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C:\Users\NITIWIT\Desktop\BananaVI\"/>
    </mc:Choice>
  </mc:AlternateContent>
  <xr:revisionPtr revIDLastSave="0" documentId="13_ncr:1_{87411543-D915-41CC-8BDB-23D6186CB7B6}" xr6:coauthVersionLast="47" xr6:coauthVersionMax="47" xr10:uidLastSave="{00000000-0000-0000-0000-000000000000}"/>
  <bookViews>
    <workbookView xWindow="-110" yWindow="-110" windowWidth="19420" windowHeight="10300" activeTab="6" xr2:uid="{00000000-000D-0000-FFFF-FFFF00000000}"/>
  </bookViews>
  <sheets>
    <sheet name="Price" sheetId="23" r:id="rId1"/>
    <sheet name="Form - Normal" sheetId="15" r:id="rId2"/>
    <sheet name="Form - Financial" sheetId="17" r:id="rId3"/>
    <sheet name="SABINA" sheetId="26" state="hidden" r:id="rId4"/>
    <sheet name="DOHOME" sheetId="24" state="hidden" r:id="rId5"/>
    <sheet name="PLUS" sheetId="27" state="hidden" r:id="rId6"/>
    <sheet name="RPH" sheetId="28" r:id="rId7"/>
  </sheets>
  <definedNames>
    <definedName name="ExternalData_2" localSheetId="0" hidden="1">Price!$A$1:$L$885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21" i="28" l="1"/>
  <c r="V663" i="28"/>
  <c r="U663" i="28"/>
  <c r="T663" i="28"/>
  <c r="V658" i="28" l="1"/>
  <c r="U658" i="28"/>
  <c r="T645" i="28"/>
  <c r="U645" i="28" s="1"/>
  <c r="V645" i="28" s="1"/>
  <c r="C672" i="28" l="1"/>
  <c r="D672" i="28" s="1"/>
  <c r="B673" i="28"/>
  <c r="P661" i="28"/>
  <c r="O669" i="28"/>
  <c r="O720" i="28"/>
  <c r="O716" i="28"/>
  <c r="O629" i="28"/>
  <c r="O628" i="28"/>
  <c r="O627" i="28"/>
  <c r="O626" i="28"/>
  <c r="O624" i="28"/>
  <c r="O623" i="28"/>
  <c r="O622" i="28"/>
  <c r="O621" i="28"/>
  <c r="O619" i="28"/>
  <c r="O618" i="28"/>
  <c r="O617" i="28"/>
  <c r="O616" i="28"/>
  <c r="O614" i="28"/>
  <c r="O613" i="28"/>
  <c r="O612" i="28"/>
  <c r="O611" i="28"/>
  <c r="O602" i="28"/>
  <c r="O601" i="28"/>
  <c r="O600" i="28"/>
  <c r="O599" i="28"/>
  <c r="O596" i="28"/>
  <c r="O595" i="28"/>
  <c r="O594" i="28"/>
  <c r="O593" i="28"/>
  <c r="O587" i="28"/>
  <c r="O586" i="28"/>
  <c r="O585" i="28"/>
  <c r="O584" i="28"/>
  <c r="O580" i="28"/>
  <c r="O579" i="28"/>
  <c r="O578" i="28"/>
  <c r="O577" i="28"/>
  <c r="O566" i="28"/>
  <c r="O565" i="28"/>
  <c r="O567" i="28" s="1"/>
  <c r="O564" i="28"/>
  <c r="O563" i="28"/>
  <c r="O535" i="28"/>
  <c r="O534" i="28"/>
  <c r="O533" i="28"/>
  <c r="O532" i="28"/>
  <c r="O527" i="28"/>
  <c r="O526" i="28"/>
  <c r="O528" i="28" s="1"/>
  <c r="O525" i="28"/>
  <c r="O524" i="28"/>
  <c r="O519" i="28"/>
  <c r="O518" i="28"/>
  <c r="O517" i="28"/>
  <c r="O516" i="28"/>
  <c r="O502" i="28"/>
  <c r="O501" i="28"/>
  <c r="O500" i="28"/>
  <c r="O499" i="28"/>
  <c r="O495" i="28"/>
  <c r="O494" i="28"/>
  <c r="O493" i="28"/>
  <c r="O496" i="28" s="1"/>
  <c r="O492" i="28"/>
  <c r="O489" i="28"/>
  <c r="O488" i="28"/>
  <c r="O487" i="28"/>
  <c r="O486" i="28"/>
  <c r="O483" i="28"/>
  <c r="O482" i="28"/>
  <c r="O481" i="28"/>
  <c r="O480" i="28"/>
  <c r="O477" i="28"/>
  <c r="O476" i="28"/>
  <c r="O475" i="28"/>
  <c r="O474" i="28"/>
  <c r="O471" i="28"/>
  <c r="O470" i="28"/>
  <c r="O469" i="28"/>
  <c r="O468" i="28"/>
  <c r="O464" i="28"/>
  <c r="O463" i="28"/>
  <c r="O509" i="28" s="1"/>
  <c r="O462" i="28"/>
  <c r="O461" i="28"/>
  <c r="O507" i="28" s="1"/>
  <c r="O457" i="28"/>
  <c r="O648" i="28" s="1"/>
  <c r="O456" i="28"/>
  <c r="O455" i="28"/>
  <c r="O454" i="28"/>
  <c r="O451" i="28"/>
  <c r="O450" i="28"/>
  <c r="O449" i="28"/>
  <c r="O448" i="28"/>
  <c r="O444" i="28"/>
  <c r="O443" i="28"/>
  <c r="O442" i="28"/>
  <c r="O441" i="28"/>
  <c r="O438" i="28"/>
  <c r="O439" i="28" s="1"/>
  <c r="O437" i="28"/>
  <c r="O436" i="28"/>
  <c r="O435" i="28"/>
  <c r="O414" i="28"/>
  <c r="O413" i="28"/>
  <c r="O412" i="28"/>
  <c r="O411" i="28"/>
  <c r="O408" i="28"/>
  <c r="O407" i="28"/>
  <c r="O406" i="28"/>
  <c r="O405" i="28"/>
  <c r="O402" i="28"/>
  <c r="O445" i="28" s="1"/>
  <c r="O401" i="28"/>
  <c r="O400" i="28"/>
  <c r="O399" i="28"/>
  <c r="O396" i="28"/>
  <c r="O397" i="28" s="1"/>
  <c r="O395" i="28"/>
  <c r="O394" i="28"/>
  <c r="O393" i="28"/>
  <c r="O390" i="28"/>
  <c r="O389" i="28"/>
  <c r="O388" i="28"/>
  <c r="O387" i="28"/>
  <c r="O384" i="28"/>
  <c r="O383" i="28"/>
  <c r="O382" i="28"/>
  <c r="O381" i="28"/>
  <c r="O378" i="28"/>
  <c r="O377" i="28"/>
  <c r="O376" i="28"/>
  <c r="O375" i="28"/>
  <c r="O372" i="28"/>
  <c r="O373" i="28" s="1"/>
  <c r="O371" i="28"/>
  <c r="O370" i="28"/>
  <c r="O369" i="28"/>
  <c r="O366" i="28"/>
  <c r="O365" i="28"/>
  <c r="O364" i="28"/>
  <c r="O363" i="28"/>
  <c r="O360" i="28"/>
  <c r="O359" i="28"/>
  <c r="O358" i="28"/>
  <c r="O357" i="28"/>
  <c r="O354" i="28"/>
  <c r="O353" i="28"/>
  <c r="O352" i="28"/>
  <c r="O351" i="28"/>
  <c r="O213" i="28"/>
  <c r="O215" i="28" s="1"/>
  <c r="M542" i="28" s="1"/>
  <c r="O122" i="28"/>
  <c r="O124" i="28" s="1"/>
  <c r="O121" i="28"/>
  <c r="O120" i="28"/>
  <c r="O119" i="28"/>
  <c r="V658" i="26"/>
  <c r="U658" i="26"/>
  <c r="T655" i="26"/>
  <c r="T657" i="26" s="1"/>
  <c r="T659" i="26" s="1"/>
  <c r="T661" i="26" s="1"/>
  <c r="T666" i="26"/>
  <c r="V662" i="26"/>
  <c r="U662" i="26"/>
  <c r="T662" i="26"/>
  <c r="O654" i="26"/>
  <c r="P654" i="26"/>
  <c r="V656" i="26"/>
  <c r="U656" i="26"/>
  <c r="T654" i="26"/>
  <c r="T648" i="26"/>
  <c r="T647" i="26"/>
  <c r="T650" i="26" s="1"/>
  <c r="T652" i="26"/>
  <c r="V653" i="26"/>
  <c r="V654" i="26" s="1"/>
  <c r="U653" i="26"/>
  <c r="U654" i="26" s="1"/>
  <c r="V651" i="26"/>
  <c r="V652" i="26" s="1"/>
  <c r="U651" i="26"/>
  <c r="U652" i="26" s="1"/>
  <c r="V649" i="26"/>
  <c r="U649" i="26"/>
  <c r="V646" i="26"/>
  <c r="V648" i="26" s="1"/>
  <c r="U646" i="26"/>
  <c r="U647" i="26" s="1"/>
  <c r="V645" i="26"/>
  <c r="U645" i="26"/>
  <c r="T645" i="26"/>
  <c r="O720" i="26"/>
  <c r="O716" i="26"/>
  <c r="O629" i="26"/>
  <c r="O628" i="26"/>
  <c r="O627" i="26"/>
  <c r="O626" i="26"/>
  <c r="O624" i="26"/>
  <c r="O623" i="26"/>
  <c r="O622" i="26"/>
  <c r="O621" i="26"/>
  <c r="O619" i="26"/>
  <c r="O618" i="26"/>
  <c r="O617" i="26"/>
  <c r="O616" i="26"/>
  <c r="O614" i="26"/>
  <c r="O613" i="26"/>
  <c r="O612" i="26"/>
  <c r="O606" i="26" s="1"/>
  <c r="O611" i="26"/>
  <c r="O608" i="26"/>
  <c r="O602" i="26"/>
  <c r="O601" i="26"/>
  <c r="O607" i="26" s="1"/>
  <c r="O600" i="26"/>
  <c r="O599" i="26"/>
  <c r="O605" i="26" s="1"/>
  <c r="O596" i="26"/>
  <c r="O595" i="26"/>
  <c r="O594" i="26"/>
  <c r="O593" i="26"/>
  <c r="O587" i="26"/>
  <c r="O586" i="26"/>
  <c r="O588" i="26" s="1"/>
  <c r="O585" i="26"/>
  <c r="O584" i="26"/>
  <c r="O581" i="26"/>
  <c r="O580" i="26"/>
  <c r="O579" i="26"/>
  <c r="O578" i="26"/>
  <c r="O577" i="26"/>
  <c r="O566" i="26"/>
  <c r="O565" i="26"/>
  <c r="O564" i="26"/>
  <c r="O563" i="26"/>
  <c r="O567" i="26" s="1"/>
  <c r="O535" i="26"/>
  <c r="O534" i="26"/>
  <c r="O533" i="26"/>
  <c r="O536" i="26" s="1"/>
  <c r="O532" i="26"/>
  <c r="O527" i="26"/>
  <c r="O526" i="26"/>
  <c r="O525" i="26"/>
  <c r="O528" i="26" s="1"/>
  <c r="O524" i="26"/>
  <c r="O519" i="26"/>
  <c r="O518" i="26"/>
  <c r="O517" i="26"/>
  <c r="O520" i="26" s="1"/>
  <c r="O516" i="26"/>
  <c r="O507" i="26"/>
  <c r="O502" i="26"/>
  <c r="O503" i="26" s="1"/>
  <c r="O501" i="26"/>
  <c r="O500" i="26"/>
  <c r="O499" i="26"/>
  <c r="O496" i="26"/>
  <c r="O495" i="26"/>
  <c r="O494" i="26"/>
  <c r="O493" i="26"/>
  <c r="O492" i="26"/>
  <c r="O489" i="26"/>
  <c r="O488" i="26"/>
  <c r="O487" i="26"/>
  <c r="O490" i="26" s="1"/>
  <c r="O486" i="26"/>
  <c r="O484" i="26"/>
  <c r="O483" i="26"/>
  <c r="O482" i="26"/>
  <c r="O481" i="26"/>
  <c r="O480" i="26"/>
  <c r="O477" i="26"/>
  <c r="O476" i="26"/>
  <c r="O475" i="26"/>
  <c r="O478" i="26" s="1"/>
  <c r="O474" i="26"/>
  <c r="O471" i="26"/>
  <c r="O470" i="26"/>
  <c r="O469" i="26"/>
  <c r="O468" i="26"/>
  <c r="O472" i="26" s="1"/>
  <c r="O464" i="26"/>
  <c r="O510" i="26" s="1"/>
  <c r="O463" i="26"/>
  <c r="O465" i="26" s="1"/>
  <c r="O462" i="26"/>
  <c r="O508" i="26" s="1"/>
  <c r="O461" i="26"/>
  <c r="O457" i="26"/>
  <c r="O648" i="26" s="1"/>
  <c r="O655" i="26" s="1"/>
  <c r="O456" i="26"/>
  <c r="O455" i="26"/>
  <c r="O454" i="26"/>
  <c r="O451" i="26"/>
  <c r="O450" i="26"/>
  <c r="O449" i="26"/>
  <c r="O448" i="26"/>
  <c r="O444" i="26"/>
  <c r="O445" i="26" s="1"/>
  <c r="O443" i="26"/>
  <c r="O442" i="26"/>
  <c r="O441" i="26"/>
  <c r="O438" i="26"/>
  <c r="O439" i="26" s="1"/>
  <c r="O437" i="26"/>
  <c r="O436" i="26"/>
  <c r="O435" i="26"/>
  <c r="O414" i="26"/>
  <c r="O415" i="26" s="1"/>
  <c r="O413" i="26"/>
  <c r="O412" i="26"/>
  <c r="O411" i="26"/>
  <c r="O408" i="26"/>
  <c r="O409" i="26" s="1"/>
  <c r="O407" i="26"/>
  <c r="O406" i="26"/>
  <c r="O405" i="26"/>
  <c r="O402" i="26"/>
  <c r="O452" i="26" s="1"/>
  <c r="O401" i="26"/>
  <c r="O400" i="26"/>
  <c r="O399" i="26"/>
  <c r="O397" i="26"/>
  <c r="O396" i="26"/>
  <c r="O395" i="26"/>
  <c r="O394" i="26"/>
  <c r="O393" i="26"/>
  <c r="O390" i="26"/>
  <c r="O391" i="26" s="1"/>
  <c r="O389" i="26"/>
  <c r="O388" i="26"/>
  <c r="O387" i="26"/>
  <c r="O384" i="26"/>
  <c r="O385" i="26" s="1"/>
  <c r="O383" i="26"/>
  <c r="O382" i="26"/>
  <c r="O381" i="26"/>
  <c r="O378" i="26"/>
  <c r="O637" i="26" s="1"/>
  <c r="O377" i="26"/>
  <c r="O376" i="26"/>
  <c r="O375" i="26"/>
  <c r="O373" i="26"/>
  <c r="O372" i="26"/>
  <c r="O371" i="26"/>
  <c r="O370" i="26"/>
  <c r="O369" i="26"/>
  <c r="O366" i="26"/>
  <c r="O367" i="26" s="1"/>
  <c r="O365" i="26"/>
  <c r="O364" i="26"/>
  <c r="O363" i="26"/>
  <c r="O360" i="26"/>
  <c r="O359" i="26"/>
  <c r="O358" i="26"/>
  <c r="O357" i="26"/>
  <c r="O354" i="26"/>
  <c r="O355" i="26" s="1"/>
  <c r="O353" i="26"/>
  <c r="O352" i="26"/>
  <c r="O351" i="26"/>
  <c r="O215" i="26"/>
  <c r="O213" i="26"/>
  <c r="O124" i="26"/>
  <c r="O122" i="26"/>
  <c r="O121" i="26"/>
  <c r="O120" i="26"/>
  <c r="O119" i="26"/>
  <c r="O123" i="26" s="1"/>
  <c r="O720" i="24"/>
  <c r="O716" i="24"/>
  <c r="O661" i="24"/>
  <c r="O654" i="24" s="1"/>
  <c r="O629" i="24"/>
  <c r="O628" i="24"/>
  <c r="O627" i="24"/>
  <c r="O626" i="24"/>
  <c r="O624" i="24"/>
  <c r="O623" i="24"/>
  <c r="O622" i="24"/>
  <c r="O621" i="24"/>
  <c r="O619" i="24"/>
  <c r="O618" i="24"/>
  <c r="O617" i="24"/>
  <c r="O616" i="24"/>
  <c r="O614" i="24"/>
  <c r="O608" i="24" s="1"/>
  <c r="O613" i="24"/>
  <c r="O612" i="24"/>
  <c r="O606" i="24" s="1"/>
  <c r="O611" i="24"/>
  <c r="O602" i="24"/>
  <c r="O601" i="24"/>
  <c r="O607" i="24" s="1"/>
  <c r="O600" i="24"/>
  <c r="O599" i="24"/>
  <c r="O596" i="24"/>
  <c r="O595" i="24"/>
  <c r="O594" i="24"/>
  <c r="O593" i="24"/>
  <c r="O587" i="24"/>
  <c r="O586" i="24"/>
  <c r="O585" i="24"/>
  <c r="O584" i="24"/>
  <c r="O580" i="24"/>
  <c r="O579" i="24"/>
  <c r="O578" i="24"/>
  <c r="O577" i="24"/>
  <c r="O566" i="24"/>
  <c r="O565" i="24"/>
  <c r="O564" i="24"/>
  <c r="O563" i="24"/>
  <c r="O535" i="24"/>
  <c r="O534" i="24"/>
  <c r="O533" i="24"/>
  <c r="O532" i="24"/>
  <c r="O527" i="24"/>
  <c r="O526" i="24"/>
  <c r="O525" i="24"/>
  <c r="O524" i="24"/>
  <c r="O519" i="24"/>
  <c r="O518" i="24"/>
  <c r="O517" i="24"/>
  <c r="O516" i="24"/>
  <c r="O502" i="24"/>
  <c r="O501" i="24"/>
  <c r="O500" i="24"/>
  <c r="O499" i="24"/>
  <c r="O496" i="24"/>
  <c r="O495" i="24"/>
  <c r="O494" i="24"/>
  <c r="O493" i="24"/>
  <c r="O492" i="24"/>
  <c r="O489" i="24"/>
  <c r="O488" i="24"/>
  <c r="O487" i="24"/>
  <c r="O486" i="24"/>
  <c r="O483" i="24"/>
  <c r="O482" i="24"/>
  <c r="O481" i="24"/>
  <c r="O480" i="24"/>
  <c r="O477" i="24"/>
  <c r="O476" i="24"/>
  <c r="O475" i="24"/>
  <c r="O474" i="24"/>
  <c r="O471" i="24"/>
  <c r="O470" i="24"/>
  <c r="O469" i="24"/>
  <c r="O468" i="24"/>
  <c r="O464" i="24"/>
  <c r="O510" i="24" s="1"/>
  <c r="O463" i="24"/>
  <c r="O462" i="24"/>
  <c r="O508" i="24" s="1"/>
  <c r="O461" i="24"/>
  <c r="O507" i="24" s="1"/>
  <c r="O457" i="24"/>
  <c r="O648" i="24" s="1"/>
  <c r="O456" i="24"/>
  <c r="O455" i="24"/>
  <c r="O454" i="24"/>
  <c r="O451" i="24"/>
  <c r="O450" i="24"/>
  <c r="O449" i="24"/>
  <c r="O448" i="24"/>
  <c r="O444" i="24"/>
  <c r="O443" i="24"/>
  <c r="O442" i="24"/>
  <c r="O441" i="24"/>
  <c r="O438" i="24"/>
  <c r="O437" i="24"/>
  <c r="O436" i="24"/>
  <c r="O435" i="24"/>
  <c r="O414" i="24"/>
  <c r="O413" i="24"/>
  <c r="O412" i="24"/>
  <c r="O411" i="24"/>
  <c r="O408" i="24"/>
  <c r="O407" i="24"/>
  <c r="O406" i="24"/>
  <c r="O405" i="24"/>
  <c r="O402" i="24"/>
  <c r="O452" i="24" s="1"/>
  <c r="O401" i="24"/>
  <c r="O400" i="24"/>
  <c r="O399" i="24"/>
  <c r="O396" i="24"/>
  <c r="O395" i="24"/>
  <c r="O394" i="24"/>
  <c r="O393" i="24"/>
  <c r="O390" i="24"/>
  <c r="O391" i="24" s="1"/>
  <c r="O389" i="24"/>
  <c r="O388" i="24"/>
  <c r="O387" i="24"/>
  <c r="O384" i="24"/>
  <c r="O385" i="24" s="1"/>
  <c r="O383" i="24"/>
  <c r="O382" i="24"/>
  <c r="O381" i="24"/>
  <c r="O378" i="24"/>
  <c r="O377" i="24"/>
  <c r="O376" i="24"/>
  <c r="O375" i="24"/>
  <c r="O372" i="24"/>
  <c r="O373" i="24" s="1"/>
  <c r="O371" i="24"/>
  <c r="O370" i="24"/>
  <c r="O369" i="24"/>
  <c r="O366" i="24"/>
  <c r="O367" i="24" s="1"/>
  <c r="O365" i="24"/>
  <c r="O364" i="24"/>
  <c r="O363" i="24"/>
  <c r="O360" i="24"/>
  <c r="O361" i="24" s="1"/>
  <c r="O359" i="24"/>
  <c r="O358" i="24"/>
  <c r="O357" i="24"/>
  <c r="O354" i="24"/>
  <c r="O355" i="24" s="1"/>
  <c r="O353" i="24"/>
  <c r="O352" i="24"/>
  <c r="O351" i="24"/>
  <c r="O215" i="24"/>
  <c r="O213" i="24"/>
  <c r="O122" i="24"/>
  <c r="O124" i="24" s="1"/>
  <c r="O121" i="24"/>
  <c r="O120" i="24"/>
  <c r="O119" i="24"/>
  <c r="N721" i="28"/>
  <c r="P720" i="28"/>
  <c r="M717" i="28"/>
  <c r="N716" i="28"/>
  <c r="N717" i="28" s="1"/>
  <c r="L713" i="28"/>
  <c r="M712" i="28"/>
  <c r="O712" i="28" s="1"/>
  <c r="K709" i="28"/>
  <c r="L708" i="28"/>
  <c r="L709" i="28" s="1"/>
  <c r="J705" i="28"/>
  <c r="K704" i="28"/>
  <c r="K705" i="28" s="1"/>
  <c r="I701" i="28"/>
  <c r="J700" i="28"/>
  <c r="K700" i="28" s="1"/>
  <c r="H697" i="28"/>
  <c r="I696" i="28"/>
  <c r="J696" i="28" s="1"/>
  <c r="J697" i="28" s="1"/>
  <c r="G693" i="28"/>
  <c r="H692" i="28"/>
  <c r="I692" i="28" s="1"/>
  <c r="I693" i="28" s="1"/>
  <c r="F689" i="28"/>
  <c r="G688" i="28"/>
  <c r="G689" i="28" s="1"/>
  <c r="E685" i="28"/>
  <c r="F684" i="28"/>
  <c r="F685" i="28" s="1"/>
  <c r="F687" i="28" s="1"/>
  <c r="D681" i="28"/>
  <c r="E680" i="28"/>
  <c r="E681" i="28" s="1"/>
  <c r="E683" i="28" s="1"/>
  <c r="C677" i="28"/>
  <c r="D676" i="28"/>
  <c r="E676" i="28" s="1"/>
  <c r="N669" i="28"/>
  <c r="N654" i="28"/>
  <c r="M654" i="28"/>
  <c r="L654" i="28"/>
  <c r="K654" i="28"/>
  <c r="N652" i="28"/>
  <c r="M652" i="28"/>
  <c r="L652" i="28"/>
  <c r="K652" i="28"/>
  <c r="P629" i="28"/>
  <c r="N629" i="28"/>
  <c r="M629" i="28"/>
  <c r="L629" i="28"/>
  <c r="K629" i="28"/>
  <c r="J629" i="28"/>
  <c r="I629" i="28"/>
  <c r="H629" i="28"/>
  <c r="G629" i="28"/>
  <c r="F629" i="28"/>
  <c r="E629" i="28"/>
  <c r="D629" i="28"/>
  <c r="C629" i="28"/>
  <c r="B629" i="28"/>
  <c r="P628" i="28"/>
  <c r="N628" i="28"/>
  <c r="M628" i="28"/>
  <c r="L628" i="28"/>
  <c r="K628" i="28"/>
  <c r="J628" i="28"/>
  <c r="I628" i="28"/>
  <c r="H628" i="28"/>
  <c r="G628" i="28"/>
  <c r="F628" i="28"/>
  <c r="E628" i="28"/>
  <c r="D628" i="28"/>
  <c r="C628" i="28"/>
  <c r="B628" i="28"/>
  <c r="P627" i="28"/>
  <c r="N627" i="28"/>
  <c r="M627" i="28"/>
  <c r="L627" i="28"/>
  <c r="K627" i="28"/>
  <c r="J627" i="28"/>
  <c r="I627" i="28"/>
  <c r="H627" i="28"/>
  <c r="G627" i="28"/>
  <c r="F627" i="28"/>
  <c r="E627" i="28"/>
  <c r="D627" i="28"/>
  <c r="C627" i="28"/>
  <c r="B627" i="28"/>
  <c r="P626" i="28"/>
  <c r="N626" i="28"/>
  <c r="M626" i="28"/>
  <c r="L626" i="28"/>
  <c r="K626" i="28"/>
  <c r="J626" i="28"/>
  <c r="I626" i="28"/>
  <c r="H626" i="28"/>
  <c r="G626" i="28"/>
  <c r="F626" i="28"/>
  <c r="E626" i="28"/>
  <c r="D626" i="28"/>
  <c r="C626" i="28"/>
  <c r="B626" i="28"/>
  <c r="P624" i="28"/>
  <c r="N624" i="28"/>
  <c r="M624" i="28"/>
  <c r="L624" i="28"/>
  <c r="K624" i="28"/>
  <c r="J624" i="28"/>
  <c r="I624" i="28"/>
  <c r="H624" i="28"/>
  <c r="G624" i="28"/>
  <c r="F624" i="28"/>
  <c r="E624" i="28"/>
  <c r="D624" i="28"/>
  <c r="C624" i="28"/>
  <c r="B624" i="28"/>
  <c r="P623" i="28"/>
  <c r="N623" i="28"/>
  <c r="M623" i="28"/>
  <c r="L623" i="28"/>
  <c r="K623" i="28"/>
  <c r="J623" i="28"/>
  <c r="I623" i="28"/>
  <c r="H623" i="28"/>
  <c r="G623" i="28"/>
  <c r="F623" i="28"/>
  <c r="E623" i="28"/>
  <c r="D623" i="28"/>
  <c r="C623" i="28"/>
  <c r="B623" i="28"/>
  <c r="P622" i="28"/>
  <c r="N622" i="28"/>
  <c r="M622" i="28"/>
  <c r="L622" i="28"/>
  <c r="K622" i="28"/>
  <c r="J622" i="28"/>
  <c r="I622" i="28"/>
  <c r="H622" i="28"/>
  <c r="G622" i="28"/>
  <c r="F622" i="28"/>
  <c r="E622" i="28"/>
  <c r="D622" i="28"/>
  <c r="C622" i="28"/>
  <c r="B622" i="28"/>
  <c r="P621" i="28"/>
  <c r="N621" i="28"/>
  <c r="M621" i="28"/>
  <c r="L621" i="28"/>
  <c r="K621" i="28"/>
  <c r="J621" i="28"/>
  <c r="I621" i="28"/>
  <c r="H621" i="28"/>
  <c r="G621" i="28"/>
  <c r="F621" i="28"/>
  <c r="E621" i="28"/>
  <c r="D621" i="28"/>
  <c r="C621" i="28"/>
  <c r="B621" i="28"/>
  <c r="P619" i="28"/>
  <c r="N619" i="28"/>
  <c r="M619" i="28"/>
  <c r="L619" i="28"/>
  <c r="K619" i="28"/>
  <c r="J619" i="28"/>
  <c r="I619" i="28"/>
  <c r="H619" i="28"/>
  <c r="G619" i="28"/>
  <c r="F619" i="28"/>
  <c r="E619" i="28"/>
  <c r="D619" i="28"/>
  <c r="C619" i="28"/>
  <c r="B619" i="28"/>
  <c r="P618" i="28"/>
  <c r="N618" i="28"/>
  <c r="M618" i="28"/>
  <c r="L618" i="28"/>
  <c r="K618" i="28"/>
  <c r="J618" i="28"/>
  <c r="I618" i="28"/>
  <c r="H618" i="28"/>
  <c r="G618" i="28"/>
  <c r="F618" i="28"/>
  <c r="E618" i="28"/>
  <c r="D618" i="28"/>
  <c r="C618" i="28"/>
  <c r="B618" i="28"/>
  <c r="P617" i="28"/>
  <c r="N617" i="28"/>
  <c r="M617" i="28"/>
  <c r="L617" i="28"/>
  <c r="K617" i="28"/>
  <c r="J617" i="28"/>
  <c r="I617" i="28"/>
  <c r="H617" i="28"/>
  <c r="G617" i="28"/>
  <c r="F617" i="28"/>
  <c r="E617" i="28"/>
  <c r="D617" i="28"/>
  <c r="C617" i="28"/>
  <c r="B617" i="28"/>
  <c r="P616" i="28"/>
  <c r="N616" i="28"/>
  <c r="M616" i="28"/>
  <c r="L616" i="28"/>
  <c r="K616" i="28"/>
  <c r="J616" i="28"/>
  <c r="I616" i="28"/>
  <c r="H616" i="28"/>
  <c r="G616" i="28"/>
  <c r="F616" i="28"/>
  <c r="E616" i="28"/>
  <c r="D616" i="28"/>
  <c r="C616" i="28"/>
  <c r="B616" i="28"/>
  <c r="P614" i="28"/>
  <c r="N614" i="28"/>
  <c r="M614" i="28"/>
  <c r="L614" i="28"/>
  <c r="K614" i="28"/>
  <c r="J614" i="28"/>
  <c r="I614" i="28"/>
  <c r="H614" i="28"/>
  <c r="G614" i="28"/>
  <c r="F614" i="28"/>
  <c r="E614" i="28"/>
  <c r="D614" i="28"/>
  <c r="C614" i="28"/>
  <c r="B614" i="28"/>
  <c r="P613" i="28"/>
  <c r="N613" i="28"/>
  <c r="M613" i="28"/>
  <c r="L613" i="28"/>
  <c r="K613" i="28"/>
  <c r="J613" i="28"/>
  <c r="I613" i="28"/>
  <c r="H613" i="28"/>
  <c r="G613" i="28"/>
  <c r="F613" i="28"/>
  <c r="E613" i="28"/>
  <c r="D613" i="28"/>
  <c r="C613" i="28"/>
  <c r="B613" i="28"/>
  <c r="P612" i="28"/>
  <c r="N612" i="28"/>
  <c r="M612" i="28"/>
  <c r="L612" i="28"/>
  <c r="K612" i="28"/>
  <c r="J612" i="28"/>
  <c r="I612" i="28"/>
  <c r="H612" i="28"/>
  <c r="G612" i="28"/>
  <c r="F612" i="28"/>
  <c r="E612" i="28"/>
  <c r="D612" i="28"/>
  <c r="C612" i="28"/>
  <c r="B612" i="28"/>
  <c r="P611" i="28"/>
  <c r="N611" i="28"/>
  <c r="M611" i="28"/>
  <c r="L611" i="28"/>
  <c r="K611" i="28"/>
  <c r="J611" i="28"/>
  <c r="I611" i="28"/>
  <c r="H611" i="28"/>
  <c r="G611" i="28"/>
  <c r="F611" i="28"/>
  <c r="E611" i="28"/>
  <c r="D611" i="28"/>
  <c r="C611" i="28"/>
  <c r="B611" i="28"/>
  <c r="P602" i="28"/>
  <c r="N602" i="28"/>
  <c r="N608" i="28" s="1"/>
  <c r="M602" i="28"/>
  <c r="L602" i="28"/>
  <c r="K602" i="28"/>
  <c r="J602" i="28"/>
  <c r="I602" i="28"/>
  <c r="H602" i="28"/>
  <c r="H608" i="28" s="1"/>
  <c r="G602" i="28"/>
  <c r="F602" i="28"/>
  <c r="F608" i="28" s="1"/>
  <c r="E602" i="28"/>
  <c r="D602" i="28"/>
  <c r="C602" i="28"/>
  <c r="B602" i="28"/>
  <c r="P601" i="28"/>
  <c r="N601" i="28"/>
  <c r="N607" i="28" s="1"/>
  <c r="M601" i="28"/>
  <c r="L601" i="28"/>
  <c r="L607" i="28" s="1"/>
  <c r="K601" i="28"/>
  <c r="J601" i="28"/>
  <c r="I601" i="28"/>
  <c r="H601" i="28"/>
  <c r="G601" i="28"/>
  <c r="F601" i="28"/>
  <c r="F607" i="28" s="1"/>
  <c r="E601" i="28"/>
  <c r="D601" i="28"/>
  <c r="D607" i="28" s="1"/>
  <c r="C601" i="28"/>
  <c r="B601" i="28"/>
  <c r="P600" i="28"/>
  <c r="N600" i="28"/>
  <c r="M600" i="28"/>
  <c r="L600" i="28"/>
  <c r="L606" i="28" s="1"/>
  <c r="K600" i="28"/>
  <c r="J600" i="28"/>
  <c r="J606" i="28" s="1"/>
  <c r="I600" i="28"/>
  <c r="H600" i="28"/>
  <c r="G600" i="28"/>
  <c r="F600" i="28"/>
  <c r="E600" i="28"/>
  <c r="D600" i="28"/>
  <c r="D606" i="28" s="1"/>
  <c r="C600" i="28"/>
  <c r="B600" i="28"/>
  <c r="B606" i="28" s="1"/>
  <c r="P599" i="28"/>
  <c r="N599" i="28"/>
  <c r="M599" i="28"/>
  <c r="L599" i="28"/>
  <c r="L605" i="28" s="1"/>
  <c r="K599" i="28"/>
  <c r="J599" i="28"/>
  <c r="J605" i="28" s="1"/>
  <c r="I599" i="28"/>
  <c r="H599" i="28"/>
  <c r="H605" i="28" s="1"/>
  <c r="G599" i="28"/>
  <c r="F599" i="28"/>
  <c r="E599" i="28"/>
  <c r="D599" i="28"/>
  <c r="C599" i="28"/>
  <c r="B599" i="28"/>
  <c r="B605" i="28" s="1"/>
  <c r="P596" i="28"/>
  <c r="N596" i="28"/>
  <c r="M596" i="28"/>
  <c r="L596" i="28"/>
  <c r="K596" i="28"/>
  <c r="J596" i="28"/>
  <c r="I596" i="28"/>
  <c r="H596" i="28"/>
  <c r="G596" i="28"/>
  <c r="F596" i="28"/>
  <c r="E596" i="28"/>
  <c r="D596" i="28"/>
  <c r="C596" i="28"/>
  <c r="B596" i="28"/>
  <c r="P595" i="28"/>
  <c r="N595" i="28"/>
  <c r="M595" i="28"/>
  <c r="L595" i="28"/>
  <c r="K595" i="28"/>
  <c r="J595" i="28"/>
  <c r="I595" i="28"/>
  <c r="H595" i="28"/>
  <c r="G595" i="28"/>
  <c r="F595" i="28"/>
  <c r="E595" i="28"/>
  <c r="D595" i="28"/>
  <c r="C595" i="28"/>
  <c r="B595" i="28"/>
  <c r="P594" i="28"/>
  <c r="N594" i="28"/>
  <c r="M594" i="28"/>
  <c r="L594" i="28"/>
  <c r="K594" i="28"/>
  <c r="J594" i="28"/>
  <c r="I594" i="28"/>
  <c r="H594" i="28"/>
  <c r="G594" i="28"/>
  <c r="F594" i="28"/>
  <c r="E594" i="28"/>
  <c r="D594" i="28"/>
  <c r="C594" i="28"/>
  <c r="B594" i="28"/>
  <c r="P593" i="28"/>
  <c r="N593" i="28"/>
  <c r="M593" i="28"/>
  <c r="L593" i="28"/>
  <c r="K593" i="28"/>
  <c r="J593" i="28"/>
  <c r="I593" i="28"/>
  <c r="H593" i="28"/>
  <c r="G593" i="28"/>
  <c r="F593" i="28"/>
  <c r="E593" i="28"/>
  <c r="D593" i="28"/>
  <c r="C593" i="28"/>
  <c r="B593" i="28"/>
  <c r="P587" i="28"/>
  <c r="N587" i="28"/>
  <c r="M587" i="28"/>
  <c r="L587" i="28"/>
  <c r="K587" i="28"/>
  <c r="J587" i="28"/>
  <c r="I587" i="28"/>
  <c r="H587" i="28"/>
  <c r="G587" i="28"/>
  <c r="F587" i="28"/>
  <c r="E587" i="28"/>
  <c r="D587" i="28"/>
  <c r="C587" i="28"/>
  <c r="B587" i="28"/>
  <c r="P586" i="28"/>
  <c r="N586" i="28"/>
  <c r="M586" i="28"/>
  <c r="L586" i="28"/>
  <c r="K586" i="28"/>
  <c r="J586" i="28"/>
  <c r="I586" i="28"/>
  <c r="H586" i="28"/>
  <c r="G586" i="28"/>
  <c r="F586" i="28"/>
  <c r="E586" i="28"/>
  <c r="D586" i="28"/>
  <c r="C586" i="28"/>
  <c r="B586" i="28"/>
  <c r="P585" i="28"/>
  <c r="N585" i="28"/>
  <c r="M585" i="28"/>
  <c r="L585" i="28"/>
  <c r="K585" i="28"/>
  <c r="J585" i="28"/>
  <c r="I585" i="28"/>
  <c r="H585" i="28"/>
  <c r="G585" i="28"/>
  <c r="F585" i="28"/>
  <c r="E585" i="28"/>
  <c r="D585" i="28"/>
  <c r="C585" i="28"/>
  <c r="B585" i="28"/>
  <c r="P584" i="28"/>
  <c r="N584" i="28"/>
  <c r="M584" i="28"/>
  <c r="L584" i="28"/>
  <c r="K584" i="28"/>
  <c r="J584" i="28"/>
  <c r="I584" i="28"/>
  <c r="H584" i="28"/>
  <c r="G584" i="28"/>
  <c r="F584" i="28"/>
  <c r="E584" i="28"/>
  <c r="D584" i="28"/>
  <c r="C584" i="28"/>
  <c r="B584" i="28"/>
  <c r="P580" i="28"/>
  <c r="N580" i="28"/>
  <c r="M580" i="28"/>
  <c r="L580" i="28"/>
  <c r="K580" i="28"/>
  <c r="J580" i="28"/>
  <c r="I580" i="28"/>
  <c r="H580" i="28"/>
  <c r="G580" i="28"/>
  <c r="F580" i="28"/>
  <c r="E580" i="28"/>
  <c r="D580" i="28"/>
  <c r="C580" i="28"/>
  <c r="B580" i="28"/>
  <c r="P579" i="28"/>
  <c r="N579" i="28"/>
  <c r="M579" i="28"/>
  <c r="L579" i="28"/>
  <c r="K579" i="28"/>
  <c r="J579" i="28"/>
  <c r="I579" i="28"/>
  <c r="H579" i="28"/>
  <c r="G579" i="28"/>
  <c r="F579" i="28"/>
  <c r="E579" i="28"/>
  <c r="D579" i="28"/>
  <c r="C579" i="28"/>
  <c r="B579" i="28"/>
  <c r="P578" i="28"/>
  <c r="N578" i="28"/>
  <c r="M578" i="28"/>
  <c r="L578" i="28"/>
  <c r="K578" i="28"/>
  <c r="J578" i="28"/>
  <c r="I578" i="28"/>
  <c r="H578" i="28"/>
  <c r="G578" i="28"/>
  <c r="F578" i="28"/>
  <c r="E578" i="28"/>
  <c r="D578" i="28"/>
  <c r="C578" i="28"/>
  <c r="B578" i="28"/>
  <c r="P577" i="28"/>
  <c r="N577" i="28"/>
  <c r="M577" i="28"/>
  <c r="L577" i="28"/>
  <c r="K577" i="28"/>
  <c r="J577" i="28"/>
  <c r="I577" i="28"/>
  <c r="H577" i="28"/>
  <c r="G577" i="28"/>
  <c r="F577" i="28"/>
  <c r="E577" i="28"/>
  <c r="D577" i="28"/>
  <c r="C577" i="28"/>
  <c r="B577" i="28"/>
  <c r="P566" i="28"/>
  <c r="N566" i="28"/>
  <c r="M566" i="28"/>
  <c r="L566" i="28"/>
  <c r="K566" i="28"/>
  <c r="J566" i="28"/>
  <c r="I566" i="28"/>
  <c r="H566" i="28"/>
  <c r="G566" i="28"/>
  <c r="F566" i="28"/>
  <c r="E566" i="28"/>
  <c r="D566" i="28"/>
  <c r="C566" i="28"/>
  <c r="B566" i="28"/>
  <c r="P565" i="28"/>
  <c r="N565" i="28"/>
  <c r="M565" i="28"/>
  <c r="L565" i="28"/>
  <c r="K565" i="28"/>
  <c r="J565" i="28"/>
  <c r="I565" i="28"/>
  <c r="H565" i="28"/>
  <c r="G565" i="28"/>
  <c r="F565" i="28"/>
  <c r="E565" i="28"/>
  <c r="D565" i="28"/>
  <c r="C565" i="28"/>
  <c r="B565" i="28"/>
  <c r="P564" i="28"/>
  <c r="N564" i="28"/>
  <c r="M564" i="28"/>
  <c r="L564" i="28"/>
  <c r="K564" i="28"/>
  <c r="J564" i="28"/>
  <c r="I564" i="28"/>
  <c r="H564" i="28"/>
  <c r="G564" i="28"/>
  <c r="F564" i="28"/>
  <c r="E564" i="28"/>
  <c r="D564" i="28"/>
  <c r="C564" i="28"/>
  <c r="B564" i="28"/>
  <c r="P563" i="28"/>
  <c r="N563" i="28"/>
  <c r="M563" i="28"/>
  <c r="L563" i="28"/>
  <c r="K563" i="28"/>
  <c r="J563" i="28"/>
  <c r="I563" i="28"/>
  <c r="H563" i="28"/>
  <c r="G563" i="28"/>
  <c r="F563" i="28"/>
  <c r="E563" i="28"/>
  <c r="D563" i="28"/>
  <c r="C563" i="28"/>
  <c r="B563" i="28"/>
  <c r="I543" i="28"/>
  <c r="H543" i="28"/>
  <c r="G543" i="28"/>
  <c r="F543" i="28"/>
  <c r="E543" i="28"/>
  <c r="D543" i="28"/>
  <c r="C543" i="28"/>
  <c r="B543" i="28"/>
  <c r="J542" i="28"/>
  <c r="I542" i="28"/>
  <c r="H542" i="28"/>
  <c r="G542" i="28"/>
  <c r="F542" i="28"/>
  <c r="E542" i="28"/>
  <c r="D542" i="28"/>
  <c r="C542" i="28"/>
  <c r="B542" i="28"/>
  <c r="J541" i="28"/>
  <c r="I541" i="28"/>
  <c r="H541" i="28"/>
  <c r="G541" i="28"/>
  <c r="F541" i="28"/>
  <c r="E541" i="28"/>
  <c r="D541" i="28"/>
  <c r="C541" i="28"/>
  <c r="B541" i="28"/>
  <c r="J540" i="28"/>
  <c r="I540" i="28"/>
  <c r="H540" i="28"/>
  <c r="G540" i="28"/>
  <c r="F540" i="28"/>
  <c r="E540" i="28"/>
  <c r="D540" i="28"/>
  <c r="C540" i="28"/>
  <c r="B540" i="28"/>
  <c r="P535" i="28"/>
  <c r="N535" i="28"/>
  <c r="M535" i="28"/>
  <c r="L535" i="28"/>
  <c r="K535" i="28"/>
  <c r="J535" i="28"/>
  <c r="I535" i="28"/>
  <c r="H535" i="28"/>
  <c r="G535" i="28"/>
  <c r="F535" i="28"/>
  <c r="E535" i="28"/>
  <c r="D535" i="28"/>
  <c r="C535" i="28"/>
  <c r="B535" i="28"/>
  <c r="P534" i="28"/>
  <c r="N534" i="28"/>
  <c r="M534" i="28"/>
  <c r="L534" i="28"/>
  <c r="K534" i="28"/>
  <c r="J534" i="28"/>
  <c r="I534" i="28"/>
  <c r="H534" i="28"/>
  <c r="G534" i="28"/>
  <c r="F534" i="28"/>
  <c r="E534" i="28"/>
  <c r="D534" i="28"/>
  <c r="C534" i="28"/>
  <c r="B534" i="28"/>
  <c r="P533" i="28"/>
  <c r="N533" i="28"/>
  <c r="M533" i="28"/>
  <c r="L533" i="28"/>
  <c r="K533" i="28"/>
  <c r="J533" i="28"/>
  <c r="I533" i="28"/>
  <c r="H533" i="28"/>
  <c r="G533" i="28"/>
  <c r="F533" i="28"/>
  <c r="E533" i="28"/>
  <c r="D533" i="28"/>
  <c r="C533" i="28"/>
  <c r="B533" i="28"/>
  <c r="P532" i="28"/>
  <c r="N532" i="28"/>
  <c r="M532" i="28"/>
  <c r="L532" i="28"/>
  <c r="K532" i="28"/>
  <c r="J532" i="28"/>
  <c r="I532" i="28"/>
  <c r="H532" i="28"/>
  <c r="G532" i="28"/>
  <c r="F532" i="28"/>
  <c r="E532" i="28"/>
  <c r="D532" i="28"/>
  <c r="C532" i="28"/>
  <c r="B532" i="28"/>
  <c r="P527" i="28"/>
  <c r="N527" i="28"/>
  <c r="M527" i="28"/>
  <c r="L527" i="28"/>
  <c r="K527" i="28"/>
  <c r="J527" i="28"/>
  <c r="I527" i="28"/>
  <c r="H527" i="28"/>
  <c r="G527" i="28"/>
  <c r="F527" i="28"/>
  <c r="E527" i="28"/>
  <c r="D527" i="28"/>
  <c r="C527" i="28"/>
  <c r="B527" i="28"/>
  <c r="P526" i="28"/>
  <c r="N526" i="28"/>
  <c r="M526" i="28"/>
  <c r="L526" i="28"/>
  <c r="K526" i="28"/>
  <c r="J526" i="28"/>
  <c r="I526" i="28"/>
  <c r="H526" i="28"/>
  <c r="G526" i="28"/>
  <c r="F526" i="28"/>
  <c r="E526" i="28"/>
  <c r="D526" i="28"/>
  <c r="C526" i="28"/>
  <c r="B526" i="28"/>
  <c r="P525" i="28"/>
  <c r="N525" i="28"/>
  <c r="M525" i="28"/>
  <c r="L525" i="28"/>
  <c r="K525" i="28"/>
  <c r="J525" i="28"/>
  <c r="I525" i="28"/>
  <c r="H525" i="28"/>
  <c r="G525" i="28"/>
  <c r="F525" i="28"/>
  <c r="E525" i="28"/>
  <c r="D525" i="28"/>
  <c r="C525" i="28"/>
  <c r="B525" i="28"/>
  <c r="P524" i="28"/>
  <c r="N524" i="28"/>
  <c r="M524" i="28"/>
  <c r="L524" i="28"/>
  <c r="K524" i="28"/>
  <c r="J524" i="28"/>
  <c r="I524" i="28"/>
  <c r="H524" i="28"/>
  <c r="G524" i="28"/>
  <c r="F524" i="28"/>
  <c r="E524" i="28"/>
  <c r="D524" i="28"/>
  <c r="C524" i="28"/>
  <c r="B524" i="28"/>
  <c r="P519" i="28"/>
  <c r="N519" i="28"/>
  <c r="M519" i="28"/>
  <c r="L519" i="28"/>
  <c r="K519" i="28"/>
  <c r="J519" i="28"/>
  <c r="I519" i="28"/>
  <c r="H519" i="28"/>
  <c r="G519" i="28"/>
  <c r="F519" i="28"/>
  <c r="E519" i="28"/>
  <c r="D519" i="28"/>
  <c r="C519" i="28"/>
  <c r="B519" i="28"/>
  <c r="P518" i="28"/>
  <c r="N518" i="28"/>
  <c r="M518" i="28"/>
  <c r="L518" i="28"/>
  <c r="K518" i="28"/>
  <c r="J518" i="28"/>
  <c r="I518" i="28"/>
  <c r="H518" i="28"/>
  <c r="G518" i="28"/>
  <c r="F518" i="28"/>
  <c r="E518" i="28"/>
  <c r="D518" i="28"/>
  <c r="C518" i="28"/>
  <c r="B518" i="28"/>
  <c r="P517" i="28"/>
  <c r="N517" i="28"/>
  <c r="M517" i="28"/>
  <c r="L517" i="28"/>
  <c r="K517" i="28"/>
  <c r="J517" i="28"/>
  <c r="I517" i="28"/>
  <c r="H517" i="28"/>
  <c r="G517" i="28"/>
  <c r="F517" i="28"/>
  <c r="E517" i="28"/>
  <c r="D517" i="28"/>
  <c r="C517" i="28"/>
  <c r="B517" i="28"/>
  <c r="P516" i="28"/>
  <c r="N516" i="28"/>
  <c r="M516" i="28"/>
  <c r="L516" i="28"/>
  <c r="K516" i="28"/>
  <c r="J516" i="28"/>
  <c r="I516" i="28"/>
  <c r="H516" i="28"/>
  <c r="G516" i="28"/>
  <c r="F516" i="28"/>
  <c r="E516" i="28"/>
  <c r="D516" i="28"/>
  <c r="C516" i="28"/>
  <c r="B516" i="28"/>
  <c r="P502" i="28"/>
  <c r="N502" i="28"/>
  <c r="M502" i="28"/>
  <c r="L502" i="28"/>
  <c r="K502" i="28"/>
  <c r="J502" i="28"/>
  <c r="I502" i="28"/>
  <c r="H502" i="28"/>
  <c r="G502" i="28"/>
  <c r="F502" i="28"/>
  <c r="E502" i="28"/>
  <c r="D502" i="28"/>
  <c r="C502" i="28"/>
  <c r="B502" i="28"/>
  <c r="P501" i="28"/>
  <c r="N501" i="28"/>
  <c r="M501" i="28"/>
  <c r="L501" i="28"/>
  <c r="K501" i="28"/>
  <c r="J501" i="28"/>
  <c r="I501" i="28"/>
  <c r="H501" i="28"/>
  <c r="G501" i="28"/>
  <c r="F501" i="28"/>
  <c r="E501" i="28"/>
  <c r="D501" i="28"/>
  <c r="C501" i="28"/>
  <c r="B501" i="28"/>
  <c r="P500" i="28"/>
  <c r="N500" i="28"/>
  <c r="M500" i="28"/>
  <c r="L500" i="28"/>
  <c r="K500" i="28"/>
  <c r="J500" i="28"/>
  <c r="I500" i="28"/>
  <c r="H500" i="28"/>
  <c r="G500" i="28"/>
  <c r="F500" i="28"/>
  <c r="E500" i="28"/>
  <c r="D500" i="28"/>
  <c r="C500" i="28"/>
  <c r="B500" i="28"/>
  <c r="P499" i="28"/>
  <c r="N499" i="28"/>
  <c r="M499" i="28"/>
  <c r="L499" i="28"/>
  <c r="K499" i="28"/>
  <c r="J499" i="28"/>
  <c r="I499" i="28"/>
  <c r="H499" i="28"/>
  <c r="G499" i="28"/>
  <c r="F499" i="28"/>
  <c r="E499" i="28"/>
  <c r="D499" i="28"/>
  <c r="C499" i="28"/>
  <c r="B499" i="28"/>
  <c r="P495" i="28"/>
  <c r="N495" i="28"/>
  <c r="M495" i="28"/>
  <c r="L495" i="28"/>
  <c r="K495" i="28"/>
  <c r="J495" i="28"/>
  <c r="I495" i="28"/>
  <c r="H495" i="28"/>
  <c r="G495" i="28"/>
  <c r="F495" i="28"/>
  <c r="E495" i="28"/>
  <c r="D495" i="28"/>
  <c r="C495" i="28"/>
  <c r="B495" i="28"/>
  <c r="P494" i="28"/>
  <c r="N494" i="28"/>
  <c r="M494" i="28"/>
  <c r="L494" i="28"/>
  <c r="K494" i="28"/>
  <c r="J494" i="28"/>
  <c r="I494" i="28"/>
  <c r="H494" i="28"/>
  <c r="G494" i="28"/>
  <c r="F494" i="28"/>
  <c r="E494" i="28"/>
  <c r="D494" i="28"/>
  <c r="C494" i="28"/>
  <c r="B494" i="28"/>
  <c r="P493" i="28"/>
  <c r="N493" i="28"/>
  <c r="M493" i="28"/>
  <c r="L493" i="28"/>
  <c r="K493" i="28"/>
  <c r="J493" i="28"/>
  <c r="I493" i="28"/>
  <c r="H493" i="28"/>
  <c r="G493" i="28"/>
  <c r="F493" i="28"/>
  <c r="E493" i="28"/>
  <c r="D493" i="28"/>
  <c r="C493" i="28"/>
  <c r="B493" i="28"/>
  <c r="P492" i="28"/>
  <c r="N492" i="28"/>
  <c r="M492" i="28"/>
  <c r="L492" i="28"/>
  <c r="K492" i="28"/>
  <c r="J492" i="28"/>
  <c r="I492" i="28"/>
  <c r="H492" i="28"/>
  <c r="G492" i="28"/>
  <c r="F492" i="28"/>
  <c r="E492" i="28"/>
  <c r="D492" i="28"/>
  <c r="C492" i="28"/>
  <c r="B492" i="28"/>
  <c r="P489" i="28"/>
  <c r="N489" i="28"/>
  <c r="M489" i="28"/>
  <c r="L489" i="28"/>
  <c r="K489" i="28"/>
  <c r="J489" i="28"/>
  <c r="I489" i="28"/>
  <c r="H489" i="28"/>
  <c r="G489" i="28"/>
  <c r="F489" i="28"/>
  <c r="E489" i="28"/>
  <c r="D489" i="28"/>
  <c r="C489" i="28"/>
  <c r="B489" i="28"/>
  <c r="P488" i="28"/>
  <c r="N488" i="28"/>
  <c r="M488" i="28"/>
  <c r="L488" i="28"/>
  <c r="K488" i="28"/>
  <c r="J488" i="28"/>
  <c r="I488" i="28"/>
  <c r="H488" i="28"/>
  <c r="G488" i="28"/>
  <c r="F488" i="28"/>
  <c r="E488" i="28"/>
  <c r="D488" i="28"/>
  <c r="C488" i="28"/>
  <c r="B488" i="28"/>
  <c r="P487" i="28"/>
  <c r="N487" i="28"/>
  <c r="M487" i="28"/>
  <c r="L487" i="28"/>
  <c r="K487" i="28"/>
  <c r="J487" i="28"/>
  <c r="I487" i="28"/>
  <c r="H487" i="28"/>
  <c r="G487" i="28"/>
  <c r="F487" i="28"/>
  <c r="E487" i="28"/>
  <c r="D487" i="28"/>
  <c r="C487" i="28"/>
  <c r="B487" i="28"/>
  <c r="P486" i="28"/>
  <c r="N486" i="28"/>
  <c r="M486" i="28"/>
  <c r="L486" i="28"/>
  <c r="K486" i="28"/>
  <c r="J486" i="28"/>
  <c r="I486" i="28"/>
  <c r="H486" i="28"/>
  <c r="G486" i="28"/>
  <c r="F486" i="28"/>
  <c r="E486" i="28"/>
  <c r="D486" i="28"/>
  <c r="C486" i="28"/>
  <c r="B486" i="28"/>
  <c r="P483" i="28"/>
  <c r="N483" i="28"/>
  <c r="M483" i="28"/>
  <c r="L483" i="28"/>
  <c r="K483" i="28"/>
  <c r="J483" i="28"/>
  <c r="I483" i="28"/>
  <c r="H483" i="28"/>
  <c r="G483" i="28"/>
  <c r="F483" i="28"/>
  <c r="E483" i="28"/>
  <c r="D483" i="28"/>
  <c r="C483" i="28"/>
  <c r="B483" i="28"/>
  <c r="P482" i="28"/>
  <c r="N482" i="28"/>
  <c r="M482" i="28"/>
  <c r="L482" i="28"/>
  <c r="K482" i="28"/>
  <c r="J482" i="28"/>
  <c r="I482" i="28"/>
  <c r="H482" i="28"/>
  <c r="G482" i="28"/>
  <c r="F482" i="28"/>
  <c r="E482" i="28"/>
  <c r="D482" i="28"/>
  <c r="C482" i="28"/>
  <c r="B482" i="28"/>
  <c r="P481" i="28"/>
  <c r="N481" i="28"/>
  <c r="M481" i="28"/>
  <c r="L481" i="28"/>
  <c r="K481" i="28"/>
  <c r="J481" i="28"/>
  <c r="I481" i="28"/>
  <c r="H481" i="28"/>
  <c r="G481" i="28"/>
  <c r="F481" i="28"/>
  <c r="E481" i="28"/>
  <c r="D481" i="28"/>
  <c r="C481" i="28"/>
  <c r="B481" i="28"/>
  <c r="P480" i="28"/>
  <c r="N480" i="28"/>
  <c r="M480" i="28"/>
  <c r="L480" i="28"/>
  <c r="K480" i="28"/>
  <c r="J480" i="28"/>
  <c r="I480" i="28"/>
  <c r="H480" i="28"/>
  <c r="G480" i="28"/>
  <c r="F480" i="28"/>
  <c r="E480" i="28"/>
  <c r="D480" i="28"/>
  <c r="C480" i="28"/>
  <c r="B480" i="28"/>
  <c r="P477" i="28"/>
  <c r="N477" i="28"/>
  <c r="M477" i="28"/>
  <c r="L477" i="28"/>
  <c r="K477" i="28"/>
  <c r="J477" i="28"/>
  <c r="I477" i="28"/>
  <c r="H477" i="28"/>
  <c r="G477" i="28"/>
  <c r="F477" i="28"/>
  <c r="E477" i="28"/>
  <c r="D477" i="28"/>
  <c r="C477" i="28"/>
  <c r="B477" i="28"/>
  <c r="P476" i="28"/>
  <c r="N476" i="28"/>
  <c r="M476" i="28"/>
  <c r="L476" i="28"/>
  <c r="K476" i="28"/>
  <c r="J476" i="28"/>
  <c r="I476" i="28"/>
  <c r="H476" i="28"/>
  <c r="G476" i="28"/>
  <c r="F476" i="28"/>
  <c r="E476" i="28"/>
  <c r="D476" i="28"/>
  <c r="C476" i="28"/>
  <c r="B476" i="28"/>
  <c r="P475" i="28"/>
  <c r="N475" i="28"/>
  <c r="M475" i="28"/>
  <c r="L475" i="28"/>
  <c r="K475" i="28"/>
  <c r="J475" i="28"/>
  <c r="I475" i="28"/>
  <c r="H475" i="28"/>
  <c r="G475" i="28"/>
  <c r="F475" i="28"/>
  <c r="E475" i="28"/>
  <c r="D475" i="28"/>
  <c r="C475" i="28"/>
  <c r="B475" i="28"/>
  <c r="P474" i="28"/>
  <c r="N474" i="28"/>
  <c r="M474" i="28"/>
  <c r="L474" i="28"/>
  <c r="K474" i="28"/>
  <c r="J474" i="28"/>
  <c r="I474" i="28"/>
  <c r="H474" i="28"/>
  <c r="G474" i="28"/>
  <c r="F474" i="28"/>
  <c r="E474" i="28"/>
  <c r="D474" i="28"/>
  <c r="C474" i="28"/>
  <c r="B474" i="28"/>
  <c r="P471" i="28"/>
  <c r="N471" i="28"/>
  <c r="M471" i="28"/>
  <c r="L471" i="28"/>
  <c r="K471" i="28"/>
  <c r="J471" i="28"/>
  <c r="I471" i="28"/>
  <c r="H471" i="28"/>
  <c r="G471" i="28"/>
  <c r="F471" i="28"/>
  <c r="E471" i="28"/>
  <c r="D471" i="28"/>
  <c r="C471" i="28"/>
  <c r="B471" i="28"/>
  <c r="P470" i="28"/>
  <c r="N470" i="28"/>
  <c r="M470" i="28"/>
  <c r="L470" i="28"/>
  <c r="K470" i="28"/>
  <c r="J470" i="28"/>
  <c r="I470" i="28"/>
  <c r="H470" i="28"/>
  <c r="G470" i="28"/>
  <c r="F470" i="28"/>
  <c r="E470" i="28"/>
  <c r="D470" i="28"/>
  <c r="C470" i="28"/>
  <c r="B470" i="28"/>
  <c r="P469" i="28"/>
  <c r="N469" i="28"/>
  <c r="M469" i="28"/>
  <c r="L469" i="28"/>
  <c r="K469" i="28"/>
  <c r="J469" i="28"/>
  <c r="I469" i="28"/>
  <c r="H469" i="28"/>
  <c r="G469" i="28"/>
  <c r="F469" i="28"/>
  <c r="E469" i="28"/>
  <c r="D469" i="28"/>
  <c r="C469" i="28"/>
  <c r="B469" i="28"/>
  <c r="P468" i="28"/>
  <c r="N468" i="28"/>
  <c r="M468" i="28"/>
  <c r="L468" i="28"/>
  <c r="K468" i="28"/>
  <c r="J468" i="28"/>
  <c r="I468" i="28"/>
  <c r="H468" i="28"/>
  <c r="G468" i="28"/>
  <c r="F468" i="28"/>
  <c r="E468" i="28"/>
  <c r="D468" i="28"/>
  <c r="C468" i="28"/>
  <c r="B468" i="28"/>
  <c r="P464" i="28"/>
  <c r="P510" i="28" s="1"/>
  <c r="N464" i="28"/>
  <c r="N510" i="28" s="1"/>
  <c r="M464" i="28"/>
  <c r="M510" i="28" s="1"/>
  <c r="L464" i="28"/>
  <c r="L510" i="28" s="1"/>
  <c r="K464" i="28"/>
  <c r="K510" i="28" s="1"/>
  <c r="J464" i="28"/>
  <c r="I464" i="28"/>
  <c r="I510" i="28" s="1"/>
  <c r="H464" i="28"/>
  <c r="H510" i="28" s="1"/>
  <c r="G464" i="28"/>
  <c r="G510" i="28" s="1"/>
  <c r="F464" i="28"/>
  <c r="F510" i="28" s="1"/>
  <c r="E464" i="28"/>
  <c r="E510" i="28" s="1"/>
  <c r="D464" i="28"/>
  <c r="D510" i="28" s="1"/>
  <c r="C464" i="28"/>
  <c r="C510" i="28" s="1"/>
  <c r="B464" i="28"/>
  <c r="P463" i="28"/>
  <c r="P509" i="28" s="1"/>
  <c r="N463" i="28"/>
  <c r="N509" i="28" s="1"/>
  <c r="M463" i="28"/>
  <c r="M509" i="28" s="1"/>
  <c r="L463" i="28"/>
  <c r="L509" i="28" s="1"/>
  <c r="K463" i="28"/>
  <c r="K509" i="28" s="1"/>
  <c r="J463" i="28"/>
  <c r="J509" i="28" s="1"/>
  <c r="I463" i="28"/>
  <c r="I509" i="28" s="1"/>
  <c r="H463" i="28"/>
  <c r="G463" i="28"/>
  <c r="G509" i="28" s="1"/>
  <c r="F463" i="28"/>
  <c r="F509" i="28" s="1"/>
  <c r="E463" i="28"/>
  <c r="E509" i="28" s="1"/>
  <c r="E549" i="28" s="1"/>
  <c r="D463" i="28"/>
  <c r="D509" i="28" s="1"/>
  <c r="D549" i="28" s="1"/>
  <c r="C463" i="28"/>
  <c r="C509" i="28" s="1"/>
  <c r="C549" i="28" s="1"/>
  <c r="B463" i="28"/>
  <c r="B509" i="28" s="1"/>
  <c r="P462" i="28"/>
  <c r="N462" i="28"/>
  <c r="M462" i="28"/>
  <c r="M508" i="28" s="1"/>
  <c r="L462" i="28"/>
  <c r="L508" i="28" s="1"/>
  <c r="K462" i="28"/>
  <c r="K508" i="28" s="1"/>
  <c r="J462" i="28"/>
  <c r="J508" i="28" s="1"/>
  <c r="I462" i="28"/>
  <c r="I508" i="28" s="1"/>
  <c r="H462" i="28"/>
  <c r="H508" i="28" s="1"/>
  <c r="G462" i="28"/>
  <c r="G508" i="28" s="1"/>
  <c r="F462" i="28"/>
  <c r="E462" i="28"/>
  <c r="E508" i="28" s="1"/>
  <c r="D462" i="28"/>
  <c r="D508" i="28" s="1"/>
  <c r="C462" i="28"/>
  <c r="C508" i="28" s="1"/>
  <c r="B462" i="28"/>
  <c r="B508" i="28" s="1"/>
  <c r="P461" i="28"/>
  <c r="P507" i="28" s="1"/>
  <c r="N461" i="28"/>
  <c r="N507" i="28" s="1"/>
  <c r="M461" i="28"/>
  <c r="M507" i="28" s="1"/>
  <c r="L461" i="28"/>
  <c r="K461" i="28"/>
  <c r="J461" i="28"/>
  <c r="J507" i="28" s="1"/>
  <c r="I461" i="28"/>
  <c r="I507" i="28" s="1"/>
  <c r="I547" i="28" s="1"/>
  <c r="H461" i="28"/>
  <c r="H507" i="28" s="1"/>
  <c r="H547" i="28" s="1"/>
  <c r="G461" i="28"/>
  <c r="G507" i="28" s="1"/>
  <c r="G547" i="28" s="1"/>
  <c r="F461" i="28"/>
  <c r="F507" i="28" s="1"/>
  <c r="E461" i="28"/>
  <c r="E507" i="28" s="1"/>
  <c r="D461" i="28"/>
  <c r="C461" i="28"/>
  <c r="C507" i="28" s="1"/>
  <c r="B461" i="28"/>
  <c r="B507" i="28" s="1"/>
  <c r="P457" i="28"/>
  <c r="P648" i="28" s="1"/>
  <c r="N457" i="28"/>
  <c r="N648" i="28" s="1"/>
  <c r="N655" i="28" s="1"/>
  <c r="M457" i="28"/>
  <c r="M648" i="28" s="1"/>
  <c r="M655" i="28" s="1"/>
  <c r="L457" i="28"/>
  <c r="L648" i="28" s="1"/>
  <c r="L655" i="28" s="1"/>
  <c r="K457" i="28"/>
  <c r="K648" i="28" s="1"/>
  <c r="K655" i="28" s="1"/>
  <c r="J457" i="28"/>
  <c r="J648" i="28" s="1"/>
  <c r="J655" i="28" s="1"/>
  <c r="I457" i="28"/>
  <c r="H457" i="28"/>
  <c r="G457" i="28"/>
  <c r="F457" i="28"/>
  <c r="E457" i="28"/>
  <c r="D457" i="28"/>
  <c r="C457" i="28"/>
  <c r="B457" i="28"/>
  <c r="P456" i="28"/>
  <c r="N456" i="28"/>
  <c r="M456" i="28"/>
  <c r="L456" i="28"/>
  <c r="K456" i="28"/>
  <c r="J456" i="28"/>
  <c r="I456" i="28"/>
  <c r="H456" i="28"/>
  <c r="G456" i="28"/>
  <c r="F456" i="28"/>
  <c r="E456" i="28"/>
  <c r="D456" i="28"/>
  <c r="C456" i="28"/>
  <c r="B456" i="28"/>
  <c r="P455" i="28"/>
  <c r="N455" i="28"/>
  <c r="M455" i="28"/>
  <c r="L455" i="28"/>
  <c r="K455" i="28"/>
  <c r="J455" i="28"/>
  <c r="I455" i="28"/>
  <c r="H455" i="28"/>
  <c r="G455" i="28"/>
  <c r="F455" i="28"/>
  <c r="E455" i="28"/>
  <c r="D455" i="28"/>
  <c r="C455" i="28"/>
  <c r="B455" i="28"/>
  <c r="P454" i="28"/>
  <c r="N454" i="28"/>
  <c r="M454" i="28"/>
  <c r="L454" i="28"/>
  <c r="K454" i="28"/>
  <c r="J454" i="28"/>
  <c r="I454" i="28"/>
  <c r="H454" i="28"/>
  <c r="G454" i="28"/>
  <c r="F454" i="28"/>
  <c r="E454" i="28"/>
  <c r="D454" i="28"/>
  <c r="C454" i="28"/>
  <c r="B454" i="28"/>
  <c r="P451" i="28"/>
  <c r="N451" i="28"/>
  <c r="M451" i="28"/>
  <c r="L451" i="28"/>
  <c r="K451" i="28"/>
  <c r="J451" i="28"/>
  <c r="I451" i="28"/>
  <c r="H451" i="28"/>
  <c r="G451" i="28"/>
  <c r="F451" i="28"/>
  <c r="E451" i="28"/>
  <c r="D451" i="28"/>
  <c r="C451" i="28"/>
  <c r="B451" i="28"/>
  <c r="P450" i="28"/>
  <c r="N450" i="28"/>
  <c r="M450" i="28"/>
  <c r="L450" i="28"/>
  <c r="K450" i="28"/>
  <c r="J450" i="28"/>
  <c r="I450" i="28"/>
  <c r="H450" i="28"/>
  <c r="G450" i="28"/>
  <c r="F450" i="28"/>
  <c r="E450" i="28"/>
  <c r="D450" i="28"/>
  <c r="C450" i="28"/>
  <c r="B450" i="28"/>
  <c r="P449" i="28"/>
  <c r="N449" i="28"/>
  <c r="M449" i="28"/>
  <c r="L449" i="28"/>
  <c r="K449" i="28"/>
  <c r="J449" i="28"/>
  <c r="I449" i="28"/>
  <c r="H449" i="28"/>
  <c r="G449" i="28"/>
  <c r="F449" i="28"/>
  <c r="E449" i="28"/>
  <c r="D449" i="28"/>
  <c r="C449" i="28"/>
  <c r="B449" i="28"/>
  <c r="P448" i="28"/>
  <c r="N448" i="28"/>
  <c r="M448" i="28"/>
  <c r="L448" i="28"/>
  <c r="K448" i="28"/>
  <c r="J448" i="28"/>
  <c r="I448" i="28"/>
  <c r="H448" i="28"/>
  <c r="G448" i="28"/>
  <c r="F448" i="28"/>
  <c r="E448" i="28"/>
  <c r="D448" i="28"/>
  <c r="C448" i="28"/>
  <c r="B448" i="28"/>
  <c r="P444" i="28"/>
  <c r="N444" i="28"/>
  <c r="M444" i="28"/>
  <c r="L444" i="28"/>
  <c r="K444" i="28"/>
  <c r="J444" i="28"/>
  <c r="I444" i="28"/>
  <c r="H444" i="28"/>
  <c r="G444" i="28"/>
  <c r="F444" i="28"/>
  <c r="E444" i="28"/>
  <c r="D444" i="28"/>
  <c r="C444" i="28"/>
  <c r="B444" i="28"/>
  <c r="P443" i="28"/>
  <c r="N443" i="28"/>
  <c r="M443" i="28"/>
  <c r="L443" i="28"/>
  <c r="K443" i="28"/>
  <c r="J443" i="28"/>
  <c r="I443" i="28"/>
  <c r="H443" i="28"/>
  <c r="G443" i="28"/>
  <c r="F443" i="28"/>
  <c r="E443" i="28"/>
  <c r="D443" i="28"/>
  <c r="C443" i="28"/>
  <c r="B443" i="28"/>
  <c r="P442" i="28"/>
  <c r="N442" i="28"/>
  <c r="M442" i="28"/>
  <c r="L442" i="28"/>
  <c r="K442" i="28"/>
  <c r="J442" i="28"/>
  <c r="I442" i="28"/>
  <c r="H442" i="28"/>
  <c r="G442" i="28"/>
  <c r="F442" i="28"/>
  <c r="E442" i="28"/>
  <c r="D442" i="28"/>
  <c r="C442" i="28"/>
  <c r="B442" i="28"/>
  <c r="P441" i="28"/>
  <c r="N441" i="28"/>
  <c r="M441" i="28"/>
  <c r="L441" i="28"/>
  <c r="K441" i="28"/>
  <c r="J441" i="28"/>
  <c r="I441" i="28"/>
  <c r="H441" i="28"/>
  <c r="G441" i="28"/>
  <c r="F441" i="28"/>
  <c r="E441" i="28"/>
  <c r="D441" i="28"/>
  <c r="C441" i="28"/>
  <c r="B441" i="28"/>
  <c r="P438" i="28"/>
  <c r="N438" i="28"/>
  <c r="M438" i="28"/>
  <c r="L438" i="28"/>
  <c r="K438" i="28"/>
  <c r="J438" i="28"/>
  <c r="I438" i="28"/>
  <c r="H438" i="28"/>
  <c r="G438" i="28"/>
  <c r="F438" i="28"/>
  <c r="E438" i="28"/>
  <c r="D438" i="28"/>
  <c r="C438" i="28"/>
  <c r="B438" i="28"/>
  <c r="P437" i="28"/>
  <c r="N437" i="28"/>
  <c r="M437" i="28"/>
  <c r="L437" i="28"/>
  <c r="K437" i="28"/>
  <c r="J437" i="28"/>
  <c r="I437" i="28"/>
  <c r="H437" i="28"/>
  <c r="G437" i="28"/>
  <c r="F437" i="28"/>
  <c r="E437" i="28"/>
  <c r="D437" i="28"/>
  <c r="C437" i="28"/>
  <c r="B437" i="28"/>
  <c r="P436" i="28"/>
  <c r="N436" i="28"/>
  <c r="M436" i="28"/>
  <c r="L436" i="28"/>
  <c r="K436" i="28"/>
  <c r="J436" i="28"/>
  <c r="I436" i="28"/>
  <c r="H436" i="28"/>
  <c r="G436" i="28"/>
  <c r="F436" i="28"/>
  <c r="E436" i="28"/>
  <c r="D436" i="28"/>
  <c r="C436" i="28"/>
  <c r="B436" i="28"/>
  <c r="P435" i="28"/>
  <c r="N435" i="28"/>
  <c r="M435" i="28"/>
  <c r="L435" i="28"/>
  <c r="K435" i="28"/>
  <c r="J435" i="28"/>
  <c r="I435" i="28"/>
  <c r="H435" i="28"/>
  <c r="G435" i="28"/>
  <c r="F435" i="28"/>
  <c r="E435" i="28"/>
  <c r="D435" i="28"/>
  <c r="C435" i="28"/>
  <c r="B435" i="28"/>
  <c r="I432" i="28"/>
  <c r="H432" i="28"/>
  <c r="G432" i="28"/>
  <c r="F432" i="28"/>
  <c r="E432" i="28"/>
  <c r="D432" i="28"/>
  <c r="C432" i="28"/>
  <c r="B432" i="28"/>
  <c r="J431" i="28"/>
  <c r="I431" i="28"/>
  <c r="H431" i="28"/>
  <c r="G431" i="28"/>
  <c r="F431" i="28"/>
  <c r="E431" i="28"/>
  <c r="D431" i="28"/>
  <c r="C431" i="28"/>
  <c r="B431" i="28"/>
  <c r="J430" i="28"/>
  <c r="I430" i="28"/>
  <c r="H430" i="28"/>
  <c r="G430" i="28"/>
  <c r="F430" i="28"/>
  <c r="E430" i="28"/>
  <c r="D430" i="28"/>
  <c r="C430" i="28"/>
  <c r="B430" i="28"/>
  <c r="J429" i="28"/>
  <c r="I429" i="28"/>
  <c r="H429" i="28"/>
  <c r="G429" i="28"/>
  <c r="F429" i="28"/>
  <c r="E429" i="28"/>
  <c r="D429" i="28"/>
  <c r="C429" i="28"/>
  <c r="B429" i="28"/>
  <c r="I426" i="28"/>
  <c r="H426" i="28"/>
  <c r="G426" i="28"/>
  <c r="F426" i="28"/>
  <c r="E426" i="28"/>
  <c r="D426" i="28"/>
  <c r="C426" i="28"/>
  <c r="B426" i="28"/>
  <c r="J425" i="28"/>
  <c r="I425" i="28"/>
  <c r="H425" i="28"/>
  <c r="G425" i="28"/>
  <c r="F425" i="28"/>
  <c r="E425" i="28"/>
  <c r="D425" i="28"/>
  <c r="C425" i="28"/>
  <c r="B425" i="28"/>
  <c r="J424" i="28"/>
  <c r="I424" i="28"/>
  <c r="H424" i="28"/>
  <c r="G424" i="28"/>
  <c r="F424" i="28"/>
  <c r="E424" i="28"/>
  <c r="D424" i="28"/>
  <c r="C424" i="28"/>
  <c r="B424" i="28"/>
  <c r="J423" i="28"/>
  <c r="I423" i="28"/>
  <c r="H423" i="28"/>
  <c r="G423" i="28"/>
  <c r="F423" i="28"/>
  <c r="E423" i="28"/>
  <c r="D423" i="28"/>
  <c r="C423" i="28"/>
  <c r="B423" i="28"/>
  <c r="I420" i="28"/>
  <c r="H420" i="28"/>
  <c r="G420" i="28"/>
  <c r="F420" i="28"/>
  <c r="E420" i="28"/>
  <c r="D420" i="28"/>
  <c r="C420" i="28"/>
  <c r="B420" i="28"/>
  <c r="J419" i="28"/>
  <c r="I419" i="28"/>
  <c r="H419" i="28"/>
  <c r="G419" i="28"/>
  <c r="F419" i="28"/>
  <c r="E419" i="28"/>
  <c r="D419" i="28"/>
  <c r="C419" i="28"/>
  <c r="B419" i="28"/>
  <c r="J418" i="28"/>
  <c r="I418" i="28"/>
  <c r="H418" i="28"/>
  <c r="G418" i="28"/>
  <c r="F418" i="28"/>
  <c r="E418" i="28"/>
  <c r="D418" i="28"/>
  <c r="C418" i="28"/>
  <c r="B418" i="28"/>
  <c r="J417" i="28"/>
  <c r="I417" i="28"/>
  <c r="H417" i="28"/>
  <c r="G417" i="28"/>
  <c r="F417" i="28"/>
  <c r="E417" i="28"/>
  <c r="D417" i="28"/>
  <c r="C417" i="28"/>
  <c r="B417" i="28"/>
  <c r="P414" i="28"/>
  <c r="N414" i="28"/>
  <c r="M414" i="28"/>
  <c r="L414" i="28"/>
  <c r="K414" i="28"/>
  <c r="J414" i="28"/>
  <c r="I414" i="28"/>
  <c r="H414" i="28"/>
  <c r="G414" i="28"/>
  <c r="F414" i="28"/>
  <c r="E414" i="28"/>
  <c r="D414" i="28"/>
  <c r="C414" i="28"/>
  <c r="B414" i="28"/>
  <c r="P413" i="28"/>
  <c r="N413" i="28"/>
  <c r="M413" i="28"/>
  <c r="L413" i="28"/>
  <c r="K413" i="28"/>
  <c r="J413" i="28"/>
  <c r="I413" i="28"/>
  <c r="H413" i="28"/>
  <c r="G413" i="28"/>
  <c r="F413" i="28"/>
  <c r="E413" i="28"/>
  <c r="D413" i="28"/>
  <c r="C413" i="28"/>
  <c r="B413" i="28"/>
  <c r="P412" i="28"/>
  <c r="N412" i="28"/>
  <c r="M412" i="28"/>
  <c r="L412" i="28"/>
  <c r="K412" i="28"/>
  <c r="J412" i="28"/>
  <c r="I412" i="28"/>
  <c r="H412" i="28"/>
  <c r="G412" i="28"/>
  <c r="F412" i="28"/>
  <c r="E412" i="28"/>
  <c r="D412" i="28"/>
  <c r="C412" i="28"/>
  <c r="B412" i="28"/>
  <c r="P411" i="28"/>
  <c r="N411" i="28"/>
  <c r="M411" i="28"/>
  <c r="L411" i="28"/>
  <c r="K411" i="28"/>
  <c r="J411" i="28"/>
  <c r="I411" i="28"/>
  <c r="H411" i="28"/>
  <c r="G411" i="28"/>
  <c r="F411" i="28"/>
  <c r="E411" i="28"/>
  <c r="D411" i="28"/>
  <c r="C411" i="28"/>
  <c r="B411" i="28"/>
  <c r="P408" i="28"/>
  <c r="N408" i="28"/>
  <c r="M408" i="28"/>
  <c r="L408" i="28"/>
  <c r="K408" i="28"/>
  <c r="J408" i="28"/>
  <c r="I408" i="28"/>
  <c r="H408" i="28"/>
  <c r="G408" i="28"/>
  <c r="F408" i="28"/>
  <c r="E408" i="28"/>
  <c r="D408" i="28"/>
  <c r="C408" i="28"/>
  <c r="B408" i="28"/>
  <c r="P407" i="28"/>
  <c r="N407" i="28"/>
  <c r="M407" i="28"/>
  <c r="L407" i="28"/>
  <c r="K407" i="28"/>
  <c r="J407" i="28"/>
  <c r="I407" i="28"/>
  <c r="H407" i="28"/>
  <c r="G407" i="28"/>
  <c r="F407" i="28"/>
  <c r="E407" i="28"/>
  <c r="D407" i="28"/>
  <c r="C407" i="28"/>
  <c r="B407" i="28"/>
  <c r="P406" i="28"/>
  <c r="N406" i="28"/>
  <c r="M406" i="28"/>
  <c r="L406" i="28"/>
  <c r="K406" i="28"/>
  <c r="J406" i="28"/>
  <c r="I406" i="28"/>
  <c r="H406" i="28"/>
  <c r="G406" i="28"/>
  <c r="F406" i="28"/>
  <c r="E406" i="28"/>
  <c r="D406" i="28"/>
  <c r="C406" i="28"/>
  <c r="B406" i="28"/>
  <c r="P405" i="28"/>
  <c r="N405" i="28"/>
  <c r="M405" i="28"/>
  <c r="L405" i="28"/>
  <c r="K405" i="28"/>
  <c r="J405" i="28"/>
  <c r="I405" i="28"/>
  <c r="H405" i="28"/>
  <c r="G405" i="28"/>
  <c r="F405" i="28"/>
  <c r="E405" i="28"/>
  <c r="D405" i="28"/>
  <c r="C405" i="28"/>
  <c r="B405" i="28"/>
  <c r="P402" i="28"/>
  <c r="N402" i="28"/>
  <c r="M402" i="28"/>
  <c r="L402" i="28"/>
  <c r="K402" i="28"/>
  <c r="J402" i="28"/>
  <c r="I402" i="28"/>
  <c r="H402" i="28"/>
  <c r="G402" i="28"/>
  <c r="F402" i="28"/>
  <c r="E402" i="28"/>
  <c r="D402" i="28"/>
  <c r="C402" i="28"/>
  <c r="B402" i="28"/>
  <c r="P401" i="28"/>
  <c r="N401" i="28"/>
  <c r="M401" i="28"/>
  <c r="L401" i="28"/>
  <c r="K401" i="28"/>
  <c r="J401" i="28"/>
  <c r="I401" i="28"/>
  <c r="H401" i="28"/>
  <c r="G401" i="28"/>
  <c r="F401" i="28"/>
  <c r="E401" i="28"/>
  <c r="D401" i="28"/>
  <c r="C401" i="28"/>
  <c r="B401" i="28"/>
  <c r="P400" i="28"/>
  <c r="N400" i="28"/>
  <c r="M400" i="28"/>
  <c r="L400" i="28"/>
  <c r="K400" i="28"/>
  <c r="J400" i="28"/>
  <c r="I400" i="28"/>
  <c r="H400" i="28"/>
  <c r="G400" i="28"/>
  <c r="F400" i="28"/>
  <c r="E400" i="28"/>
  <c r="D400" i="28"/>
  <c r="C400" i="28"/>
  <c r="B400" i="28"/>
  <c r="P399" i="28"/>
  <c r="N399" i="28"/>
  <c r="M399" i="28"/>
  <c r="L399" i="28"/>
  <c r="K399" i="28"/>
  <c r="J399" i="28"/>
  <c r="I399" i="28"/>
  <c r="H399" i="28"/>
  <c r="G399" i="28"/>
  <c r="F399" i="28"/>
  <c r="E399" i="28"/>
  <c r="D399" i="28"/>
  <c r="C399" i="28"/>
  <c r="B399" i="28"/>
  <c r="P396" i="28"/>
  <c r="N396" i="28"/>
  <c r="N397" i="28" s="1"/>
  <c r="M396" i="28"/>
  <c r="L396" i="28"/>
  <c r="L397" i="28" s="1"/>
  <c r="K396" i="28"/>
  <c r="J396" i="28"/>
  <c r="I396" i="28"/>
  <c r="H396" i="28"/>
  <c r="G396" i="28"/>
  <c r="F396" i="28"/>
  <c r="E396" i="28"/>
  <c r="D396" i="28"/>
  <c r="C396" i="28"/>
  <c r="B396" i="28"/>
  <c r="P395" i="28"/>
  <c r="N395" i="28"/>
  <c r="M395" i="28"/>
  <c r="L395" i="28"/>
  <c r="K395" i="28"/>
  <c r="J395" i="28"/>
  <c r="I395" i="28"/>
  <c r="H395" i="28"/>
  <c r="G395" i="28"/>
  <c r="F395" i="28"/>
  <c r="E395" i="28"/>
  <c r="D395" i="28"/>
  <c r="C395" i="28"/>
  <c r="B395" i="28"/>
  <c r="P394" i="28"/>
  <c r="N394" i="28"/>
  <c r="M394" i="28"/>
  <c r="L394" i="28"/>
  <c r="K394" i="28"/>
  <c r="J394" i="28"/>
  <c r="I394" i="28"/>
  <c r="H394" i="28"/>
  <c r="G394" i="28"/>
  <c r="F394" i="28"/>
  <c r="E394" i="28"/>
  <c r="D394" i="28"/>
  <c r="C394" i="28"/>
  <c r="B394" i="28"/>
  <c r="P393" i="28"/>
  <c r="N393" i="28"/>
  <c r="M393" i="28"/>
  <c r="L393" i="28"/>
  <c r="K393" i="28"/>
  <c r="J393" i="28"/>
  <c r="I393" i="28"/>
  <c r="H393" i="28"/>
  <c r="G393" i="28"/>
  <c r="F393" i="28"/>
  <c r="E393" i="28"/>
  <c r="D393" i="28"/>
  <c r="C393" i="28"/>
  <c r="B393" i="28"/>
  <c r="P390" i="28"/>
  <c r="N390" i="28"/>
  <c r="M390" i="28"/>
  <c r="M391" i="28" s="1"/>
  <c r="L390" i="28"/>
  <c r="L391" i="28" s="1"/>
  <c r="K390" i="28"/>
  <c r="J390" i="28"/>
  <c r="I390" i="28"/>
  <c r="H390" i="28"/>
  <c r="G390" i="28"/>
  <c r="F390" i="28"/>
  <c r="E390" i="28"/>
  <c r="D390" i="28"/>
  <c r="C390" i="28"/>
  <c r="B390" i="28"/>
  <c r="P389" i="28"/>
  <c r="N389" i="28"/>
  <c r="M389" i="28"/>
  <c r="L389" i="28"/>
  <c r="K389" i="28"/>
  <c r="J389" i="28"/>
  <c r="I389" i="28"/>
  <c r="H389" i="28"/>
  <c r="G389" i="28"/>
  <c r="F389" i="28"/>
  <c r="E389" i="28"/>
  <c r="D389" i="28"/>
  <c r="C389" i="28"/>
  <c r="B389" i="28"/>
  <c r="P388" i="28"/>
  <c r="N388" i="28"/>
  <c r="M388" i="28"/>
  <c r="L388" i="28"/>
  <c r="K388" i="28"/>
  <c r="J388" i="28"/>
  <c r="I388" i="28"/>
  <c r="H388" i="28"/>
  <c r="G388" i="28"/>
  <c r="F388" i="28"/>
  <c r="E388" i="28"/>
  <c r="D388" i="28"/>
  <c r="C388" i="28"/>
  <c r="B388" i="28"/>
  <c r="P387" i="28"/>
  <c r="N387" i="28"/>
  <c r="M387" i="28"/>
  <c r="L387" i="28"/>
  <c r="K387" i="28"/>
  <c r="J387" i="28"/>
  <c r="I387" i="28"/>
  <c r="H387" i="28"/>
  <c r="G387" i="28"/>
  <c r="F387" i="28"/>
  <c r="E387" i="28"/>
  <c r="D387" i="28"/>
  <c r="C387" i="28"/>
  <c r="B387" i="28"/>
  <c r="P384" i="28"/>
  <c r="N384" i="28"/>
  <c r="M384" i="28"/>
  <c r="L384" i="28"/>
  <c r="L385" i="28" s="1"/>
  <c r="K384" i="28"/>
  <c r="J384" i="28"/>
  <c r="I384" i="28"/>
  <c r="H384" i="28"/>
  <c r="G384" i="28"/>
  <c r="F384" i="28"/>
  <c r="E384" i="28"/>
  <c r="D384" i="28"/>
  <c r="C384" i="28"/>
  <c r="B384" i="28"/>
  <c r="P383" i="28"/>
  <c r="N383" i="28"/>
  <c r="M383" i="28"/>
  <c r="L383" i="28"/>
  <c r="K383" i="28"/>
  <c r="J383" i="28"/>
  <c r="I383" i="28"/>
  <c r="H383" i="28"/>
  <c r="G383" i="28"/>
  <c r="F383" i="28"/>
  <c r="E383" i="28"/>
  <c r="D383" i="28"/>
  <c r="C383" i="28"/>
  <c r="B383" i="28"/>
  <c r="P382" i="28"/>
  <c r="N382" i="28"/>
  <c r="M382" i="28"/>
  <c r="L382" i="28"/>
  <c r="K382" i="28"/>
  <c r="J382" i="28"/>
  <c r="I382" i="28"/>
  <c r="H382" i="28"/>
  <c r="G382" i="28"/>
  <c r="F382" i="28"/>
  <c r="E382" i="28"/>
  <c r="D382" i="28"/>
  <c r="C382" i="28"/>
  <c r="B382" i="28"/>
  <c r="P381" i="28"/>
  <c r="N381" i="28"/>
  <c r="M381" i="28"/>
  <c r="L381" i="28"/>
  <c r="K381" i="28"/>
  <c r="J381" i="28"/>
  <c r="I381" i="28"/>
  <c r="H381" i="28"/>
  <c r="G381" i="28"/>
  <c r="F381" i="28"/>
  <c r="E381" i="28"/>
  <c r="D381" i="28"/>
  <c r="C381" i="28"/>
  <c r="B381" i="28"/>
  <c r="P378" i="28"/>
  <c r="N378" i="28"/>
  <c r="N379" i="28" s="1"/>
  <c r="M378" i="28"/>
  <c r="L378" i="28"/>
  <c r="L379" i="28" s="1"/>
  <c r="K378" i="28"/>
  <c r="J378" i="28"/>
  <c r="I378" i="28"/>
  <c r="H378" i="28"/>
  <c r="G378" i="28"/>
  <c r="F378" i="28"/>
  <c r="E378" i="28"/>
  <c r="D378" i="28"/>
  <c r="C378" i="28"/>
  <c r="B378" i="28"/>
  <c r="P377" i="28"/>
  <c r="N377" i="28"/>
  <c r="M377" i="28"/>
  <c r="L377" i="28"/>
  <c r="K377" i="28"/>
  <c r="J377" i="28"/>
  <c r="I377" i="28"/>
  <c r="H377" i="28"/>
  <c r="G377" i="28"/>
  <c r="F377" i="28"/>
  <c r="E377" i="28"/>
  <c r="D377" i="28"/>
  <c r="C377" i="28"/>
  <c r="B377" i="28"/>
  <c r="P376" i="28"/>
  <c r="N376" i="28"/>
  <c r="M376" i="28"/>
  <c r="L376" i="28"/>
  <c r="K376" i="28"/>
  <c r="J376" i="28"/>
  <c r="I376" i="28"/>
  <c r="H376" i="28"/>
  <c r="G376" i="28"/>
  <c r="F376" i="28"/>
  <c r="E376" i="28"/>
  <c r="D376" i="28"/>
  <c r="C376" i="28"/>
  <c r="B376" i="28"/>
  <c r="P375" i="28"/>
  <c r="N375" i="28"/>
  <c r="M375" i="28"/>
  <c r="L375" i="28"/>
  <c r="K375" i="28"/>
  <c r="J375" i="28"/>
  <c r="I375" i="28"/>
  <c r="H375" i="28"/>
  <c r="G375" i="28"/>
  <c r="F375" i="28"/>
  <c r="E375" i="28"/>
  <c r="D375" i="28"/>
  <c r="C375" i="28"/>
  <c r="B375" i="28"/>
  <c r="P372" i="28"/>
  <c r="P373" i="28" s="1"/>
  <c r="N372" i="28"/>
  <c r="N373" i="28" s="1"/>
  <c r="M372" i="28"/>
  <c r="L372" i="28"/>
  <c r="L373" i="28" s="1"/>
  <c r="K372" i="28"/>
  <c r="J372" i="28"/>
  <c r="J373" i="28" s="1"/>
  <c r="I372" i="28"/>
  <c r="H372" i="28"/>
  <c r="G372" i="28"/>
  <c r="F372" i="28"/>
  <c r="E372" i="28"/>
  <c r="D372" i="28"/>
  <c r="C372" i="28"/>
  <c r="B372" i="28"/>
  <c r="P371" i="28"/>
  <c r="N371" i="28"/>
  <c r="M371" i="28"/>
  <c r="L371" i="28"/>
  <c r="K371" i="28"/>
  <c r="J371" i="28"/>
  <c r="I371" i="28"/>
  <c r="H371" i="28"/>
  <c r="G371" i="28"/>
  <c r="F371" i="28"/>
  <c r="E371" i="28"/>
  <c r="D371" i="28"/>
  <c r="C371" i="28"/>
  <c r="B371" i="28"/>
  <c r="P370" i="28"/>
  <c r="N370" i="28"/>
  <c r="M370" i="28"/>
  <c r="L370" i="28"/>
  <c r="K370" i="28"/>
  <c r="J370" i="28"/>
  <c r="I370" i="28"/>
  <c r="H370" i="28"/>
  <c r="G370" i="28"/>
  <c r="F370" i="28"/>
  <c r="E370" i="28"/>
  <c r="D370" i="28"/>
  <c r="C370" i="28"/>
  <c r="B370" i="28"/>
  <c r="P369" i="28"/>
  <c r="N369" i="28"/>
  <c r="M369" i="28"/>
  <c r="L369" i="28"/>
  <c r="K369" i="28"/>
  <c r="J369" i="28"/>
  <c r="I369" i="28"/>
  <c r="H369" i="28"/>
  <c r="G369" i="28"/>
  <c r="F369" i="28"/>
  <c r="E369" i="28"/>
  <c r="D369" i="28"/>
  <c r="C369" i="28"/>
  <c r="B369" i="28"/>
  <c r="P366" i="28"/>
  <c r="N366" i="28"/>
  <c r="M366" i="28"/>
  <c r="L366" i="28"/>
  <c r="L367" i="28" s="1"/>
  <c r="K366" i="28"/>
  <c r="J366" i="28"/>
  <c r="I366" i="28"/>
  <c r="H366" i="28"/>
  <c r="G366" i="28"/>
  <c r="F366" i="28"/>
  <c r="E366" i="28"/>
  <c r="D366" i="28"/>
  <c r="C366" i="28"/>
  <c r="B366" i="28"/>
  <c r="P365" i="28"/>
  <c r="N365" i="28"/>
  <c r="M365" i="28"/>
  <c r="L365" i="28"/>
  <c r="K365" i="28"/>
  <c r="J365" i="28"/>
  <c r="I365" i="28"/>
  <c r="H365" i="28"/>
  <c r="G365" i="28"/>
  <c r="F365" i="28"/>
  <c r="E365" i="28"/>
  <c r="D365" i="28"/>
  <c r="C365" i="28"/>
  <c r="B365" i="28"/>
  <c r="P364" i="28"/>
  <c r="N364" i="28"/>
  <c r="M364" i="28"/>
  <c r="L364" i="28"/>
  <c r="K364" i="28"/>
  <c r="J364" i="28"/>
  <c r="I364" i="28"/>
  <c r="H364" i="28"/>
  <c r="G364" i="28"/>
  <c r="F364" i="28"/>
  <c r="E364" i="28"/>
  <c r="D364" i="28"/>
  <c r="C364" i="28"/>
  <c r="B364" i="28"/>
  <c r="P363" i="28"/>
  <c r="N363" i="28"/>
  <c r="M363" i="28"/>
  <c r="L363" i="28"/>
  <c r="K363" i="28"/>
  <c r="J363" i="28"/>
  <c r="I363" i="28"/>
  <c r="H363" i="28"/>
  <c r="G363" i="28"/>
  <c r="F363" i="28"/>
  <c r="E363" i="28"/>
  <c r="D363" i="28"/>
  <c r="C363" i="28"/>
  <c r="B363" i="28"/>
  <c r="P360" i="28"/>
  <c r="N360" i="28"/>
  <c r="M360" i="28"/>
  <c r="L360" i="28"/>
  <c r="L361" i="28" s="1"/>
  <c r="K360" i="28"/>
  <c r="J360" i="28"/>
  <c r="J361" i="28" s="1"/>
  <c r="I360" i="28"/>
  <c r="H360" i="28"/>
  <c r="G360" i="28"/>
  <c r="F360" i="28"/>
  <c r="E360" i="28"/>
  <c r="D360" i="28"/>
  <c r="C360" i="28"/>
  <c r="B360" i="28"/>
  <c r="P359" i="28"/>
  <c r="N359" i="28"/>
  <c r="M359" i="28"/>
  <c r="L359" i="28"/>
  <c r="K359" i="28"/>
  <c r="J359" i="28"/>
  <c r="I359" i="28"/>
  <c r="H359" i="28"/>
  <c r="G359" i="28"/>
  <c r="F359" i="28"/>
  <c r="E359" i="28"/>
  <c r="D359" i="28"/>
  <c r="C359" i="28"/>
  <c r="B359" i="28"/>
  <c r="P358" i="28"/>
  <c r="N358" i="28"/>
  <c r="M358" i="28"/>
  <c r="L358" i="28"/>
  <c r="K358" i="28"/>
  <c r="J358" i="28"/>
  <c r="I358" i="28"/>
  <c r="H358" i="28"/>
  <c r="G358" i="28"/>
  <c r="F358" i="28"/>
  <c r="E358" i="28"/>
  <c r="D358" i="28"/>
  <c r="C358" i="28"/>
  <c r="B358" i="28"/>
  <c r="P357" i="28"/>
  <c r="N357" i="28"/>
  <c r="M357" i="28"/>
  <c r="L357" i="28"/>
  <c r="K357" i="28"/>
  <c r="J357" i="28"/>
  <c r="I357" i="28"/>
  <c r="H357" i="28"/>
  <c r="G357" i="28"/>
  <c r="F357" i="28"/>
  <c r="E357" i="28"/>
  <c r="D357" i="28"/>
  <c r="C357" i="28"/>
  <c r="B357" i="28"/>
  <c r="P354" i="28"/>
  <c r="N354" i="28"/>
  <c r="N355" i="28" s="1"/>
  <c r="M354" i="28"/>
  <c r="L354" i="28"/>
  <c r="L355" i="28" s="1"/>
  <c r="K354" i="28"/>
  <c r="J354" i="28"/>
  <c r="J355" i="28" s="1"/>
  <c r="I354" i="28"/>
  <c r="H354" i="28"/>
  <c r="G354" i="28"/>
  <c r="F354" i="28"/>
  <c r="E354" i="28"/>
  <c r="D354" i="28"/>
  <c r="C354" i="28"/>
  <c r="B354" i="28"/>
  <c r="P353" i="28"/>
  <c r="N353" i="28"/>
  <c r="M353" i="28"/>
  <c r="L353" i="28"/>
  <c r="K353" i="28"/>
  <c r="J353" i="28"/>
  <c r="I353" i="28"/>
  <c r="H353" i="28"/>
  <c r="G353" i="28"/>
  <c r="F353" i="28"/>
  <c r="E353" i="28"/>
  <c r="D353" i="28"/>
  <c r="C353" i="28"/>
  <c r="B353" i="28"/>
  <c r="P352" i="28"/>
  <c r="N352" i="28"/>
  <c r="M352" i="28"/>
  <c r="L352" i="28"/>
  <c r="K352" i="28"/>
  <c r="J352" i="28"/>
  <c r="I352" i="28"/>
  <c r="H352" i="28"/>
  <c r="G352" i="28"/>
  <c r="F352" i="28"/>
  <c r="E352" i="28"/>
  <c r="D352" i="28"/>
  <c r="C352" i="28"/>
  <c r="B352" i="28"/>
  <c r="P351" i="28"/>
  <c r="N351" i="28"/>
  <c r="M351" i="28"/>
  <c r="L351" i="28"/>
  <c r="K351" i="28"/>
  <c r="J351" i="28"/>
  <c r="I351" i="28"/>
  <c r="H351" i="28"/>
  <c r="G351" i="28"/>
  <c r="F351" i="28"/>
  <c r="E351" i="28"/>
  <c r="D351" i="28"/>
  <c r="C351" i="28"/>
  <c r="B351" i="28"/>
  <c r="BB215" i="28"/>
  <c r="AE215" i="28"/>
  <c r="BM213" i="28"/>
  <c r="BM215" i="28" s="1"/>
  <c r="BL213" i="28"/>
  <c r="BL215" i="28" s="1"/>
  <c r="BK213" i="28"/>
  <c r="BK215" i="28" s="1"/>
  <c r="BJ213" i="28"/>
  <c r="BJ215" i="28" s="1"/>
  <c r="BI213" i="28"/>
  <c r="BI215" i="28" s="1"/>
  <c r="BH213" i="28"/>
  <c r="BH215" i="28" s="1"/>
  <c r="BG213" i="28"/>
  <c r="BG215" i="28" s="1"/>
  <c r="BF213" i="28"/>
  <c r="BF215" i="28" s="1"/>
  <c r="BE213" i="28"/>
  <c r="BE215" i="28" s="1"/>
  <c r="BD213" i="28"/>
  <c r="BD215" i="28" s="1"/>
  <c r="BC213" i="28"/>
  <c r="BC215" i="28" s="1"/>
  <c r="BB213" i="28"/>
  <c r="BA213" i="28"/>
  <c r="BA215" i="28" s="1"/>
  <c r="AZ213" i="28"/>
  <c r="AZ215" i="28" s="1"/>
  <c r="AY213" i="28"/>
  <c r="AY215" i="28" s="1"/>
  <c r="AX213" i="28"/>
  <c r="AX215" i="28" s="1"/>
  <c r="AW213" i="28"/>
  <c r="AW215" i="28" s="1"/>
  <c r="AV213" i="28"/>
  <c r="AV215" i="28" s="1"/>
  <c r="AU213" i="28"/>
  <c r="AU215" i="28" s="1"/>
  <c r="AT213" i="28"/>
  <c r="AT215" i="28" s="1"/>
  <c r="AS213" i="28"/>
  <c r="AS215" i="28" s="1"/>
  <c r="AR213" i="28"/>
  <c r="AR215" i="28" s="1"/>
  <c r="AQ213" i="28"/>
  <c r="AQ215" i="28" s="1"/>
  <c r="AP213" i="28"/>
  <c r="AP215" i="28" s="1"/>
  <c r="AO213" i="28"/>
  <c r="AO215" i="28" s="1"/>
  <c r="AN213" i="28"/>
  <c r="AN215" i="28" s="1"/>
  <c r="AM213" i="28"/>
  <c r="AM215" i="28" s="1"/>
  <c r="AL213" i="28"/>
  <c r="AL215" i="28" s="1"/>
  <c r="AK213" i="28"/>
  <c r="AK215" i="28" s="1"/>
  <c r="AJ213" i="28"/>
  <c r="AJ215" i="28" s="1"/>
  <c r="AI213" i="28"/>
  <c r="AI215" i="28" s="1"/>
  <c r="AH213" i="28"/>
  <c r="AH215" i="28" s="1"/>
  <c r="AG213" i="28"/>
  <c r="AG215" i="28" s="1"/>
  <c r="AF213" i="28"/>
  <c r="AF215" i="28" s="1"/>
  <c r="AE213" i="28"/>
  <c r="AD213" i="28"/>
  <c r="AD215" i="28" s="1"/>
  <c r="AC213" i="28"/>
  <c r="AC215" i="28" s="1"/>
  <c r="AB213" i="28"/>
  <c r="AB215" i="28" s="1"/>
  <c r="AA213" i="28"/>
  <c r="AA215" i="28" s="1"/>
  <c r="J543" i="28" s="1"/>
  <c r="Z213" i="28"/>
  <c r="Z215" i="28" s="1"/>
  <c r="K540" i="28" s="1"/>
  <c r="Y213" i="28"/>
  <c r="Y215" i="28" s="1"/>
  <c r="K541" i="28" s="1"/>
  <c r="X213" i="28"/>
  <c r="X215" i="28" s="1"/>
  <c r="K542" i="28" s="1"/>
  <c r="W213" i="28"/>
  <c r="W215" i="28" s="1"/>
  <c r="K543" i="28" s="1"/>
  <c r="V213" i="28"/>
  <c r="V215" i="28" s="1"/>
  <c r="L540" i="28" s="1"/>
  <c r="U213" i="28"/>
  <c r="U215" i="28" s="1"/>
  <c r="L541" i="28" s="1"/>
  <c r="T213" i="28"/>
  <c r="T215" i="28" s="1"/>
  <c r="L542" i="28" s="1"/>
  <c r="S213" i="28"/>
  <c r="S215" i="28" s="1"/>
  <c r="L543" i="28" s="1"/>
  <c r="R213" i="28"/>
  <c r="R215" i="28" s="1"/>
  <c r="M540" i="28" s="1"/>
  <c r="Q213" i="28"/>
  <c r="Q215" i="28" s="1"/>
  <c r="M541" i="28" s="1"/>
  <c r="P213" i="28"/>
  <c r="P215" i="28" s="1"/>
  <c r="N213" i="28"/>
  <c r="N215" i="28" s="1"/>
  <c r="M543" i="28" s="1"/>
  <c r="M213" i="28"/>
  <c r="M215" i="28" s="1"/>
  <c r="N540" i="28" s="1"/>
  <c r="L213" i="28"/>
  <c r="L215" i="28" s="1"/>
  <c r="N541" i="28" s="1"/>
  <c r="K213" i="28"/>
  <c r="K215" i="28" s="1"/>
  <c r="N542" i="28" s="1"/>
  <c r="J213" i="28"/>
  <c r="J215" i="28" s="1"/>
  <c r="N543" i="28" s="1"/>
  <c r="I213" i="28"/>
  <c r="I215" i="28" s="1"/>
  <c r="H213" i="28"/>
  <c r="H215" i="28" s="1"/>
  <c r="G213" i="28"/>
  <c r="G215" i="28" s="1"/>
  <c r="O542" i="28" s="1"/>
  <c r="F213" i="28"/>
  <c r="F215" i="28" s="1"/>
  <c r="E213" i="28"/>
  <c r="E215" i="28" s="1"/>
  <c r="D213" i="28"/>
  <c r="D215" i="28" s="1"/>
  <c r="C213" i="28"/>
  <c r="C215" i="28" s="1"/>
  <c r="B213" i="28"/>
  <c r="B215" i="28" s="1"/>
  <c r="BL123" i="28"/>
  <c r="BK123" i="28"/>
  <c r="BJ123" i="28"/>
  <c r="BI123" i="28"/>
  <c r="BH123" i="28"/>
  <c r="BG123" i="28"/>
  <c r="BF123" i="28"/>
  <c r="BE123" i="28"/>
  <c r="BD123" i="28"/>
  <c r="BL122" i="28"/>
  <c r="BL124" i="28" s="1"/>
  <c r="BK122" i="28"/>
  <c r="BK124" i="28" s="1"/>
  <c r="BJ122" i="28"/>
  <c r="BJ124" i="28" s="1"/>
  <c r="BI122" i="28"/>
  <c r="BI124" i="28" s="1"/>
  <c r="BH122" i="28"/>
  <c r="BH124" i="28" s="1"/>
  <c r="BG122" i="28"/>
  <c r="BG124" i="28" s="1"/>
  <c r="BF122" i="28"/>
  <c r="BF124" i="28" s="1"/>
  <c r="BF125" i="28" s="1"/>
  <c r="BE122" i="28"/>
  <c r="BE124" i="28" s="1"/>
  <c r="BD122" i="28"/>
  <c r="BD124" i="28" s="1"/>
  <c r="BC122" i="28"/>
  <c r="BC124" i="28" s="1"/>
  <c r="BB122" i="28"/>
  <c r="BB124" i="28" s="1"/>
  <c r="BA122" i="28"/>
  <c r="BA124" i="28" s="1"/>
  <c r="AZ122" i="28"/>
  <c r="AZ124" i="28" s="1"/>
  <c r="AY122" i="28"/>
  <c r="AY124" i="28" s="1"/>
  <c r="AX122" i="28"/>
  <c r="AX124" i="28" s="1"/>
  <c r="AW122" i="28"/>
  <c r="AW124" i="28" s="1"/>
  <c r="AV122" i="28"/>
  <c r="AV124" i="28" s="1"/>
  <c r="AU122" i="28"/>
  <c r="AU124" i="28" s="1"/>
  <c r="AT122" i="28"/>
  <c r="AT124" i="28" s="1"/>
  <c r="AS122" i="28"/>
  <c r="AS124" i="28" s="1"/>
  <c r="AR122" i="28"/>
  <c r="AR124" i="28" s="1"/>
  <c r="AQ122" i="28"/>
  <c r="AQ124" i="28" s="1"/>
  <c r="AP122" i="28"/>
  <c r="AP124" i="28" s="1"/>
  <c r="AO122" i="28"/>
  <c r="AO124" i="28" s="1"/>
  <c r="AN122" i="28"/>
  <c r="AN124" i="28" s="1"/>
  <c r="AM122" i="28"/>
  <c r="AM124" i="28" s="1"/>
  <c r="AL122" i="28"/>
  <c r="AL124" i="28" s="1"/>
  <c r="AK122" i="28"/>
  <c r="AK124" i="28" s="1"/>
  <c r="AJ122" i="28"/>
  <c r="AJ124" i="28" s="1"/>
  <c r="AI122" i="28"/>
  <c r="AI124" i="28" s="1"/>
  <c r="AH122" i="28"/>
  <c r="AH124" i="28" s="1"/>
  <c r="AG122" i="28"/>
  <c r="AG124" i="28" s="1"/>
  <c r="AF122" i="28"/>
  <c r="AF124" i="28" s="1"/>
  <c r="AE122" i="28"/>
  <c r="AE124" i="28" s="1"/>
  <c r="AD122" i="28"/>
  <c r="AD124" i="28" s="1"/>
  <c r="AC122" i="28"/>
  <c r="AC124" i="28" s="1"/>
  <c r="AB122" i="28"/>
  <c r="AB124" i="28" s="1"/>
  <c r="AA122" i="28"/>
  <c r="AA124" i="28" s="1"/>
  <c r="J426" i="28" s="1"/>
  <c r="Z122" i="28"/>
  <c r="Z124" i="28" s="1"/>
  <c r="K423" i="28" s="1"/>
  <c r="Y122" i="28"/>
  <c r="Y124" i="28" s="1"/>
  <c r="K424" i="28" s="1"/>
  <c r="X122" i="28"/>
  <c r="X124" i="28" s="1"/>
  <c r="K425" i="28" s="1"/>
  <c r="W122" i="28"/>
  <c r="W124" i="28" s="1"/>
  <c r="K426" i="28" s="1"/>
  <c r="V122" i="28"/>
  <c r="V124" i="28" s="1"/>
  <c r="L423" i="28" s="1"/>
  <c r="U122" i="28"/>
  <c r="U124" i="28" s="1"/>
  <c r="L424" i="28" s="1"/>
  <c r="T122" i="28"/>
  <c r="T124" i="28" s="1"/>
  <c r="L425" i="28" s="1"/>
  <c r="S122" i="28"/>
  <c r="S124" i="28" s="1"/>
  <c r="L426" i="28" s="1"/>
  <c r="R122" i="28"/>
  <c r="R124" i="28" s="1"/>
  <c r="M423" i="28" s="1"/>
  <c r="Q122" i="28"/>
  <c r="Q124" i="28" s="1"/>
  <c r="M424" i="28" s="1"/>
  <c r="P122" i="28"/>
  <c r="P124" i="28" s="1"/>
  <c r="N122" i="28"/>
  <c r="N124" i="28" s="1"/>
  <c r="M426" i="28" s="1"/>
  <c r="M122" i="28"/>
  <c r="M124" i="28" s="1"/>
  <c r="N423" i="28" s="1"/>
  <c r="L122" i="28"/>
  <c r="L124" i="28" s="1"/>
  <c r="N424" i="28" s="1"/>
  <c r="K122" i="28"/>
  <c r="K124" i="28" s="1"/>
  <c r="N425" i="28" s="1"/>
  <c r="J122" i="28"/>
  <c r="J124" i="28" s="1"/>
  <c r="N426" i="28" s="1"/>
  <c r="I122" i="28"/>
  <c r="I124" i="28" s="1"/>
  <c r="P423" i="28" s="1"/>
  <c r="H122" i="28"/>
  <c r="H124" i="28" s="1"/>
  <c r="P424" i="28" s="1"/>
  <c r="G122" i="28"/>
  <c r="G124" i="28" s="1"/>
  <c r="F122" i="28"/>
  <c r="F124" i="28" s="1"/>
  <c r="P426" i="28" s="1"/>
  <c r="E122" i="28"/>
  <c r="E124" i="28" s="1"/>
  <c r="D122" i="28"/>
  <c r="D124" i="28" s="1"/>
  <c r="C122" i="28"/>
  <c r="C124" i="28" s="1"/>
  <c r="B122" i="28"/>
  <c r="B124" i="28" s="1"/>
  <c r="BL121" i="28"/>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N121" i="28"/>
  <c r="M121" i="28"/>
  <c r="L121" i="28"/>
  <c r="K121" i="28"/>
  <c r="J121" i="28"/>
  <c r="I121" i="28"/>
  <c r="H121" i="28"/>
  <c r="G121" i="28"/>
  <c r="F121" i="28"/>
  <c r="E121" i="28"/>
  <c r="D121" i="28"/>
  <c r="C121" i="28"/>
  <c r="B121" i="28"/>
  <c r="BL120"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N120" i="28"/>
  <c r="M120" i="28"/>
  <c r="L120" i="28"/>
  <c r="K120" i="28"/>
  <c r="J120" i="28"/>
  <c r="I120" i="28"/>
  <c r="H120" i="28"/>
  <c r="G120" i="28"/>
  <c r="F120" i="28"/>
  <c r="E120" i="28"/>
  <c r="D120" i="28"/>
  <c r="C120" i="28"/>
  <c r="B120" i="28"/>
  <c r="BL119" i="28"/>
  <c r="BK119" i="28"/>
  <c r="BJ119" i="28"/>
  <c r="BI119" i="28"/>
  <c r="BH119" i="28"/>
  <c r="BG119" i="28"/>
  <c r="BF119" i="28"/>
  <c r="BE119" i="28"/>
  <c r="BD119" i="28"/>
  <c r="BC119" i="28"/>
  <c r="BB119" i="28"/>
  <c r="BA119" i="28"/>
  <c r="AZ119"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S119" i="28"/>
  <c r="R119" i="28"/>
  <c r="Q119" i="28"/>
  <c r="P119" i="28"/>
  <c r="N119" i="28"/>
  <c r="M119" i="28"/>
  <c r="L119" i="28"/>
  <c r="K119" i="28"/>
  <c r="J119" i="28"/>
  <c r="I119" i="28"/>
  <c r="H119" i="28"/>
  <c r="G119" i="28"/>
  <c r="F119" i="28"/>
  <c r="E119" i="28"/>
  <c r="D119" i="28"/>
  <c r="C119" i="28"/>
  <c r="B119" i="28"/>
  <c r="N721" i="27"/>
  <c r="O720" i="27"/>
  <c r="N717" i="27"/>
  <c r="M717" i="27"/>
  <c r="O719" i="27" s="1"/>
  <c r="O716" i="27"/>
  <c r="N716" i="27"/>
  <c r="L713" i="27"/>
  <c r="M712" i="27"/>
  <c r="M709" i="27"/>
  <c r="K709" i="27"/>
  <c r="M708" i="27"/>
  <c r="N708" i="27" s="1"/>
  <c r="L708" i="27"/>
  <c r="L709" i="27" s="1"/>
  <c r="J705" i="27"/>
  <c r="K704" i="27"/>
  <c r="K705" i="27" s="1"/>
  <c r="I701" i="27"/>
  <c r="K700" i="27"/>
  <c r="L700" i="27" s="1"/>
  <c r="L701" i="27" s="1"/>
  <c r="L703" i="27" s="1"/>
  <c r="J700" i="27"/>
  <c r="J701" i="27" s="1"/>
  <c r="H697" i="27"/>
  <c r="I696" i="27"/>
  <c r="J696" i="27" s="1"/>
  <c r="J697" i="27" s="1"/>
  <c r="H695" i="27"/>
  <c r="I693" i="27"/>
  <c r="H693" i="27"/>
  <c r="G693" i="27"/>
  <c r="I695" i="27" s="1"/>
  <c r="J692" i="27"/>
  <c r="J693" i="27" s="1"/>
  <c r="J695" i="27" s="1"/>
  <c r="I692" i="27"/>
  <c r="H692" i="27"/>
  <c r="G689" i="27"/>
  <c r="F689" i="27"/>
  <c r="H688" i="27"/>
  <c r="G688" i="27"/>
  <c r="E685" i="27"/>
  <c r="G684" i="27"/>
  <c r="F684" i="27"/>
  <c r="F685" i="27" s="1"/>
  <c r="F687" i="27" s="1"/>
  <c r="E681" i="27"/>
  <c r="E683" i="27" s="1"/>
  <c r="D681" i="27"/>
  <c r="G680" i="27"/>
  <c r="H680" i="27" s="1"/>
  <c r="H681" i="27" s="1"/>
  <c r="F680" i="27"/>
  <c r="F681" i="27" s="1"/>
  <c r="F683" i="27" s="1"/>
  <c r="E680" i="27"/>
  <c r="C677" i="27"/>
  <c r="F676" i="27"/>
  <c r="D676" i="27"/>
  <c r="E676" i="27" s="1"/>
  <c r="E677" i="27" s="1"/>
  <c r="E679" i="27" s="1"/>
  <c r="B673" i="27"/>
  <c r="D672" i="27"/>
  <c r="E672" i="27" s="1"/>
  <c r="E673" i="27" s="1"/>
  <c r="E675" i="27" s="1"/>
  <c r="C672" i="27"/>
  <c r="C673" i="27" s="1"/>
  <c r="C675" i="27" s="1"/>
  <c r="N669" i="27"/>
  <c r="O661" i="27"/>
  <c r="O717" i="27" s="1"/>
  <c r="O718" i="27" s="1"/>
  <c r="N654" i="27"/>
  <c r="M654" i="27"/>
  <c r="L654" i="27"/>
  <c r="K654" i="27"/>
  <c r="J654" i="27"/>
  <c r="I654" i="27"/>
  <c r="H654" i="27"/>
  <c r="G654" i="27"/>
  <c r="F654" i="27"/>
  <c r="E654" i="27"/>
  <c r="D654" i="27"/>
  <c r="C654" i="27"/>
  <c r="B654" i="27"/>
  <c r="N652" i="27"/>
  <c r="M652" i="27"/>
  <c r="L652" i="27"/>
  <c r="K652" i="27"/>
  <c r="J652" i="27"/>
  <c r="I652" i="27"/>
  <c r="H652" i="27"/>
  <c r="G652" i="27"/>
  <c r="F652" i="27"/>
  <c r="E652" i="27"/>
  <c r="D652" i="27"/>
  <c r="C652" i="27"/>
  <c r="B652" i="27"/>
  <c r="O629" i="27"/>
  <c r="N629" i="27"/>
  <c r="M629" i="27"/>
  <c r="L629" i="27"/>
  <c r="K629" i="27"/>
  <c r="J629" i="27"/>
  <c r="I629" i="27"/>
  <c r="H629" i="27"/>
  <c r="G629" i="27"/>
  <c r="F629" i="27"/>
  <c r="E629" i="27"/>
  <c r="D629" i="27"/>
  <c r="C629" i="27"/>
  <c r="B629" i="27"/>
  <c r="O628" i="27"/>
  <c r="N628" i="27"/>
  <c r="M628" i="27"/>
  <c r="L628" i="27"/>
  <c r="K628" i="27"/>
  <c r="J628" i="27"/>
  <c r="I628" i="27"/>
  <c r="H628" i="27"/>
  <c r="G628" i="27"/>
  <c r="F628" i="27"/>
  <c r="E628" i="27"/>
  <c r="D628" i="27"/>
  <c r="C628" i="27"/>
  <c r="B628" i="27"/>
  <c r="O627" i="27"/>
  <c r="N627" i="27"/>
  <c r="M627" i="27"/>
  <c r="L627" i="27"/>
  <c r="K627" i="27"/>
  <c r="J627" i="27"/>
  <c r="I627" i="27"/>
  <c r="H627" i="27"/>
  <c r="G627" i="27"/>
  <c r="F627" i="27"/>
  <c r="E627" i="27"/>
  <c r="D627" i="27"/>
  <c r="C627" i="27"/>
  <c r="B627" i="27"/>
  <c r="O626" i="27"/>
  <c r="N626" i="27"/>
  <c r="M626" i="27"/>
  <c r="L626" i="27"/>
  <c r="K626" i="27"/>
  <c r="J626" i="27"/>
  <c r="I626" i="27"/>
  <c r="H626" i="27"/>
  <c r="G626" i="27"/>
  <c r="F626" i="27"/>
  <c r="E626" i="27"/>
  <c r="D626" i="27"/>
  <c r="C626" i="27"/>
  <c r="B626" i="27"/>
  <c r="O624" i="27"/>
  <c r="N624" i="27"/>
  <c r="M624" i="27"/>
  <c r="L624" i="27"/>
  <c r="K624" i="27"/>
  <c r="J624" i="27"/>
  <c r="I624" i="27"/>
  <c r="H624" i="27"/>
  <c r="G624" i="27"/>
  <c r="F624" i="27"/>
  <c r="E624" i="27"/>
  <c r="D624" i="27"/>
  <c r="C624" i="27"/>
  <c r="B624" i="27"/>
  <c r="O623" i="27"/>
  <c r="N623" i="27"/>
  <c r="M623" i="27"/>
  <c r="L623" i="27"/>
  <c r="K623" i="27"/>
  <c r="J623" i="27"/>
  <c r="I623" i="27"/>
  <c r="H623" i="27"/>
  <c r="G623" i="27"/>
  <c r="F623" i="27"/>
  <c r="E623" i="27"/>
  <c r="D623" i="27"/>
  <c r="C623" i="27"/>
  <c r="B623" i="27"/>
  <c r="O622" i="27"/>
  <c r="N622" i="27"/>
  <c r="M622" i="27"/>
  <c r="L622" i="27"/>
  <c r="K622" i="27"/>
  <c r="J622" i="27"/>
  <c r="I622" i="27"/>
  <c r="H622" i="27"/>
  <c r="G622" i="27"/>
  <c r="F622" i="27"/>
  <c r="E622" i="27"/>
  <c r="D622" i="27"/>
  <c r="C622" i="27"/>
  <c r="B622" i="27"/>
  <c r="O621" i="27"/>
  <c r="N621" i="27"/>
  <c r="M621" i="27"/>
  <c r="L621" i="27"/>
  <c r="K621" i="27"/>
  <c r="J621" i="27"/>
  <c r="I621" i="27"/>
  <c r="H621" i="27"/>
  <c r="G621" i="27"/>
  <c r="F621" i="27"/>
  <c r="E621" i="27"/>
  <c r="D621" i="27"/>
  <c r="C621" i="27"/>
  <c r="B621" i="27"/>
  <c r="O619" i="27"/>
  <c r="N619" i="27"/>
  <c r="M619" i="27"/>
  <c r="L619" i="27"/>
  <c r="K619" i="27"/>
  <c r="J619" i="27"/>
  <c r="I619" i="27"/>
  <c r="H619" i="27"/>
  <c r="G619" i="27"/>
  <c r="F619" i="27"/>
  <c r="E619" i="27"/>
  <c r="D619" i="27"/>
  <c r="C619" i="27"/>
  <c r="B619" i="27"/>
  <c r="O618" i="27"/>
  <c r="N618" i="27"/>
  <c r="M618" i="27"/>
  <c r="L618" i="27"/>
  <c r="K618" i="27"/>
  <c r="J618" i="27"/>
  <c r="I618" i="27"/>
  <c r="H618" i="27"/>
  <c r="G618" i="27"/>
  <c r="F618" i="27"/>
  <c r="E618" i="27"/>
  <c r="D618" i="27"/>
  <c r="C618" i="27"/>
  <c r="B618" i="27"/>
  <c r="O617" i="27"/>
  <c r="N617" i="27"/>
  <c r="M617" i="27"/>
  <c r="L617" i="27"/>
  <c r="K617" i="27"/>
  <c r="J617" i="27"/>
  <c r="I617" i="27"/>
  <c r="H617" i="27"/>
  <c r="G617" i="27"/>
  <c r="F617" i="27"/>
  <c r="E617" i="27"/>
  <c r="D617" i="27"/>
  <c r="C617" i="27"/>
  <c r="B617" i="27"/>
  <c r="O616" i="27"/>
  <c r="N616" i="27"/>
  <c r="M616" i="27"/>
  <c r="L616" i="27"/>
  <c r="K616" i="27"/>
  <c r="J616" i="27"/>
  <c r="I616" i="27"/>
  <c r="H616" i="27"/>
  <c r="G616" i="27"/>
  <c r="F616" i="27"/>
  <c r="E616" i="27"/>
  <c r="D616" i="27"/>
  <c r="C616" i="27"/>
  <c r="B616" i="27"/>
  <c r="O614" i="27"/>
  <c r="N614" i="27"/>
  <c r="M614" i="27"/>
  <c r="L614" i="27"/>
  <c r="K614" i="27"/>
  <c r="J614" i="27"/>
  <c r="I614" i="27"/>
  <c r="H614" i="27"/>
  <c r="G614" i="27"/>
  <c r="G608" i="27" s="1"/>
  <c r="F614" i="27"/>
  <c r="F608" i="27" s="1"/>
  <c r="E614" i="27"/>
  <c r="D614" i="27"/>
  <c r="C614" i="27"/>
  <c r="B614" i="27"/>
  <c r="O613" i="27"/>
  <c r="N613" i="27"/>
  <c r="M613" i="27"/>
  <c r="L613" i="27"/>
  <c r="K613" i="27"/>
  <c r="J613" i="27"/>
  <c r="I613" i="27"/>
  <c r="H613" i="27"/>
  <c r="G613" i="27"/>
  <c r="F613" i="27"/>
  <c r="E613" i="27"/>
  <c r="E607" i="27" s="1"/>
  <c r="D613" i="27"/>
  <c r="C613" i="27"/>
  <c r="B613" i="27"/>
  <c r="O612" i="27"/>
  <c r="N612" i="27"/>
  <c r="M612" i="27"/>
  <c r="L612" i="27"/>
  <c r="K612" i="27"/>
  <c r="J612" i="27"/>
  <c r="I612" i="27"/>
  <c r="H612" i="27"/>
  <c r="G612" i="27"/>
  <c r="F612" i="27"/>
  <c r="E612" i="27"/>
  <c r="D612" i="27"/>
  <c r="C612" i="27"/>
  <c r="B612" i="27"/>
  <c r="B606" i="27" s="1"/>
  <c r="O611" i="27"/>
  <c r="N611" i="27"/>
  <c r="M611" i="27"/>
  <c r="L611" i="27"/>
  <c r="K611" i="27"/>
  <c r="J611" i="27"/>
  <c r="I611" i="27"/>
  <c r="I605" i="27" s="1"/>
  <c r="H611" i="27"/>
  <c r="H605" i="27" s="1"/>
  <c r="G611" i="27"/>
  <c r="F611" i="27"/>
  <c r="E611" i="27"/>
  <c r="D611" i="27"/>
  <c r="C611" i="27"/>
  <c r="B611" i="27"/>
  <c r="O608" i="27"/>
  <c r="N608" i="27"/>
  <c r="K608" i="27"/>
  <c r="E608" i="27"/>
  <c r="C608" i="27"/>
  <c r="F607" i="27"/>
  <c r="O606" i="27"/>
  <c r="L606" i="27"/>
  <c r="K606" i="27"/>
  <c r="C606" i="27"/>
  <c r="J605" i="27"/>
  <c r="B605" i="27"/>
  <c r="O602" i="27"/>
  <c r="N602" i="27"/>
  <c r="M602" i="27"/>
  <c r="M608" i="27" s="1"/>
  <c r="L602" i="27"/>
  <c r="L603" i="27" s="1"/>
  <c r="K602" i="27"/>
  <c r="K603" i="27" s="1"/>
  <c r="J602" i="27"/>
  <c r="J608" i="27" s="1"/>
  <c r="I602" i="27"/>
  <c r="H602" i="27"/>
  <c r="H608" i="27" s="1"/>
  <c r="G602" i="27"/>
  <c r="F602" i="27"/>
  <c r="E602" i="27"/>
  <c r="D602" i="27"/>
  <c r="D608" i="27" s="1"/>
  <c r="C602" i="27"/>
  <c r="B602" i="27"/>
  <c r="B608" i="27" s="1"/>
  <c r="O601" i="27"/>
  <c r="O607" i="27" s="1"/>
  <c r="N601" i="27"/>
  <c r="N607" i="27" s="1"/>
  <c r="M601" i="27"/>
  <c r="M607" i="27" s="1"/>
  <c r="L601" i="27"/>
  <c r="L607" i="27" s="1"/>
  <c r="K601" i="27"/>
  <c r="K607" i="27" s="1"/>
  <c r="J601" i="27"/>
  <c r="J607" i="27" s="1"/>
  <c r="I601" i="27"/>
  <c r="I607" i="27" s="1"/>
  <c r="H601" i="27"/>
  <c r="H607" i="27" s="1"/>
  <c r="G601" i="27"/>
  <c r="G607" i="27" s="1"/>
  <c r="F601" i="27"/>
  <c r="E601" i="27"/>
  <c r="D601" i="27"/>
  <c r="D607" i="27" s="1"/>
  <c r="C601" i="27"/>
  <c r="C607" i="27" s="1"/>
  <c r="B601" i="27"/>
  <c r="B607" i="27" s="1"/>
  <c r="O600" i="27"/>
  <c r="N600" i="27"/>
  <c r="N606" i="27" s="1"/>
  <c r="M600" i="27"/>
  <c r="M606" i="27" s="1"/>
  <c r="L600" i="27"/>
  <c r="K600" i="27"/>
  <c r="J600" i="27"/>
  <c r="J606" i="27" s="1"/>
  <c r="I600" i="27"/>
  <c r="I606" i="27" s="1"/>
  <c r="H600" i="27"/>
  <c r="H606" i="27" s="1"/>
  <c r="G600" i="27"/>
  <c r="G606" i="27" s="1"/>
  <c r="F600" i="27"/>
  <c r="F606" i="27" s="1"/>
  <c r="E600" i="27"/>
  <c r="E606" i="27" s="1"/>
  <c r="D600" i="27"/>
  <c r="D606" i="27" s="1"/>
  <c r="C600" i="27"/>
  <c r="B600" i="27"/>
  <c r="O599" i="27"/>
  <c r="O605" i="27" s="1"/>
  <c r="N599" i="27"/>
  <c r="N605" i="27" s="1"/>
  <c r="M599" i="27"/>
  <c r="M605" i="27" s="1"/>
  <c r="L599" i="27"/>
  <c r="L605" i="27" s="1"/>
  <c r="K599" i="27"/>
  <c r="K605" i="27" s="1"/>
  <c r="J599" i="27"/>
  <c r="I599" i="27"/>
  <c r="H599" i="27"/>
  <c r="G599" i="27"/>
  <c r="G605" i="27" s="1"/>
  <c r="F599" i="27"/>
  <c r="F605" i="27" s="1"/>
  <c r="E599" i="27"/>
  <c r="E605" i="27" s="1"/>
  <c r="D599" i="27"/>
  <c r="D605" i="27" s="1"/>
  <c r="C599" i="27"/>
  <c r="C605" i="27" s="1"/>
  <c r="B599" i="27"/>
  <c r="O596" i="27"/>
  <c r="N596" i="27"/>
  <c r="M596" i="27"/>
  <c r="L596" i="27"/>
  <c r="K596" i="27"/>
  <c r="J596" i="27"/>
  <c r="I596" i="27"/>
  <c r="H596" i="27"/>
  <c r="G596" i="27"/>
  <c r="F596" i="27"/>
  <c r="E596" i="27"/>
  <c r="D596" i="27"/>
  <c r="C596" i="27"/>
  <c r="B596" i="27"/>
  <c r="O595" i="27"/>
  <c r="N595" i="27"/>
  <c r="M595" i="27"/>
  <c r="L595" i="27"/>
  <c r="K595" i="27"/>
  <c r="J595" i="27"/>
  <c r="I595" i="27"/>
  <c r="H595" i="27"/>
  <c r="G595" i="27"/>
  <c r="F595" i="27"/>
  <c r="E595" i="27"/>
  <c r="D595" i="27"/>
  <c r="C595" i="27"/>
  <c r="B595" i="27"/>
  <c r="O594" i="27"/>
  <c r="N594" i="27"/>
  <c r="M594" i="27"/>
  <c r="L594" i="27"/>
  <c r="K594" i="27"/>
  <c r="J594" i="27"/>
  <c r="I594" i="27"/>
  <c r="H594" i="27"/>
  <c r="G594" i="27"/>
  <c r="F594" i="27"/>
  <c r="E594" i="27"/>
  <c r="D594" i="27"/>
  <c r="C594" i="27"/>
  <c r="B594" i="27"/>
  <c r="O593" i="27"/>
  <c r="N593" i="27"/>
  <c r="M593" i="27"/>
  <c r="L593" i="27"/>
  <c r="K593" i="27"/>
  <c r="J593" i="27"/>
  <c r="I593" i="27"/>
  <c r="H593" i="27"/>
  <c r="G593" i="27"/>
  <c r="F593" i="27"/>
  <c r="E593" i="27"/>
  <c r="D593" i="27"/>
  <c r="C593" i="27"/>
  <c r="B593" i="27"/>
  <c r="O587" i="27"/>
  <c r="N587" i="27"/>
  <c r="M587" i="27"/>
  <c r="L587" i="27"/>
  <c r="K587" i="27"/>
  <c r="J587" i="27"/>
  <c r="I587" i="27"/>
  <c r="H587" i="27"/>
  <c r="G587" i="27"/>
  <c r="F587" i="27"/>
  <c r="E587" i="27"/>
  <c r="D587" i="27"/>
  <c r="C587" i="27"/>
  <c r="B587" i="27"/>
  <c r="O586" i="27"/>
  <c r="N586" i="27"/>
  <c r="M586" i="27"/>
  <c r="L586" i="27"/>
  <c r="K586" i="27"/>
  <c r="J586" i="27"/>
  <c r="I586" i="27"/>
  <c r="H586" i="27"/>
  <c r="G586" i="27"/>
  <c r="F586" i="27"/>
  <c r="E586" i="27"/>
  <c r="D586" i="27"/>
  <c r="C586" i="27"/>
  <c r="B586" i="27"/>
  <c r="O585" i="27"/>
  <c r="O588" i="27" s="1"/>
  <c r="N585" i="27"/>
  <c r="N588" i="27" s="1"/>
  <c r="M585" i="27"/>
  <c r="L585" i="27"/>
  <c r="K585" i="27"/>
  <c r="J585" i="27"/>
  <c r="I585" i="27"/>
  <c r="H585" i="27"/>
  <c r="G585" i="27"/>
  <c r="F585" i="27"/>
  <c r="E585" i="27"/>
  <c r="D585" i="27"/>
  <c r="C585" i="27"/>
  <c r="B585" i="27"/>
  <c r="O584" i="27"/>
  <c r="N584" i="27"/>
  <c r="M584" i="27"/>
  <c r="M588" i="27" s="1"/>
  <c r="L584" i="27"/>
  <c r="L588" i="27" s="1"/>
  <c r="K584" i="27"/>
  <c r="K588" i="27" s="1"/>
  <c r="J584" i="27"/>
  <c r="J588" i="27" s="1"/>
  <c r="I584" i="27"/>
  <c r="I588" i="27" s="1"/>
  <c r="H584" i="27"/>
  <c r="H588" i="27" s="1"/>
  <c r="G584" i="27"/>
  <c r="G588" i="27" s="1"/>
  <c r="F584" i="27"/>
  <c r="F588" i="27" s="1"/>
  <c r="E584" i="27"/>
  <c r="E588" i="27" s="1"/>
  <c r="D584" i="27"/>
  <c r="D588" i="27" s="1"/>
  <c r="C584" i="27"/>
  <c r="C588" i="27" s="1"/>
  <c r="B584" i="27"/>
  <c r="B588" i="27" s="1"/>
  <c r="O580" i="27"/>
  <c r="N580" i="27"/>
  <c r="M580" i="27"/>
  <c r="L580" i="27"/>
  <c r="K580" i="27"/>
  <c r="J580" i="27"/>
  <c r="I580" i="27"/>
  <c r="H580" i="27"/>
  <c r="G580" i="27"/>
  <c r="F580" i="27"/>
  <c r="E580" i="27"/>
  <c r="D580" i="27"/>
  <c r="C580" i="27"/>
  <c r="B580" i="27"/>
  <c r="O579" i="27"/>
  <c r="N579" i="27"/>
  <c r="M579" i="27"/>
  <c r="L579" i="27"/>
  <c r="K579" i="27"/>
  <c r="J579" i="27"/>
  <c r="I579" i="27"/>
  <c r="H579" i="27"/>
  <c r="G579" i="27"/>
  <c r="F579" i="27"/>
  <c r="E579" i="27"/>
  <c r="D579" i="27"/>
  <c r="C579" i="27"/>
  <c r="B579" i="27"/>
  <c r="O578" i="27"/>
  <c r="N578" i="27"/>
  <c r="M578" i="27"/>
  <c r="L578" i="27"/>
  <c r="K578" i="27"/>
  <c r="J578" i="27"/>
  <c r="I578" i="27"/>
  <c r="H578" i="27"/>
  <c r="G578" i="27"/>
  <c r="F578" i="27"/>
  <c r="E578" i="27"/>
  <c r="D578" i="27"/>
  <c r="C578" i="27"/>
  <c r="B578" i="27"/>
  <c r="O577" i="27"/>
  <c r="O581" i="27" s="1"/>
  <c r="N577" i="27"/>
  <c r="N581" i="27" s="1"/>
  <c r="M577" i="27"/>
  <c r="M581" i="27" s="1"/>
  <c r="L577" i="27"/>
  <c r="L581" i="27" s="1"/>
  <c r="K577" i="27"/>
  <c r="K581" i="27" s="1"/>
  <c r="J577" i="27"/>
  <c r="J581" i="27" s="1"/>
  <c r="I577" i="27"/>
  <c r="I581" i="27" s="1"/>
  <c r="H577" i="27"/>
  <c r="H581" i="27" s="1"/>
  <c r="G577" i="27"/>
  <c r="G581" i="27" s="1"/>
  <c r="F577" i="27"/>
  <c r="F581" i="27" s="1"/>
  <c r="E577" i="27"/>
  <c r="E581" i="27" s="1"/>
  <c r="D577" i="27"/>
  <c r="D581" i="27" s="1"/>
  <c r="C577" i="27"/>
  <c r="C581" i="27" s="1"/>
  <c r="B577" i="27"/>
  <c r="B581" i="27" s="1"/>
  <c r="O566" i="27"/>
  <c r="N566" i="27"/>
  <c r="M566" i="27"/>
  <c r="L566" i="27"/>
  <c r="K566" i="27"/>
  <c r="J566" i="27"/>
  <c r="I566" i="27"/>
  <c r="H566" i="27"/>
  <c r="G566" i="27"/>
  <c r="F566" i="27"/>
  <c r="E566" i="27"/>
  <c r="D566" i="27"/>
  <c r="C566" i="27"/>
  <c r="B566" i="27"/>
  <c r="O565" i="27"/>
  <c r="N565" i="27"/>
  <c r="M565" i="27"/>
  <c r="L565" i="27"/>
  <c r="K565" i="27"/>
  <c r="J565" i="27"/>
  <c r="I565" i="27"/>
  <c r="H565" i="27"/>
  <c r="G565" i="27"/>
  <c r="F565" i="27"/>
  <c r="E565" i="27"/>
  <c r="D565" i="27"/>
  <c r="C565" i="27"/>
  <c r="B565" i="27"/>
  <c r="O564" i="27"/>
  <c r="N564" i="27"/>
  <c r="M564" i="27"/>
  <c r="L564" i="27"/>
  <c r="K564" i="27"/>
  <c r="J564" i="27"/>
  <c r="I564" i="27"/>
  <c r="H564" i="27"/>
  <c r="G564" i="27"/>
  <c r="F564" i="27"/>
  <c r="E564" i="27"/>
  <c r="D564" i="27"/>
  <c r="C564" i="27"/>
  <c r="B564" i="27"/>
  <c r="O563" i="27"/>
  <c r="O567" i="27" s="1"/>
  <c r="N563" i="27"/>
  <c r="M563" i="27"/>
  <c r="M567" i="27" s="1"/>
  <c r="L563" i="27"/>
  <c r="L567" i="27" s="1"/>
  <c r="K563" i="27"/>
  <c r="J563" i="27"/>
  <c r="J567" i="27" s="1"/>
  <c r="I563" i="27"/>
  <c r="H563" i="27"/>
  <c r="H567" i="27" s="1"/>
  <c r="G563" i="27"/>
  <c r="G567" i="27" s="1"/>
  <c r="F563" i="27"/>
  <c r="F567" i="27" s="1"/>
  <c r="E563" i="27"/>
  <c r="E567" i="27" s="1"/>
  <c r="D563" i="27"/>
  <c r="D567" i="27" s="1"/>
  <c r="C563" i="27"/>
  <c r="B563" i="27"/>
  <c r="B567" i="27" s="1"/>
  <c r="O543" i="27"/>
  <c r="N543" i="27"/>
  <c r="M543" i="27"/>
  <c r="L543" i="27"/>
  <c r="K543" i="27"/>
  <c r="J543" i="27"/>
  <c r="I543" i="27"/>
  <c r="H543" i="27"/>
  <c r="G543" i="27"/>
  <c r="F543" i="27"/>
  <c r="E543" i="27"/>
  <c r="D543" i="27"/>
  <c r="C543" i="27"/>
  <c r="B543" i="27"/>
  <c r="O542" i="27"/>
  <c r="N542" i="27"/>
  <c r="M542" i="27"/>
  <c r="L542" i="27"/>
  <c r="K542" i="27"/>
  <c r="J542" i="27"/>
  <c r="I542" i="27"/>
  <c r="H542" i="27"/>
  <c r="G542" i="27"/>
  <c r="F542" i="27"/>
  <c r="E542" i="27"/>
  <c r="D542" i="27"/>
  <c r="C542" i="27"/>
  <c r="B542" i="27"/>
  <c r="O541" i="27"/>
  <c r="O544" i="27" s="1"/>
  <c r="N541" i="27"/>
  <c r="M541" i="27"/>
  <c r="L541" i="27"/>
  <c r="K541" i="27"/>
  <c r="J541" i="27"/>
  <c r="I541" i="27"/>
  <c r="H541" i="27"/>
  <c r="G541" i="27"/>
  <c r="F541" i="27"/>
  <c r="E541" i="27"/>
  <c r="D541" i="27"/>
  <c r="C541" i="27"/>
  <c r="B541" i="27"/>
  <c r="O540" i="27"/>
  <c r="N540" i="27"/>
  <c r="M540" i="27"/>
  <c r="M544" i="27" s="1"/>
  <c r="L540" i="27"/>
  <c r="L544" i="27" s="1"/>
  <c r="K540" i="27"/>
  <c r="J540" i="27"/>
  <c r="I540" i="27"/>
  <c r="H540" i="27"/>
  <c r="G540" i="27"/>
  <c r="F540" i="27"/>
  <c r="F544" i="27" s="1"/>
  <c r="E540" i="27"/>
  <c r="E544" i="27" s="1"/>
  <c r="D540" i="27"/>
  <c r="D544" i="27" s="1"/>
  <c r="C540" i="27"/>
  <c r="B540" i="27"/>
  <c r="O535" i="27"/>
  <c r="N535" i="27"/>
  <c r="M535" i="27"/>
  <c r="M536" i="27" s="1"/>
  <c r="L535" i="27"/>
  <c r="K535" i="27"/>
  <c r="J535" i="27"/>
  <c r="I535" i="27"/>
  <c r="H535" i="27"/>
  <c r="G535" i="27"/>
  <c r="F535" i="27"/>
  <c r="E535" i="27"/>
  <c r="D535" i="27"/>
  <c r="C535" i="27"/>
  <c r="B535" i="27"/>
  <c r="O534" i="27"/>
  <c r="N534" i="27"/>
  <c r="M534" i="27"/>
  <c r="L534" i="27"/>
  <c r="K534" i="27"/>
  <c r="J534" i="27"/>
  <c r="I534" i="27"/>
  <c r="H534" i="27"/>
  <c r="G534" i="27"/>
  <c r="F534" i="27"/>
  <c r="E534" i="27"/>
  <c r="D534" i="27"/>
  <c r="C534" i="27"/>
  <c r="B534" i="27"/>
  <c r="O533" i="27"/>
  <c r="N533" i="27"/>
  <c r="M533" i="27"/>
  <c r="L533" i="27"/>
  <c r="K533" i="27"/>
  <c r="J533" i="27"/>
  <c r="I533" i="27"/>
  <c r="I536" i="27" s="1"/>
  <c r="H533" i="27"/>
  <c r="G533" i="27"/>
  <c r="F533" i="27"/>
  <c r="E533" i="27"/>
  <c r="D533" i="27"/>
  <c r="C533" i="27"/>
  <c r="B533" i="27"/>
  <c r="O532" i="27"/>
  <c r="N532" i="27"/>
  <c r="N536" i="27" s="1"/>
  <c r="M532" i="27"/>
  <c r="L532" i="27"/>
  <c r="K532" i="27"/>
  <c r="J532" i="27"/>
  <c r="I532" i="27"/>
  <c r="H532" i="27"/>
  <c r="H536" i="27" s="1"/>
  <c r="G532" i="27"/>
  <c r="G536" i="27" s="1"/>
  <c r="F532" i="27"/>
  <c r="F536" i="27" s="1"/>
  <c r="E532" i="27"/>
  <c r="D532" i="27"/>
  <c r="C532" i="27"/>
  <c r="B532" i="27"/>
  <c r="O527" i="27"/>
  <c r="N527" i="27"/>
  <c r="M527" i="27"/>
  <c r="L527" i="27"/>
  <c r="K527" i="27"/>
  <c r="J527" i="27"/>
  <c r="I527" i="27"/>
  <c r="H527" i="27"/>
  <c r="G527" i="27"/>
  <c r="F527" i="27"/>
  <c r="E527" i="27"/>
  <c r="D527" i="27"/>
  <c r="C527" i="27"/>
  <c r="B527" i="27"/>
  <c r="O526" i="27"/>
  <c r="N526" i="27"/>
  <c r="M526" i="27"/>
  <c r="L526" i="27"/>
  <c r="K526" i="27"/>
  <c r="J526" i="27"/>
  <c r="I526" i="27"/>
  <c r="H526" i="27"/>
  <c r="G526" i="27"/>
  <c r="F526" i="27"/>
  <c r="E526" i="27"/>
  <c r="D526" i="27"/>
  <c r="C526" i="27"/>
  <c r="B526" i="27"/>
  <c r="O525" i="27"/>
  <c r="O528" i="27" s="1"/>
  <c r="N525" i="27"/>
  <c r="N528" i="27" s="1"/>
  <c r="M525" i="27"/>
  <c r="L525" i="27"/>
  <c r="K525" i="27"/>
  <c r="J525" i="27"/>
  <c r="I525" i="27"/>
  <c r="H525" i="27"/>
  <c r="H528" i="27" s="1"/>
  <c r="G525" i="27"/>
  <c r="G528" i="27" s="1"/>
  <c r="F525" i="27"/>
  <c r="F528" i="27" s="1"/>
  <c r="E525" i="27"/>
  <c r="D525" i="27"/>
  <c r="C525" i="27"/>
  <c r="B525" i="27"/>
  <c r="O524" i="27"/>
  <c r="N524" i="27"/>
  <c r="M524" i="27"/>
  <c r="M528" i="27" s="1"/>
  <c r="L524" i="27"/>
  <c r="L528" i="27" s="1"/>
  <c r="K524" i="27"/>
  <c r="J524" i="27"/>
  <c r="J528" i="27" s="1"/>
  <c r="I524" i="27"/>
  <c r="H524" i="27"/>
  <c r="G524" i="27"/>
  <c r="F524" i="27"/>
  <c r="E524" i="27"/>
  <c r="E528" i="27" s="1"/>
  <c r="D524" i="27"/>
  <c r="D528" i="27" s="1"/>
  <c r="C524" i="27"/>
  <c r="B524" i="27"/>
  <c r="B528" i="27" s="1"/>
  <c r="C522" i="27"/>
  <c r="F520" i="27"/>
  <c r="O519" i="27"/>
  <c r="N519" i="27"/>
  <c r="M519" i="27"/>
  <c r="L519" i="27"/>
  <c r="K519" i="27"/>
  <c r="J519" i="27"/>
  <c r="I519" i="27"/>
  <c r="H519" i="27"/>
  <c r="G519" i="27"/>
  <c r="F519" i="27"/>
  <c r="E519" i="27"/>
  <c r="D519" i="27"/>
  <c r="C519" i="27"/>
  <c r="B519" i="27"/>
  <c r="O518" i="27"/>
  <c r="N518" i="27"/>
  <c r="M518" i="27"/>
  <c r="L518" i="27"/>
  <c r="K518" i="27"/>
  <c r="J518" i="27"/>
  <c r="I518" i="27"/>
  <c r="H518" i="27"/>
  <c r="G518" i="27"/>
  <c r="F518" i="27"/>
  <c r="E518" i="27"/>
  <c r="D518" i="27"/>
  <c r="C518" i="27"/>
  <c r="B518" i="27"/>
  <c r="O517" i="27"/>
  <c r="O520" i="27" s="1"/>
  <c r="N517" i="27"/>
  <c r="M517" i="27"/>
  <c r="L517" i="27"/>
  <c r="K517" i="27"/>
  <c r="J517" i="27"/>
  <c r="I517" i="27"/>
  <c r="H517" i="27"/>
  <c r="G517" i="27"/>
  <c r="F517" i="27"/>
  <c r="E517" i="27"/>
  <c r="D517" i="27"/>
  <c r="C517" i="27"/>
  <c r="B517" i="27"/>
  <c r="O516" i="27"/>
  <c r="N516" i="27"/>
  <c r="N520" i="27" s="1"/>
  <c r="M516" i="27"/>
  <c r="M520" i="27" s="1"/>
  <c r="L516" i="27"/>
  <c r="K516" i="27"/>
  <c r="K520" i="27" s="1"/>
  <c r="J516" i="27"/>
  <c r="J520" i="27" s="1"/>
  <c r="I516" i="27"/>
  <c r="I520" i="27" s="1"/>
  <c r="H516" i="27"/>
  <c r="H520" i="27" s="1"/>
  <c r="H522" i="27" s="1"/>
  <c r="G516" i="27"/>
  <c r="G520" i="27" s="1"/>
  <c r="F516" i="27"/>
  <c r="E516" i="27"/>
  <c r="E520" i="27" s="1"/>
  <c r="D516" i="27"/>
  <c r="C516" i="27"/>
  <c r="C520" i="27" s="1"/>
  <c r="B516" i="27"/>
  <c r="B520" i="27" s="1"/>
  <c r="M510" i="27"/>
  <c r="M550" i="27" s="1"/>
  <c r="M573" i="27" s="1"/>
  <c r="G510" i="27"/>
  <c r="G550" i="27" s="1"/>
  <c r="E510" i="27"/>
  <c r="K509" i="27"/>
  <c r="K549" i="27" s="1"/>
  <c r="C509" i="27"/>
  <c r="C549" i="27" s="1"/>
  <c r="I508" i="27"/>
  <c r="I548" i="27" s="1"/>
  <c r="I571" i="27" s="1"/>
  <c r="C508" i="27"/>
  <c r="C548" i="27" s="1"/>
  <c r="O507" i="27"/>
  <c r="G507" i="27"/>
  <c r="G547" i="27" s="1"/>
  <c r="O505" i="27"/>
  <c r="O502" i="27"/>
  <c r="N502" i="27"/>
  <c r="M502" i="27"/>
  <c r="L502" i="27"/>
  <c r="K502" i="27"/>
  <c r="J502" i="27"/>
  <c r="I502" i="27"/>
  <c r="H502" i="27"/>
  <c r="G502" i="27"/>
  <c r="F502" i="27"/>
  <c r="E502" i="27"/>
  <c r="D502" i="27"/>
  <c r="C502" i="27"/>
  <c r="B502" i="27"/>
  <c r="O501" i="27"/>
  <c r="N501" i="27"/>
  <c r="M501" i="27"/>
  <c r="L501" i="27"/>
  <c r="K501" i="27"/>
  <c r="J501" i="27"/>
  <c r="I501" i="27"/>
  <c r="H501" i="27"/>
  <c r="G501" i="27"/>
  <c r="F501" i="27"/>
  <c r="E501" i="27"/>
  <c r="D501" i="27"/>
  <c r="C501" i="27"/>
  <c r="B501" i="27"/>
  <c r="O500" i="27"/>
  <c r="N500" i="27"/>
  <c r="M500" i="27"/>
  <c r="L500" i="27"/>
  <c r="K500" i="27"/>
  <c r="J500" i="27"/>
  <c r="J503" i="27" s="1"/>
  <c r="I500" i="27"/>
  <c r="H500" i="27"/>
  <c r="G500" i="27"/>
  <c r="F500" i="27"/>
  <c r="E500" i="27"/>
  <c r="D500" i="27"/>
  <c r="C500" i="27"/>
  <c r="B500" i="27"/>
  <c r="O499" i="27"/>
  <c r="O503" i="27" s="1"/>
  <c r="N499" i="27"/>
  <c r="N503" i="27" s="1"/>
  <c r="M499" i="27"/>
  <c r="M503" i="27" s="1"/>
  <c r="L499" i="27"/>
  <c r="K499" i="27"/>
  <c r="K503" i="27" s="1"/>
  <c r="J499" i="27"/>
  <c r="I499" i="27"/>
  <c r="I503" i="27" s="1"/>
  <c r="H499" i="27"/>
  <c r="H503" i="27" s="1"/>
  <c r="G499" i="27"/>
  <c r="G503" i="27" s="1"/>
  <c r="F499" i="27"/>
  <c r="E499" i="27"/>
  <c r="E503" i="27" s="1"/>
  <c r="D499" i="27"/>
  <c r="C499" i="27"/>
  <c r="C503" i="27" s="1"/>
  <c r="B499" i="27"/>
  <c r="B503" i="27" s="1"/>
  <c r="B504" i="27" s="1"/>
  <c r="H496" i="27"/>
  <c r="O495" i="27"/>
  <c r="N495" i="27"/>
  <c r="M495" i="27"/>
  <c r="L495" i="27"/>
  <c r="K495" i="27"/>
  <c r="J495" i="27"/>
  <c r="I495" i="27"/>
  <c r="H495" i="27"/>
  <c r="G495" i="27"/>
  <c r="F495" i="27"/>
  <c r="E495" i="27"/>
  <c r="D495" i="27"/>
  <c r="C495" i="27"/>
  <c r="B495" i="27"/>
  <c r="O494" i="27"/>
  <c r="N494" i="27"/>
  <c r="M494" i="27"/>
  <c r="L494" i="27"/>
  <c r="K494" i="27"/>
  <c r="J494" i="27"/>
  <c r="I494" i="27"/>
  <c r="H494" i="27"/>
  <c r="G494" i="27"/>
  <c r="F494" i="27"/>
  <c r="E494" i="27"/>
  <c r="D494" i="27"/>
  <c r="C494" i="27"/>
  <c r="B494" i="27"/>
  <c r="O493" i="27"/>
  <c r="O496" i="27" s="1"/>
  <c r="N493" i="27"/>
  <c r="M493" i="27"/>
  <c r="L493" i="27"/>
  <c r="K493" i="27"/>
  <c r="J493" i="27"/>
  <c r="I493" i="27"/>
  <c r="H493" i="27"/>
  <c r="G493" i="27"/>
  <c r="F493" i="27"/>
  <c r="E493" i="27"/>
  <c r="D493" i="27"/>
  <c r="C493" i="27"/>
  <c r="B493" i="27"/>
  <c r="O492" i="27"/>
  <c r="N492" i="27"/>
  <c r="N496" i="27" s="1"/>
  <c r="M492" i="27"/>
  <c r="M496" i="27" s="1"/>
  <c r="L492" i="27"/>
  <c r="K492" i="27"/>
  <c r="K496" i="27" s="1"/>
  <c r="J492" i="27"/>
  <c r="I492" i="27"/>
  <c r="I496" i="27" s="1"/>
  <c r="H492" i="27"/>
  <c r="G492" i="27"/>
  <c r="G496" i="27" s="1"/>
  <c r="F492" i="27"/>
  <c r="F496" i="27" s="1"/>
  <c r="E492" i="27"/>
  <c r="E496" i="27" s="1"/>
  <c r="D492" i="27"/>
  <c r="C492" i="27"/>
  <c r="C496" i="27" s="1"/>
  <c r="B492" i="27"/>
  <c r="O489" i="27"/>
  <c r="N489" i="27"/>
  <c r="M489" i="27"/>
  <c r="L489" i="27"/>
  <c r="K489" i="27"/>
  <c r="J489" i="27"/>
  <c r="I489" i="27"/>
  <c r="H489" i="27"/>
  <c r="G489" i="27"/>
  <c r="F489" i="27"/>
  <c r="E489" i="27"/>
  <c r="D489" i="27"/>
  <c r="C489" i="27"/>
  <c r="B489" i="27"/>
  <c r="O488" i="27"/>
  <c r="N488" i="27"/>
  <c r="M488" i="27"/>
  <c r="L488" i="27"/>
  <c r="K488" i="27"/>
  <c r="J488" i="27"/>
  <c r="I488" i="27"/>
  <c r="H488" i="27"/>
  <c r="G488" i="27"/>
  <c r="F488" i="27"/>
  <c r="E488" i="27"/>
  <c r="D488" i="27"/>
  <c r="C488" i="27"/>
  <c r="B488" i="27"/>
  <c r="O487" i="27"/>
  <c r="O490" i="27" s="1"/>
  <c r="N487" i="27"/>
  <c r="N490" i="27" s="1"/>
  <c r="M487" i="27"/>
  <c r="L487" i="27"/>
  <c r="K487" i="27"/>
  <c r="J487" i="27"/>
  <c r="I487" i="27"/>
  <c r="H487" i="27"/>
  <c r="G487" i="27"/>
  <c r="F487" i="27"/>
  <c r="F490" i="27" s="1"/>
  <c r="E487" i="27"/>
  <c r="D487" i="27"/>
  <c r="C487" i="27"/>
  <c r="B487" i="27"/>
  <c r="O486" i="27"/>
  <c r="N486" i="27"/>
  <c r="M486" i="27"/>
  <c r="M490" i="27" s="1"/>
  <c r="L486" i="27"/>
  <c r="L490" i="27" s="1"/>
  <c r="K486" i="27"/>
  <c r="K490" i="27" s="1"/>
  <c r="J486" i="27"/>
  <c r="I486" i="27"/>
  <c r="I490" i="27" s="1"/>
  <c r="H486" i="27"/>
  <c r="G486" i="27"/>
  <c r="G490" i="27" s="1"/>
  <c r="F486" i="27"/>
  <c r="E486" i="27"/>
  <c r="E490" i="27" s="1"/>
  <c r="D486" i="27"/>
  <c r="D490" i="27" s="1"/>
  <c r="C486" i="27"/>
  <c r="C490" i="27" s="1"/>
  <c r="B486" i="27"/>
  <c r="D484" i="27"/>
  <c r="O483" i="27"/>
  <c r="N483" i="27"/>
  <c r="M483" i="27"/>
  <c r="L483" i="27"/>
  <c r="K483" i="27"/>
  <c r="J483" i="27"/>
  <c r="J484" i="27" s="1"/>
  <c r="I483" i="27"/>
  <c r="H483" i="27"/>
  <c r="G483" i="27"/>
  <c r="F483" i="27"/>
  <c r="E483" i="27"/>
  <c r="D483" i="27"/>
  <c r="C483" i="27"/>
  <c r="B483" i="27"/>
  <c r="O482" i="27"/>
  <c r="N482" i="27"/>
  <c r="M482" i="27"/>
  <c r="L482" i="27"/>
  <c r="K482" i="27"/>
  <c r="J482" i="27"/>
  <c r="I482" i="27"/>
  <c r="H482" i="27"/>
  <c r="G482" i="27"/>
  <c r="F482" i="27"/>
  <c r="E482" i="27"/>
  <c r="D482" i="27"/>
  <c r="C482" i="27"/>
  <c r="B482" i="27"/>
  <c r="O481" i="27"/>
  <c r="O484" i="27" s="1"/>
  <c r="N481" i="27"/>
  <c r="N484" i="27" s="1"/>
  <c r="M481" i="27"/>
  <c r="L481" i="27"/>
  <c r="K481" i="27"/>
  <c r="J481" i="27"/>
  <c r="I481" i="27"/>
  <c r="H481" i="27"/>
  <c r="G481" i="27"/>
  <c r="F481" i="27"/>
  <c r="E481" i="27"/>
  <c r="D481" i="27"/>
  <c r="C481" i="27"/>
  <c r="B481" i="27"/>
  <c r="O480" i="27"/>
  <c r="N480" i="27"/>
  <c r="M480" i="27"/>
  <c r="M484" i="27" s="1"/>
  <c r="L480" i="27"/>
  <c r="L484" i="27" s="1"/>
  <c r="K480" i="27"/>
  <c r="K484" i="27" s="1"/>
  <c r="J480" i="27"/>
  <c r="I480" i="27"/>
  <c r="I484" i="27" s="1"/>
  <c r="H480" i="27"/>
  <c r="H484" i="27" s="1"/>
  <c r="G480" i="27"/>
  <c r="G484" i="27" s="1"/>
  <c r="F480" i="27"/>
  <c r="E480" i="27"/>
  <c r="E484" i="27" s="1"/>
  <c r="D480" i="27"/>
  <c r="C480" i="27"/>
  <c r="C484" i="27" s="1"/>
  <c r="B480" i="27"/>
  <c r="B484" i="27" s="1"/>
  <c r="H478" i="27"/>
  <c r="O477" i="27"/>
  <c r="N477" i="27"/>
  <c r="M477" i="27"/>
  <c r="L477" i="27"/>
  <c r="K477" i="27"/>
  <c r="J477" i="27"/>
  <c r="I477" i="27"/>
  <c r="H477" i="27"/>
  <c r="G477" i="27"/>
  <c r="F477" i="27"/>
  <c r="E477" i="27"/>
  <c r="D477" i="27"/>
  <c r="C477" i="27"/>
  <c r="B477" i="27"/>
  <c r="O476" i="27"/>
  <c r="N476" i="27"/>
  <c r="M476" i="27"/>
  <c r="L476" i="27"/>
  <c r="K476" i="27"/>
  <c r="J476" i="27"/>
  <c r="I476" i="27"/>
  <c r="H476" i="27"/>
  <c r="G476" i="27"/>
  <c r="F476" i="27"/>
  <c r="E476" i="27"/>
  <c r="D476" i="27"/>
  <c r="C476" i="27"/>
  <c r="B476" i="27"/>
  <c r="O475" i="27"/>
  <c r="N475" i="27"/>
  <c r="M475" i="27"/>
  <c r="L475" i="27"/>
  <c r="K475" i="27"/>
  <c r="J475" i="27"/>
  <c r="I475" i="27"/>
  <c r="H475" i="27"/>
  <c r="G475" i="27"/>
  <c r="F475" i="27"/>
  <c r="E475" i="27"/>
  <c r="D475" i="27"/>
  <c r="C475" i="27"/>
  <c r="B475" i="27"/>
  <c r="O474" i="27"/>
  <c r="O478" i="27" s="1"/>
  <c r="N474" i="27"/>
  <c r="N478" i="27" s="1"/>
  <c r="M474" i="27"/>
  <c r="M478" i="27" s="1"/>
  <c r="L474" i="27"/>
  <c r="K474" i="27"/>
  <c r="K478" i="27" s="1"/>
  <c r="J474" i="27"/>
  <c r="J478" i="27" s="1"/>
  <c r="I474" i="27"/>
  <c r="I478" i="27" s="1"/>
  <c r="H474" i="27"/>
  <c r="G474" i="27"/>
  <c r="G478" i="27" s="1"/>
  <c r="F474" i="27"/>
  <c r="F478" i="27" s="1"/>
  <c r="E474" i="27"/>
  <c r="E478" i="27" s="1"/>
  <c r="D474" i="27"/>
  <c r="C474" i="27"/>
  <c r="C478" i="27" s="1"/>
  <c r="B474" i="27"/>
  <c r="B478" i="27" s="1"/>
  <c r="O471" i="27"/>
  <c r="N471" i="27"/>
  <c r="M471" i="27"/>
  <c r="L471" i="27"/>
  <c r="K471" i="27"/>
  <c r="J471" i="27"/>
  <c r="I471" i="27"/>
  <c r="H471" i="27"/>
  <c r="G471" i="27"/>
  <c r="F471" i="27"/>
  <c r="E471" i="27"/>
  <c r="D471" i="27"/>
  <c r="C471" i="27"/>
  <c r="B471" i="27"/>
  <c r="O470" i="27"/>
  <c r="N470" i="27"/>
  <c r="M470" i="27"/>
  <c r="L470" i="27"/>
  <c r="K470" i="27"/>
  <c r="J470" i="27"/>
  <c r="I470" i="27"/>
  <c r="H470" i="27"/>
  <c r="G470" i="27"/>
  <c r="F470" i="27"/>
  <c r="E470" i="27"/>
  <c r="D470" i="27"/>
  <c r="C470" i="27"/>
  <c r="B470" i="27"/>
  <c r="O469" i="27"/>
  <c r="O472" i="27" s="1"/>
  <c r="N469" i="27"/>
  <c r="M469" i="27"/>
  <c r="L469" i="27"/>
  <c r="K469" i="27"/>
  <c r="J469" i="27"/>
  <c r="I469" i="27"/>
  <c r="H469" i="27"/>
  <c r="G469" i="27"/>
  <c r="F469" i="27"/>
  <c r="E469" i="27"/>
  <c r="D469" i="27"/>
  <c r="C469" i="27"/>
  <c r="B469" i="27"/>
  <c r="O468" i="27"/>
  <c r="N468" i="27"/>
  <c r="N472" i="27" s="1"/>
  <c r="M468" i="27"/>
  <c r="M472" i="27" s="1"/>
  <c r="L468" i="27"/>
  <c r="K468" i="27"/>
  <c r="K472" i="27" s="1"/>
  <c r="J468" i="27"/>
  <c r="I468" i="27"/>
  <c r="I472" i="27" s="1"/>
  <c r="H468" i="27"/>
  <c r="H472" i="27" s="1"/>
  <c r="G468" i="27"/>
  <c r="G472" i="27" s="1"/>
  <c r="F468" i="27"/>
  <c r="F472" i="27" s="1"/>
  <c r="E468" i="27"/>
  <c r="E472" i="27" s="1"/>
  <c r="D468" i="27"/>
  <c r="C468" i="27"/>
  <c r="C472" i="27" s="1"/>
  <c r="B468" i="27"/>
  <c r="O464" i="27"/>
  <c r="O510" i="27" s="1"/>
  <c r="O550" i="27" s="1"/>
  <c r="N464" i="27"/>
  <c r="N510" i="27" s="1"/>
  <c r="N550" i="27" s="1"/>
  <c r="M464" i="27"/>
  <c r="L464" i="27"/>
  <c r="L510" i="27" s="1"/>
  <c r="K464" i="27"/>
  <c r="K510" i="27" s="1"/>
  <c r="K550" i="27" s="1"/>
  <c r="J464" i="27"/>
  <c r="J510" i="27" s="1"/>
  <c r="J550" i="27" s="1"/>
  <c r="I464" i="27"/>
  <c r="I510" i="27" s="1"/>
  <c r="I550" i="27" s="1"/>
  <c r="H464" i="27"/>
  <c r="H510" i="27" s="1"/>
  <c r="H550" i="27" s="1"/>
  <c r="G464" i="27"/>
  <c r="F464" i="27"/>
  <c r="F510" i="27" s="1"/>
  <c r="F550" i="27" s="1"/>
  <c r="E464" i="27"/>
  <c r="D464" i="27"/>
  <c r="D510" i="27" s="1"/>
  <c r="C464" i="27"/>
  <c r="C510" i="27" s="1"/>
  <c r="C550" i="27" s="1"/>
  <c r="B464" i="27"/>
  <c r="B510" i="27" s="1"/>
  <c r="B550" i="27" s="1"/>
  <c r="O463" i="27"/>
  <c r="O509" i="27" s="1"/>
  <c r="O549" i="27" s="1"/>
  <c r="N463" i="27"/>
  <c r="N509" i="27" s="1"/>
  <c r="N549" i="27" s="1"/>
  <c r="M463" i="27"/>
  <c r="M509" i="27" s="1"/>
  <c r="M549" i="27" s="1"/>
  <c r="L463" i="27"/>
  <c r="L509" i="27" s="1"/>
  <c r="L549" i="27" s="1"/>
  <c r="K463" i="27"/>
  <c r="J463" i="27"/>
  <c r="J509" i="27" s="1"/>
  <c r="I463" i="27"/>
  <c r="I509" i="27" s="1"/>
  <c r="I549" i="27" s="1"/>
  <c r="H463" i="27"/>
  <c r="H509" i="27" s="1"/>
  <c r="H549" i="27" s="1"/>
  <c r="G463" i="27"/>
  <c r="G509" i="27" s="1"/>
  <c r="G549" i="27" s="1"/>
  <c r="F463" i="27"/>
  <c r="F509" i="27" s="1"/>
  <c r="F549" i="27" s="1"/>
  <c r="E463" i="27"/>
  <c r="E509" i="27" s="1"/>
  <c r="E549" i="27" s="1"/>
  <c r="D463" i="27"/>
  <c r="D509" i="27" s="1"/>
  <c r="D549" i="27" s="1"/>
  <c r="C463" i="27"/>
  <c r="B463" i="27"/>
  <c r="B509" i="27" s="1"/>
  <c r="O462" i="27"/>
  <c r="O508" i="27" s="1"/>
  <c r="O548" i="27" s="1"/>
  <c r="N462" i="27"/>
  <c r="N508" i="27" s="1"/>
  <c r="N548" i="27" s="1"/>
  <c r="M462" i="27"/>
  <c r="M508" i="27" s="1"/>
  <c r="M548" i="27" s="1"/>
  <c r="L462" i="27"/>
  <c r="L508" i="27" s="1"/>
  <c r="L548" i="27" s="1"/>
  <c r="K462" i="27"/>
  <c r="K508" i="27" s="1"/>
  <c r="K548" i="27" s="1"/>
  <c r="J462" i="27"/>
  <c r="J508" i="27" s="1"/>
  <c r="J548" i="27" s="1"/>
  <c r="I462" i="27"/>
  <c r="H462" i="27"/>
  <c r="H508" i="27" s="1"/>
  <c r="G462" i="27"/>
  <c r="G508" i="27" s="1"/>
  <c r="G548" i="27" s="1"/>
  <c r="F462" i="27"/>
  <c r="F508" i="27" s="1"/>
  <c r="F548" i="27" s="1"/>
  <c r="E462" i="27"/>
  <c r="E508" i="27" s="1"/>
  <c r="E548" i="27" s="1"/>
  <c r="D462" i="27"/>
  <c r="D508" i="27" s="1"/>
  <c r="D548" i="27" s="1"/>
  <c r="C462" i="27"/>
  <c r="B462" i="27"/>
  <c r="B508" i="27" s="1"/>
  <c r="B548" i="27" s="1"/>
  <c r="O461" i="27"/>
  <c r="O465" i="27" s="1"/>
  <c r="N461" i="27"/>
  <c r="N507" i="27" s="1"/>
  <c r="M461" i="27"/>
  <c r="M507" i="27" s="1"/>
  <c r="M547" i="27" s="1"/>
  <c r="L461" i="27"/>
  <c r="L507" i="27" s="1"/>
  <c r="L547" i="27" s="1"/>
  <c r="K461" i="27"/>
  <c r="K507" i="27" s="1"/>
  <c r="K547" i="27" s="1"/>
  <c r="J461" i="27"/>
  <c r="J465" i="27" s="1"/>
  <c r="I461" i="27"/>
  <c r="I465" i="27" s="1"/>
  <c r="H461" i="27"/>
  <c r="H507" i="27" s="1"/>
  <c r="H547" i="27" s="1"/>
  <c r="G461" i="27"/>
  <c r="F461" i="27"/>
  <c r="F507" i="27" s="1"/>
  <c r="E461" i="27"/>
  <c r="E507" i="27" s="1"/>
  <c r="E547" i="27" s="1"/>
  <c r="D461" i="27"/>
  <c r="D507" i="27" s="1"/>
  <c r="D547" i="27" s="1"/>
  <c r="C461" i="27"/>
  <c r="C507" i="27" s="1"/>
  <c r="C547" i="27" s="1"/>
  <c r="B461" i="27"/>
  <c r="B465" i="27" s="1"/>
  <c r="I458" i="27"/>
  <c r="O457" i="27"/>
  <c r="O648" i="27" s="1"/>
  <c r="N457" i="27"/>
  <c r="N648" i="27" s="1"/>
  <c r="N655" i="27" s="1"/>
  <c r="M457" i="27"/>
  <c r="L457" i="27"/>
  <c r="L648" i="27" s="1"/>
  <c r="L655" i="27" s="1"/>
  <c r="K457" i="27"/>
  <c r="K648" i="27" s="1"/>
  <c r="K655" i="27" s="1"/>
  <c r="J457" i="27"/>
  <c r="J648" i="27" s="1"/>
  <c r="J655" i="27" s="1"/>
  <c r="I457" i="27"/>
  <c r="I648" i="27" s="1"/>
  <c r="I655" i="27" s="1"/>
  <c r="H457" i="27"/>
  <c r="H648" i="27" s="1"/>
  <c r="H655" i="27" s="1"/>
  <c r="G457" i="27"/>
  <c r="G648" i="27" s="1"/>
  <c r="G655" i="27" s="1"/>
  <c r="F457" i="27"/>
  <c r="F648" i="27" s="1"/>
  <c r="F655" i="27" s="1"/>
  <c r="E457" i="27"/>
  <c r="D457" i="27"/>
  <c r="D648" i="27" s="1"/>
  <c r="D655" i="27" s="1"/>
  <c r="C457" i="27"/>
  <c r="C648" i="27" s="1"/>
  <c r="C655" i="27" s="1"/>
  <c r="B457" i="27"/>
  <c r="B648" i="27" s="1"/>
  <c r="B655" i="27" s="1"/>
  <c r="O456" i="27"/>
  <c r="N456" i="27"/>
  <c r="M456" i="27"/>
  <c r="L456" i="27"/>
  <c r="K456" i="27"/>
  <c r="J456" i="27"/>
  <c r="I456" i="27"/>
  <c r="H456" i="27"/>
  <c r="G456" i="27"/>
  <c r="F456" i="27"/>
  <c r="E456" i="27"/>
  <c r="D456" i="27"/>
  <c r="C456" i="27"/>
  <c r="B456" i="27"/>
  <c r="O455" i="27"/>
  <c r="N455" i="27"/>
  <c r="M455" i="27"/>
  <c r="L455" i="27"/>
  <c r="K455" i="27"/>
  <c r="J455" i="27"/>
  <c r="I455" i="27"/>
  <c r="H455" i="27"/>
  <c r="G455" i="27"/>
  <c r="F455" i="27"/>
  <c r="E455" i="27"/>
  <c r="D455" i="27"/>
  <c r="C455" i="27"/>
  <c r="B455" i="27"/>
  <c r="O454" i="27"/>
  <c r="N454" i="27"/>
  <c r="M454" i="27"/>
  <c r="L454" i="27"/>
  <c r="K454" i="27"/>
  <c r="J454" i="27"/>
  <c r="I454" i="27"/>
  <c r="H454" i="27"/>
  <c r="G454" i="27"/>
  <c r="F454" i="27"/>
  <c r="E454" i="27"/>
  <c r="D454" i="27"/>
  <c r="C454" i="27"/>
  <c r="B454" i="27"/>
  <c r="O451" i="27"/>
  <c r="N451" i="27"/>
  <c r="M451" i="27"/>
  <c r="M452" i="27" s="1"/>
  <c r="L451" i="27"/>
  <c r="K451" i="27"/>
  <c r="K452" i="27" s="1"/>
  <c r="J451" i="27"/>
  <c r="J452" i="27" s="1"/>
  <c r="I451" i="27"/>
  <c r="I452" i="27" s="1"/>
  <c r="H451" i="27"/>
  <c r="H452" i="27" s="1"/>
  <c r="G451" i="27"/>
  <c r="F451" i="27"/>
  <c r="E451" i="27"/>
  <c r="E452" i="27" s="1"/>
  <c r="D451" i="27"/>
  <c r="C451" i="27"/>
  <c r="C452" i="27" s="1"/>
  <c r="B451" i="27"/>
  <c r="B452" i="27" s="1"/>
  <c r="O450" i="27"/>
  <c r="N450" i="27"/>
  <c r="M450" i="27"/>
  <c r="L450" i="27"/>
  <c r="K450" i="27"/>
  <c r="J450" i="27"/>
  <c r="I450" i="27"/>
  <c r="H450" i="27"/>
  <c r="G450" i="27"/>
  <c r="F450" i="27"/>
  <c r="E450" i="27"/>
  <c r="D450" i="27"/>
  <c r="C450" i="27"/>
  <c r="B450" i="27"/>
  <c r="O449" i="27"/>
  <c r="N449" i="27"/>
  <c r="M449" i="27"/>
  <c r="L449" i="27"/>
  <c r="K449" i="27"/>
  <c r="J449" i="27"/>
  <c r="I449" i="27"/>
  <c r="H449" i="27"/>
  <c r="G449" i="27"/>
  <c r="F449" i="27"/>
  <c r="E449" i="27"/>
  <c r="D449" i="27"/>
  <c r="C449" i="27"/>
  <c r="B449" i="27"/>
  <c r="O448" i="27"/>
  <c r="N448" i="27"/>
  <c r="M448" i="27"/>
  <c r="L448" i="27"/>
  <c r="K448" i="27"/>
  <c r="J448" i="27"/>
  <c r="I448" i="27"/>
  <c r="H448" i="27"/>
  <c r="G448" i="27"/>
  <c r="F448" i="27"/>
  <c r="E448" i="27"/>
  <c r="D448" i="27"/>
  <c r="C448" i="27"/>
  <c r="B448" i="27"/>
  <c r="K445" i="27"/>
  <c r="E445" i="27"/>
  <c r="O444" i="27"/>
  <c r="O445" i="27" s="1"/>
  <c r="N444" i="27"/>
  <c r="N445" i="27" s="1"/>
  <c r="M444" i="27"/>
  <c r="L444" i="27"/>
  <c r="K444" i="27"/>
  <c r="J444" i="27"/>
  <c r="J445" i="27" s="1"/>
  <c r="I444" i="27"/>
  <c r="I445" i="27" s="1"/>
  <c r="H444" i="27"/>
  <c r="H445" i="27" s="1"/>
  <c r="G444" i="27"/>
  <c r="G445" i="27" s="1"/>
  <c r="F444" i="27"/>
  <c r="F445" i="27" s="1"/>
  <c r="E444" i="27"/>
  <c r="D444" i="27"/>
  <c r="C444" i="27"/>
  <c r="C445" i="27" s="1"/>
  <c r="B444" i="27"/>
  <c r="B445" i="27" s="1"/>
  <c r="O443" i="27"/>
  <c r="N443" i="27"/>
  <c r="M443" i="27"/>
  <c r="L443" i="27"/>
  <c r="K443" i="27"/>
  <c r="J443" i="27"/>
  <c r="I443" i="27"/>
  <c r="H443" i="27"/>
  <c r="G443" i="27"/>
  <c r="F443" i="27"/>
  <c r="E443" i="27"/>
  <c r="D443" i="27"/>
  <c r="C443" i="27"/>
  <c r="B443" i="27"/>
  <c r="O442" i="27"/>
  <c r="N442" i="27"/>
  <c r="M442" i="27"/>
  <c r="L442" i="27"/>
  <c r="K442" i="27"/>
  <c r="J442" i="27"/>
  <c r="I442" i="27"/>
  <c r="H442" i="27"/>
  <c r="G442" i="27"/>
  <c r="F442" i="27"/>
  <c r="E442" i="27"/>
  <c r="D442" i="27"/>
  <c r="C442" i="27"/>
  <c r="B442" i="27"/>
  <c r="O441" i="27"/>
  <c r="N441" i="27"/>
  <c r="M441" i="27"/>
  <c r="L441" i="27"/>
  <c r="K441" i="27"/>
  <c r="J441" i="27"/>
  <c r="I441" i="27"/>
  <c r="H441" i="27"/>
  <c r="G441" i="27"/>
  <c r="F441" i="27"/>
  <c r="E441" i="27"/>
  <c r="D441" i="27"/>
  <c r="C441" i="27"/>
  <c r="B441" i="27"/>
  <c r="K439" i="27"/>
  <c r="I439" i="27"/>
  <c r="H439" i="27"/>
  <c r="C439" i="27"/>
  <c r="O438" i="27"/>
  <c r="N438" i="27"/>
  <c r="N439" i="27" s="1"/>
  <c r="M438" i="27"/>
  <c r="M439" i="27" s="1"/>
  <c r="L438" i="27"/>
  <c r="K438" i="27"/>
  <c r="J438" i="27"/>
  <c r="I438" i="27"/>
  <c r="H438" i="27"/>
  <c r="G438" i="27"/>
  <c r="F438" i="27"/>
  <c r="F439" i="27" s="1"/>
  <c r="E438" i="27"/>
  <c r="E439" i="27" s="1"/>
  <c r="D438" i="27"/>
  <c r="C438" i="27"/>
  <c r="B438" i="27"/>
  <c r="O437" i="27"/>
  <c r="N437" i="27"/>
  <c r="M437" i="27"/>
  <c r="L437" i="27"/>
  <c r="K437" i="27"/>
  <c r="J437" i="27"/>
  <c r="I437" i="27"/>
  <c r="H437" i="27"/>
  <c r="G437" i="27"/>
  <c r="F437" i="27"/>
  <c r="E437" i="27"/>
  <c r="D437" i="27"/>
  <c r="C437" i="27"/>
  <c r="B437" i="27"/>
  <c r="O436" i="27"/>
  <c r="N436" i="27"/>
  <c r="M436" i="27"/>
  <c r="L436" i="27"/>
  <c r="K436" i="27"/>
  <c r="J436" i="27"/>
  <c r="I436" i="27"/>
  <c r="H436" i="27"/>
  <c r="G436" i="27"/>
  <c r="F436" i="27"/>
  <c r="E436" i="27"/>
  <c r="D436" i="27"/>
  <c r="C436" i="27"/>
  <c r="B436" i="27"/>
  <c r="O435" i="27"/>
  <c r="N435" i="27"/>
  <c r="M435" i="27"/>
  <c r="L435" i="27"/>
  <c r="K435" i="27"/>
  <c r="J435" i="27"/>
  <c r="I435" i="27"/>
  <c r="H435" i="27"/>
  <c r="G435" i="27"/>
  <c r="F435" i="27"/>
  <c r="E435" i="27"/>
  <c r="D435" i="27"/>
  <c r="C435" i="27"/>
  <c r="B435" i="27"/>
  <c r="N433" i="27"/>
  <c r="I433" i="27"/>
  <c r="H433" i="27"/>
  <c r="F433" i="27"/>
  <c r="O432" i="27"/>
  <c r="O433" i="27" s="1"/>
  <c r="N432" i="27"/>
  <c r="M432" i="27"/>
  <c r="L432" i="27"/>
  <c r="L433" i="27" s="1"/>
  <c r="K432" i="27"/>
  <c r="K433" i="27" s="1"/>
  <c r="J432" i="27"/>
  <c r="J433" i="27" s="1"/>
  <c r="I432" i="27"/>
  <c r="H432" i="27"/>
  <c r="G432" i="27"/>
  <c r="G433" i="27" s="1"/>
  <c r="F432" i="27"/>
  <c r="E432" i="27"/>
  <c r="D432" i="27"/>
  <c r="D433" i="27" s="1"/>
  <c r="C432" i="27"/>
  <c r="C433" i="27" s="1"/>
  <c r="B432" i="27"/>
  <c r="B433" i="27" s="1"/>
  <c r="O431" i="27"/>
  <c r="N431" i="27"/>
  <c r="M431" i="27"/>
  <c r="L431" i="27"/>
  <c r="K431" i="27"/>
  <c r="J431" i="27"/>
  <c r="I431" i="27"/>
  <c r="H431" i="27"/>
  <c r="G431" i="27"/>
  <c r="F431" i="27"/>
  <c r="E431" i="27"/>
  <c r="D431" i="27"/>
  <c r="C431" i="27"/>
  <c r="B431" i="27"/>
  <c r="O430" i="27"/>
  <c r="N430" i="27"/>
  <c r="M430" i="27"/>
  <c r="L430" i="27"/>
  <c r="K430" i="27"/>
  <c r="J430" i="27"/>
  <c r="I430" i="27"/>
  <c r="H430" i="27"/>
  <c r="G430" i="27"/>
  <c r="F430" i="27"/>
  <c r="E430" i="27"/>
  <c r="D430" i="27"/>
  <c r="C430" i="27"/>
  <c r="B430" i="27"/>
  <c r="O429" i="27"/>
  <c r="N429" i="27"/>
  <c r="M429" i="27"/>
  <c r="L429" i="27"/>
  <c r="K429" i="27"/>
  <c r="J429" i="27"/>
  <c r="I429" i="27"/>
  <c r="H429" i="27"/>
  <c r="G429" i="27"/>
  <c r="F429" i="27"/>
  <c r="E429" i="27"/>
  <c r="D429" i="27"/>
  <c r="C429" i="27"/>
  <c r="B429" i="27"/>
  <c r="O427" i="27"/>
  <c r="O426" i="27"/>
  <c r="N426" i="27"/>
  <c r="M426" i="27"/>
  <c r="M427" i="27" s="1"/>
  <c r="L426" i="27"/>
  <c r="K426" i="27"/>
  <c r="K427" i="27" s="1"/>
  <c r="J426" i="27"/>
  <c r="J427" i="27" s="1"/>
  <c r="I426" i="27"/>
  <c r="I427" i="27" s="1"/>
  <c r="H426" i="27"/>
  <c r="H427" i="27" s="1"/>
  <c r="G426" i="27"/>
  <c r="F426" i="27"/>
  <c r="E426" i="27"/>
  <c r="E427" i="27" s="1"/>
  <c r="D426" i="27"/>
  <c r="C426" i="27"/>
  <c r="C427" i="27" s="1"/>
  <c r="B426" i="27"/>
  <c r="B427" i="27" s="1"/>
  <c r="O425" i="27"/>
  <c r="N425" i="27"/>
  <c r="M425" i="27"/>
  <c r="L425" i="27"/>
  <c r="K425" i="27"/>
  <c r="J425" i="27"/>
  <c r="I425" i="27"/>
  <c r="H425" i="27"/>
  <c r="G425" i="27"/>
  <c r="F425" i="27"/>
  <c r="E425" i="27"/>
  <c r="D425" i="27"/>
  <c r="C425" i="27"/>
  <c r="B425" i="27"/>
  <c r="O424" i="27"/>
  <c r="N424" i="27"/>
  <c r="M424" i="27"/>
  <c r="L424" i="27"/>
  <c r="K424" i="27"/>
  <c r="J424" i="27"/>
  <c r="I424" i="27"/>
  <c r="H424" i="27"/>
  <c r="G424" i="27"/>
  <c r="F424" i="27"/>
  <c r="E424" i="27"/>
  <c r="D424" i="27"/>
  <c r="C424" i="27"/>
  <c r="B424" i="27"/>
  <c r="O423" i="27"/>
  <c r="N423" i="27"/>
  <c r="M423" i="27"/>
  <c r="L423" i="27"/>
  <c r="K423" i="27"/>
  <c r="J423" i="27"/>
  <c r="I423" i="27"/>
  <c r="H423" i="27"/>
  <c r="G423" i="27"/>
  <c r="F423" i="27"/>
  <c r="E423" i="27"/>
  <c r="D423" i="27"/>
  <c r="C423" i="27"/>
  <c r="B423" i="27"/>
  <c r="M421" i="27"/>
  <c r="J421" i="27"/>
  <c r="E421" i="27"/>
  <c r="C421" i="27"/>
  <c r="B421" i="27"/>
  <c r="O420" i="27"/>
  <c r="N420" i="27"/>
  <c r="N421" i="27" s="1"/>
  <c r="M420" i="27"/>
  <c r="L420" i="27"/>
  <c r="K420" i="27"/>
  <c r="K421" i="27" s="1"/>
  <c r="J420" i="27"/>
  <c r="I420" i="27"/>
  <c r="I421" i="27" s="1"/>
  <c r="H420" i="27"/>
  <c r="H421" i="27" s="1"/>
  <c r="G420" i="27"/>
  <c r="F420" i="27"/>
  <c r="F421" i="27" s="1"/>
  <c r="E420" i="27"/>
  <c r="D420" i="27"/>
  <c r="C420" i="27"/>
  <c r="B420" i="27"/>
  <c r="O419" i="27"/>
  <c r="N419" i="27"/>
  <c r="M419" i="27"/>
  <c r="L419" i="27"/>
  <c r="K419" i="27"/>
  <c r="J419" i="27"/>
  <c r="I419" i="27"/>
  <c r="H419" i="27"/>
  <c r="G419" i="27"/>
  <c r="F419" i="27"/>
  <c r="E419" i="27"/>
  <c r="D419" i="27"/>
  <c r="C419" i="27"/>
  <c r="B419" i="27"/>
  <c r="O418" i="27"/>
  <c r="N418" i="27"/>
  <c r="M418" i="27"/>
  <c r="L418" i="27"/>
  <c r="K418" i="27"/>
  <c r="J418" i="27"/>
  <c r="I418" i="27"/>
  <c r="H418" i="27"/>
  <c r="G418" i="27"/>
  <c r="F418" i="27"/>
  <c r="E418" i="27"/>
  <c r="D418" i="27"/>
  <c r="C418" i="27"/>
  <c r="B418" i="27"/>
  <c r="O417" i="27"/>
  <c r="N417" i="27"/>
  <c r="M417" i="27"/>
  <c r="L417" i="27"/>
  <c r="K417" i="27"/>
  <c r="J417" i="27"/>
  <c r="I417" i="27"/>
  <c r="H417" i="27"/>
  <c r="G417" i="27"/>
  <c r="F417" i="27"/>
  <c r="E417" i="27"/>
  <c r="D417" i="27"/>
  <c r="C417" i="27"/>
  <c r="B417" i="27"/>
  <c r="K415" i="27"/>
  <c r="H415" i="27"/>
  <c r="C415" i="27"/>
  <c r="O414" i="27"/>
  <c r="O415" i="27" s="1"/>
  <c r="N414" i="27"/>
  <c r="N415" i="27" s="1"/>
  <c r="M414" i="27"/>
  <c r="M415" i="27" s="1"/>
  <c r="L414" i="27"/>
  <c r="K414" i="27"/>
  <c r="J414" i="27"/>
  <c r="I414" i="27"/>
  <c r="I415" i="27" s="1"/>
  <c r="H414" i="27"/>
  <c r="G414" i="27"/>
  <c r="G415" i="27" s="1"/>
  <c r="F414" i="27"/>
  <c r="F415" i="27" s="1"/>
  <c r="E414" i="27"/>
  <c r="E415" i="27" s="1"/>
  <c r="D414" i="27"/>
  <c r="C414" i="27"/>
  <c r="B414" i="27"/>
  <c r="O413" i="27"/>
  <c r="N413" i="27"/>
  <c r="M413" i="27"/>
  <c r="L413" i="27"/>
  <c r="K413" i="27"/>
  <c r="J413" i="27"/>
  <c r="I413" i="27"/>
  <c r="H413" i="27"/>
  <c r="G413" i="27"/>
  <c r="F413" i="27"/>
  <c r="E413" i="27"/>
  <c r="D413" i="27"/>
  <c r="C413" i="27"/>
  <c r="B413" i="27"/>
  <c r="O412" i="27"/>
  <c r="N412" i="27"/>
  <c r="M412" i="27"/>
  <c r="L412" i="27"/>
  <c r="K412" i="27"/>
  <c r="J412" i="27"/>
  <c r="I412" i="27"/>
  <c r="H412" i="27"/>
  <c r="G412" i="27"/>
  <c r="F412" i="27"/>
  <c r="E412" i="27"/>
  <c r="D412" i="27"/>
  <c r="C412" i="27"/>
  <c r="B412" i="27"/>
  <c r="O411" i="27"/>
  <c r="N411" i="27"/>
  <c r="M411" i="27"/>
  <c r="L411" i="27"/>
  <c r="K411" i="27"/>
  <c r="J411" i="27"/>
  <c r="I411" i="27"/>
  <c r="H411" i="27"/>
  <c r="G411" i="27"/>
  <c r="F411" i="27"/>
  <c r="E411" i="27"/>
  <c r="D411" i="27"/>
  <c r="C411" i="27"/>
  <c r="B411" i="27"/>
  <c r="O409" i="27"/>
  <c r="N409" i="27"/>
  <c r="I409" i="27"/>
  <c r="F409" i="27"/>
  <c r="O408" i="27"/>
  <c r="N408" i="27"/>
  <c r="M408" i="27"/>
  <c r="L408" i="27"/>
  <c r="K408" i="27"/>
  <c r="K409" i="27" s="1"/>
  <c r="J408" i="27"/>
  <c r="J409" i="27" s="1"/>
  <c r="I408" i="27"/>
  <c r="H408" i="27"/>
  <c r="G408" i="27"/>
  <c r="F408" i="27"/>
  <c r="E408" i="27"/>
  <c r="D408" i="27"/>
  <c r="C408" i="27"/>
  <c r="C409" i="27" s="1"/>
  <c r="B408" i="27"/>
  <c r="B409" i="27" s="1"/>
  <c r="O407" i="27"/>
  <c r="N407" i="27"/>
  <c r="M407" i="27"/>
  <c r="L407" i="27"/>
  <c r="K407" i="27"/>
  <c r="J407" i="27"/>
  <c r="I407" i="27"/>
  <c r="H407" i="27"/>
  <c r="G407" i="27"/>
  <c r="F407" i="27"/>
  <c r="E407" i="27"/>
  <c r="D407" i="27"/>
  <c r="C407" i="27"/>
  <c r="B407" i="27"/>
  <c r="O406" i="27"/>
  <c r="N406" i="27"/>
  <c r="M406" i="27"/>
  <c r="L406" i="27"/>
  <c r="K406" i="27"/>
  <c r="J406" i="27"/>
  <c r="I406" i="27"/>
  <c r="H406" i="27"/>
  <c r="G406" i="27"/>
  <c r="F406" i="27"/>
  <c r="E406" i="27"/>
  <c r="D406" i="27"/>
  <c r="C406" i="27"/>
  <c r="B406" i="27"/>
  <c r="O405" i="27"/>
  <c r="N405" i="27"/>
  <c r="M405" i="27"/>
  <c r="L405" i="27"/>
  <c r="K405" i="27"/>
  <c r="J405" i="27"/>
  <c r="I405" i="27"/>
  <c r="H405" i="27"/>
  <c r="G405" i="27"/>
  <c r="F405" i="27"/>
  <c r="E405" i="27"/>
  <c r="D405" i="27"/>
  <c r="C405" i="27"/>
  <c r="B405" i="27"/>
  <c r="O402" i="27"/>
  <c r="O458" i="27" s="1"/>
  <c r="N402" i="27"/>
  <c r="N452" i="27" s="1"/>
  <c r="M402" i="27"/>
  <c r="M445" i="27" s="1"/>
  <c r="L402" i="27"/>
  <c r="K402" i="27"/>
  <c r="J402" i="27"/>
  <c r="J439" i="27" s="1"/>
  <c r="I402" i="27"/>
  <c r="H402" i="27"/>
  <c r="H458" i="27" s="1"/>
  <c r="G402" i="27"/>
  <c r="G452" i="27" s="1"/>
  <c r="F402" i="27"/>
  <c r="F452" i="27" s="1"/>
  <c r="E402" i="27"/>
  <c r="D402" i="27"/>
  <c r="C402" i="27"/>
  <c r="B402" i="27"/>
  <c r="B439" i="27" s="1"/>
  <c r="O401" i="27"/>
  <c r="N401" i="27"/>
  <c r="M401" i="27"/>
  <c r="L401" i="27"/>
  <c r="K401" i="27"/>
  <c r="J401" i="27"/>
  <c r="I401" i="27"/>
  <c r="H401" i="27"/>
  <c r="G401" i="27"/>
  <c r="F401" i="27"/>
  <c r="E401" i="27"/>
  <c r="D401" i="27"/>
  <c r="C401" i="27"/>
  <c r="B401" i="27"/>
  <c r="O400" i="27"/>
  <c r="N400" i="27"/>
  <c r="M400" i="27"/>
  <c r="L400" i="27"/>
  <c r="K400" i="27"/>
  <c r="J400" i="27"/>
  <c r="I400" i="27"/>
  <c r="H400" i="27"/>
  <c r="G400" i="27"/>
  <c r="F400" i="27"/>
  <c r="E400" i="27"/>
  <c r="D400" i="27"/>
  <c r="C400" i="27"/>
  <c r="B400" i="27"/>
  <c r="O399" i="27"/>
  <c r="N399" i="27"/>
  <c r="M399" i="27"/>
  <c r="L399" i="27"/>
  <c r="K399" i="27"/>
  <c r="J399" i="27"/>
  <c r="I399" i="27"/>
  <c r="H399" i="27"/>
  <c r="G399" i="27"/>
  <c r="F399" i="27"/>
  <c r="E399" i="27"/>
  <c r="D399" i="27"/>
  <c r="C399" i="27"/>
  <c r="B399" i="27"/>
  <c r="O397" i="27"/>
  <c r="N397" i="27"/>
  <c r="L397" i="27"/>
  <c r="G397" i="27"/>
  <c r="F397" i="27"/>
  <c r="E397" i="27"/>
  <c r="O396" i="27"/>
  <c r="N396" i="27"/>
  <c r="M396" i="27"/>
  <c r="M397" i="27" s="1"/>
  <c r="L396" i="27"/>
  <c r="K396" i="27"/>
  <c r="K397" i="27" s="1"/>
  <c r="J396" i="27"/>
  <c r="J397" i="27" s="1"/>
  <c r="I396" i="27"/>
  <c r="I397" i="27" s="1"/>
  <c r="H396" i="27"/>
  <c r="H397" i="27" s="1"/>
  <c r="G396" i="27"/>
  <c r="F396" i="27"/>
  <c r="E396" i="27"/>
  <c r="D396" i="27"/>
  <c r="C396" i="27"/>
  <c r="C397" i="27" s="1"/>
  <c r="B396" i="27"/>
  <c r="B397" i="27" s="1"/>
  <c r="O395" i="27"/>
  <c r="N395" i="27"/>
  <c r="M395" i="27"/>
  <c r="L395" i="27"/>
  <c r="K395" i="27"/>
  <c r="J395" i="27"/>
  <c r="I395" i="27"/>
  <c r="H395" i="27"/>
  <c r="G395" i="27"/>
  <c r="F395" i="27"/>
  <c r="E395" i="27"/>
  <c r="D395" i="27"/>
  <c r="C395" i="27"/>
  <c r="B395" i="27"/>
  <c r="O394" i="27"/>
  <c r="N394" i="27"/>
  <c r="M394" i="27"/>
  <c r="L394" i="27"/>
  <c r="K394" i="27"/>
  <c r="J394" i="27"/>
  <c r="I394" i="27"/>
  <c r="H394" i="27"/>
  <c r="G394" i="27"/>
  <c r="F394" i="27"/>
  <c r="E394" i="27"/>
  <c r="D394" i="27"/>
  <c r="C394" i="27"/>
  <c r="B394" i="27"/>
  <c r="O393" i="27"/>
  <c r="N393" i="27"/>
  <c r="M393" i="27"/>
  <c r="L393" i="27"/>
  <c r="K393" i="27"/>
  <c r="J393" i="27"/>
  <c r="I393" i="27"/>
  <c r="H393" i="27"/>
  <c r="G393" i="27"/>
  <c r="F393" i="27"/>
  <c r="E393" i="27"/>
  <c r="D393" i="27"/>
  <c r="C393" i="27"/>
  <c r="B393" i="27"/>
  <c r="M391" i="27"/>
  <c r="K391" i="27"/>
  <c r="J391" i="27"/>
  <c r="E391" i="27"/>
  <c r="C391" i="27"/>
  <c r="B391" i="27"/>
  <c r="O390" i="27"/>
  <c r="O391" i="27" s="1"/>
  <c r="N390" i="27"/>
  <c r="N391" i="27" s="1"/>
  <c r="M390" i="27"/>
  <c r="L390" i="27"/>
  <c r="K390" i="27"/>
  <c r="J390" i="27"/>
  <c r="I390" i="27"/>
  <c r="I391" i="27" s="1"/>
  <c r="H390" i="27"/>
  <c r="H391" i="27" s="1"/>
  <c r="G390" i="27"/>
  <c r="G391" i="27" s="1"/>
  <c r="F390" i="27"/>
  <c r="F391" i="27" s="1"/>
  <c r="E390" i="27"/>
  <c r="D390" i="27"/>
  <c r="C390" i="27"/>
  <c r="B390" i="27"/>
  <c r="O389" i="27"/>
  <c r="N389" i="27"/>
  <c r="M389" i="27"/>
  <c r="L389" i="27"/>
  <c r="K389" i="27"/>
  <c r="J389" i="27"/>
  <c r="I389" i="27"/>
  <c r="H389" i="27"/>
  <c r="G389" i="27"/>
  <c r="F389" i="27"/>
  <c r="E389" i="27"/>
  <c r="D389" i="27"/>
  <c r="C389" i="27"/>
  <c r="B389" i="27"/>
  <c r="O388" i="27"/>
  <c r="N388" i="27"/>
  <c r="M388" i="27"/>
  <c r="L388" i="27"/>
  <c r="K388" i="27"/>
  <c r="J388" i="27"/>
  <c r="I388" i="27"/>
  <c r="H388" i="27"/>
  <c r="G388" i="27"/>
  <c r="F388" i="27"/>
  <c r="E388" i="27"/>
  <c r="D388" i="27"/>
  <c r="C388" i="27"/>
  <c r="B388" i="27"/>
  <c r="O387" i="27"/>
  <c r="N387" i="27"/>
  <c r="M387" i="27"/>
  <c r="L387" i="27"/>
  <c r="K387" i="27"/>
  <c r="J387" i="27"/>
  <c r="I387" i="27"/>
  <c r="H387" i="27"/>
  <c r="G387" i="27"/>
  <c r="F387" i="27"/>
  <c r="E387" i="27"/>
  <c r="D387" i="27"/>
  <c r="C387" i="27"/>
  <c r="B387" i="27"/>
  <c r="N385" i="27"/>
  <c r="K385" i="27"/>
  <c r="J385" i="27"/>
  <c r="I385" i="27"/>
  <c r="H385" i="27"/>
  <c r="F385" i="27"/>
  <c r="C385" i="27"/>
  <c r="B385" i="27"/>
  <c r="O384" i="27"/>
  <c r="O385" i="27" s="1"/>
  <c r="N384" i="27"/>
  <c r="M384" i="27"/>
  <c r="M385" i="27" s="1"/>
  <c r="L384" i="27"/>
  <c r="L385" i="27" s="1"/>
  <c r="K384" i="27"/>
  <c r="J384" i="27"/>
  <c r="I384" i="27"/>
  <c r="H384" i="27"/>
  <c r="G384" i="27"/>
  <c r="G385" i="27" s="1"/>
  <c r="F384" i="27"/>
  <c r="E384" i="27"/>
  <c r="E385" i="27" s="1"/>
  <c r="D384" i="27"/>
  <c r="D385" i="27" s="1"/>
  <c r="C384" i="27"/>
  <c r="B384" i="27"/>
  <c r="O383" i="27"/>
  <c r="N383" i="27"/>
  <c r="M383" i="27"/>
  <c r="L383" i="27"/>
  <c r="K383" i="27"/>
  <c r="J383" i="27"/>
  <c r="I383" i="27"/>
  <c r="H383" i="27"/>
  <c r="G383" i="27"/>
  <c r="F383" i="27"/>
  <c r="E383" i="27"/>
  <c r="D383" i="27"/>
  <c r="C383" i="27"/>
  <c r="B383" i="27"/>
  <c r="O382" i="27"/>
  <c r="N382" i="27"/>
  <c r="M382" i="27"/>
  <c r="L382" i="27"/>
  <c r="K382" i="27"/>
  <c r="J382" i="27"/>
  <c r="I382" i="27"/>
  <c r="H382" i="27"/>
  <c r="G382" i="27"/>
  <c r="F382" i="27"/>
  <c r="E382" i="27"/>
  <c r="D382" i="27"/>
  <c r="C382" i="27"/>
  <c r="B382" i="27"/>
  <c r="O381" i="27"/>
  <c r="N381" i="27"/>
  <c r="M381" i="27"/>
  <c r="L381" i="27"/>
  <c r="K381" i="27"/>
  <c r="J381" i="27"/>
  <c r="I381" i="27"/>
  <c r="H381" i="27"/>
  <c r="G381" i="27"/>
  <c r="F381" i="27"/>
  <c r="E381" i="27"/>
  <c r="D381" i="27"/>
  <c r="C381" i="27"/>
  <c r="B381" i="27"/>
  <c r="N379" i="27"/>
  <c r="I379" i="27"/>
  <c r="H379" i="27"/>
  <c r="G379" i="27"/>
  <c r="F379" i="27"/>
  <c r="O378" i="27"/>
  <c r="N378" i="27"/>
  <c r="M378" i="27"/>
  <c r="L378" i="27"/>
  <c r="L379" i="27" s="1"/>
  <c r="K378" i="27"/>
  <c r="K379" i="27" s="1"/>
  <c r="J378" i="27"/>
  <c r="I378" i="27"/>
  <c r="H378" i="27"/>
  <c r="G378" i="27"/>
  <c r="F378" i="27"/>
  <c r="E378" i="27"/>
  <c r="D378" i="27"/>
  <c r="C378" i="27"/>
  <c r="C379" i="27" s="1"/>
  <c r="B378" i="27"/>
  <c r="O377" i="27"/>
  <c r="N377" i="27"/>
  <c r="M377" i="27"/>
  <c r="L377" i="27"/>
  <c r="K377" i="27"/>
  <c r="J377" i="27"/>
  <c r="I377" i="27"/>
  <c r="H377" i="27"/>
  <c r="G377" i="27"/>
  <c r="F377" i="27"/>
  <c r="E377" i="27"/>
  <c r="D377" i="27"/>
  <c r="C377" i="27"/>
  <c r="B377" i="27"/>
  <c r="O376" i="27"/>
  <c r="N376" i="27"/>
  <c r="M376" i="27"/>
  <c r="L376" i="27"/>
  <c r="K376" i="27"/>
  <c r="J376" i="27"/>
  <c r="I376" i="27"/>
  <c r="H376" i="27"/>
  <c r="G376" i="27"/>
  <c r="F376" i="27"/>
  <c r="E376" i="27"/>
  <c r="D376" i="27"/>
  <c r="C376" i="27"/>
  <c r="B376" i="27"/>
  <c r="O375" i="27"/>
  <c r="N375" i="27"/>
  <c r="M375" i="27"/>
  <c r="L375" i="27"/>
  <c r="K375" i="27"/>
  <c r="J375" i="27"/>
  <c r="I375" i="27"/>
  <c r="H375" i="27"/>
  <c r="G375" i="27"/>
  <c r="F375" i="27"/>
  <c r="E375" i="27"/>
  <c r="D375" i="27"/>
  <c r="C375" i="27"/>
  <c r="B375" i="27"/>
  <c r="O373" i="27"/>
  <c r="N373" i="27"/>
  <c r="L373" i="27"/>
  <c r="J373" i="27"/>
  <c r="G373" i="27"/>
  <c r="F373" i="27"/>
  <c r="B373" i="27"/>
  <c r="O372" i="27"/>
  <c r="N372" i="27"/>
  <c r="M372" i="27"/>
  <c r="M373" i="27" s="1"/>
  <c r="L372" i="27"/>
  <c r="K372" i="27"/>
  <c r="K373" i="27" s="1"/>
  <c r="J372" i="27"/>
  <c r="I372" i="27"/>
  <c r="I373" i="27" s="1"/>
  <c r="H372" i="27"/>
  <c r="H373" i="27" s="1"/>
  <c r="G372" i="27"/>
  <c r="F372" i="27"/>
  <c r="E372" i="27"/>
  <c r="E373" i="27" s="1"/>
  <c r="D372" i="27"/>
  <c r="D373" i="27" s="1"/>
  <c r="C372" i="27"/>
  <c r="C373" i="27" s="1"/>
  <c r="B372" i="27"/>
  <c r="O371" i="27"/>
  <c r="N371" i="27"/>
  <c r="M371" i="27"/>
  <c r="L371" i="27"/>
  <c r="K371" i="27"/>
  <c r="J371" i="27"/>
  <c r="I371" i="27"/>
  <c r="H371" i="27"/>
  <c r="G371" i="27"/>
  <c r="F371" i="27"/>
  <c r="E371" i="27"/>
  <c r="D371" i="27"/>
  <c r="C371" i="27"/>
  <c r="B371" i="27"/>
  <c r="O370" i="27"/>
  <c r="N370" i="27"/>
  <c r="M370" i="27"/>
  <c r="L370" i="27"/>
  <c r="K370" i="27"/>
  <c r="J370" i="27"/>
  <c r="I370" i="27"/>
  <c r="H370" i="27"/>
  <c r="G370" i="27"/>
  <c r="F370" i="27"/>
  <c r="E370" i="27"/>
  <c r="D370" i="27"/>
  <c r="C370" i="27"/>
  <c r="B370" i="27"/>
  <c r="O369" i="27"/>
  <c r="N369" i="27"/>
  <c r="M369" i="27"/>
  <c r="L369" i="27"/>
  <c r="K369" i="27"/>
  <c r="J369" i="27"/>
  <c r="I369" i="27"/>
  <c r="H369" i="27"/>
  <c r="G369" i="27"/>
  <c r="F369" i="27"/>
  <c r="E369" i="27"/>
  <c r="D369" i="27"/>
  <c r="C369" i="27"/>
  <c r="B369" i="27"/>
  <c r="M367" i="27"/>
  <c r="L367" i="27"/>
  <c r="J367" i="27"/>
  <c r="E367" i="27"/>
  <c r="B367" i="27"/>
  <c r="O366" i="27"/>
  <c r="O367" i="27" s="1"/>
  <c r="N366" i="27"/>
  <c r="N367" i="27" s="1"/>
  <c r="M366" i="27"/>
  <c r="L366" i="27"/>
  <c r="K366" i="27"/>
  <c r="K367" i="27" s="1"/>
  <c r="J366" i="27"/>
  <c r="I366" i="27"/>
  <c r="I367" i="27" s="1"/>
  <c r="H366" i="27"/>
  <c r="H367" i="27" s="1"/>
  <c r="G366" i="27"/>
  <c r="G367" i="27" s="1"/>
  <c r="F366" i="27"/>
  <c r="F367" i="27" s="1"/>
  <c r="E366" i="27"/>
  <c r="D366" i="27"/>
  <c r="D367" i="27" s="1"/>
  <c r="C366" i="27"/>
  <c r="C367" i="27" s="1"/>
  <c r="B366" i="27"/>
  <c r="O365" i="27"/>
  <c r="N365" i="27"/>
  <c r="M365" i="27"/>
  <c r="L365" i="27"/>
  <c r="K365" i="27"/>
  <c r="J365" i="27"/>
  <c r="I365" i="27"/>
  <c r="H365" i="27"/>
  <c r="G365" i="27"/>
  <c r="F365" i="27"/>
  <c r="E365" i="27"/>
  <c r="D365" i="27"/>
  <c r="C365" i="27"/>
  <c r="B365" i="27"/>
  <c r="O364" i="27"/>
  <c r="N364" i="27"/>
  <c r="M364" i="27"/>
  <c r="L364" i="27"/>
  <c r="K364" i="27"/>
  <c r="J364" i="27"/>
  <c r="I364" i="27"/>
  <c r="H364" i="27"/>
  <c r="G364" i="27"/>
  <c r="F364" i="27"/>
  <c r="E364" i="27"/>
  <c r="D364" i="27"/>
  <c r="C364" i="27"/>
  <c r="B364" i="27"/>
  <c r="O363" i="27"/>
  <c r="N363" i="27"/>
  <c r="M363" i="27"/>
  <c r="L363" i="27"/>
  <c r="K363" i="27"/>
  <c r="J363" i="27"/>
  <c r="I363" i="27"/>
  <c r="H363" i="27"/>
  <c r="G363" i="27"/>
  <c r="F363" i="27"/>
  <c r="E363" i="27"/>
  <c r="D363" i="27"/>
  <c r="C363" i="27"/>
  <c r="B363" i="27"/>
  <c r="O361" i="27"/>
  <c r="J361" i="27"/>
  <c r="G361" i="27"/>
  <c r="F361" i="27"/>
  <c r="B361" i="27"/>
  <c r="O360" i="27"/>
  <c r="N360" i="27"/>
  <c r="N361" i="27" s="1"/>
  <c r="M360" i="27"/>
  <c r="M361" i="27" s="1"/>
  <c r="L360" i="27"/>
  <c r="L361" i="27" s="1"/>
  <c r="K360" i="27"/>
  <c r="K361" i="27" s="1"/>
  <c r="J360" i="27"/>
  <c r="I360" i="27"/>
  <c r="I361" i="27" s="1"/>
  <c r="H360" i="27"/>
  <c r="H361" i="27" s="1"/>
  <c r="G360" i="27"/>
  <c r="F360" i="27"/>
  <c r="E360" i="27"/>
  <c r="E361" i="27" s="1"/>
  <c r="D360" i="27"/>
  <c r="D361" i="27" s="1"/>
  <c r="C360" i="27"/>
  <c r="C361" i="27" s="1"/>
  <c r="B360" i="27"/>
  <c r="O359" i="27"/>
  <c r="N359" i="27"/>
  <c r="M359" i="27"/>
  <c r="L359" i="27"/>
  <c r="K359" i="27"/>
  <c r="J359" i="27"/>
  <c r="I359" i="27"/>
  <c r="H359" i="27"/>
  <c r="G359" i="27"/>
  <c r="F359" i="27"/>
  <c r="E359" i="27"/>
  <c r="D359" i="27"/>
  <c r="C359" i="27"/>
  <c r="B359" i="27"/>
  <c r="O358" i="27"/>
  <c r="N358" i="27"/>
  <c r="M358" i="27"/>
  <c r="L358" i="27"/>
  <c r="K358" i="27"/>
  <c r="J358" i="27"/>
  <c r="I358" i="27"/>
  <c r="H358" i="27"/>
  <c r="G358" i="27"/>
  <c r="F358" i="27"/>
  <c r="E358" i="27"/>
  <c r="D358" i="27"/>
  <c r="C358" i="27"/>
  <c r="B358" i="27"/>
  <c r="O357" i="27"/>
  <c r="N357" i="27"/>
  <c r="M357" i="27"/>
  <c r="L357" i="27"/>
  <c r="K357" i="27"/>
  <c r="J357" i="27"/>
  <c r="I357" i="27"/>
  <c r="H357" i="27"/>
  <c r="G357" i="27"/>
  <c r="F357" i="27"/>
  <c r="E357" i="27"/>
  <c r="D357" i="27"/>
  <c r="C357" i="27"/>
  <c r="B357" i="27"/>
  <c r="M355" i="27"/>
  <c r="L355" i="27"/>
  <c r="I355" i="27"/>
  <c r="H355" i="27"/>
  <c r="E355" i="27"/>
  <c r="D355" i="27"/>
  <c r="O354" i="27"/>
  <c r="O355" i="27" s="1"/>
  <c r="N354" i="27"/>
  <c r="N355" i="27" s="1"/>
  <c r="M354" i="27"/>
  <c r="L354" i="27"/>
  <c r="K354" i="27"/>
  <c r="K355" i="27" s="1"/>
  <c r="J354" i="27"/>
  <c r="J355" i="27" s="1"/>
  <c r="I354" i="27"/>
  <c r="H354" i="27"/>
  <c r="G354" i="27"/>
  <c r="G355" i="27" s="1"/>
  <c r="F354" i="27"/>
  <c r="F355" i="27" s="1"/>
  <c r="E354" i="27"/>
  <c r="D354" i="27"/>
  <c r="C354" i="27"/>
  <c r="C355" i="27" s="1"/>
  <c r="B354" i="27"/>
  <c r="B355" i="27" s="1"/>
  <c r="O353" i="27"/>
  <c r="N353" i="27"/>
  <c r="M353" i="27"/>
  <c r="L353" i="27"/>
  <c r="K353" i="27"/>
  <c r="J353" i="27"/>
  <c r="I353" i="27"/>
  <c r="H353" i="27"/>
  <c r="G353" i="27"/>
  <c r="F353" i="27"/>
  <c r="E353" i="27"/>
  <c r="D353" i="27"/>
  <c r="C353" i="27"/>
  <c r="B353" i="27"/>
  <c r="O352" i="27"/>
  <c r="N352" i="27"/>
  <c r="M352" i="27"/>
  <c r="L352" i="27"/>
  <c r="K352" i="27"/>
  <c r="J352" i="27"/>
  <c r="I352" i="27"/>
  <c r="H352" i="27"/>
  <c r="G352" i="27"/>
  <c r="F352" i="27"/>
  <c r="E352" i="27"/>
  <c r="D352" i="27"/>
  <c r="C352" i="27"/>
  <c r="B352" i="27"/>
  <c r="O351" i="27"/>
  <c r="N351" i="27"/>
  <c r="M351" i="27"/>
  <c r="L351" i="27"/>
  <c r="K351" i="27"/>
  <c r="J351" i="27"/>
  <c r="I351" i="27"/>
  <c r="H351" i="27"/>
  <c r="G351" i="27"/>
  <c r="F351" i="27"/>
  <c r="E351" i="27"/>
  <c r="D351" i="27"/>
  <c r="C351" i="27"/>
  <c r="B351" i="27"/>
  <c r="BL215" i="27"/>
  <c r="BK215" i="27"/>
  <c r="BI215" i="27"/>
  <c r="BG215" i="27"/>
  <c r="BD215" i="27"/>
  <c r="BC215" i="27"/>
  <c r="BA215" i="27"/>
  <c r="AY215" i="27"/>
  <c r="AV215" i="27"/>
  <c r="AU215" i="27"/>
  <c r="AS215" i="27"/>
  <c r="AQ215" i="27"/>
  <c r="AN215" i="27"/>
  <c r="AM215" i="27"/>
  <c r="AK215" i="27"/>
  <c r="AI215" i="27"/>
  <c r="AF215" i="27"/>
  <c r="AE215" i="27"/>
  <c r="AC215" i="27"/>
  <c r="AA215" i="27"/>
  <c r="X215" i="27"/>
  <c r="W215" i="27"/>
  <c r="U215" i="27"/>
  <c r="S215" i="27"/>
  <c r="P215" i="27"/>
  <c r="O215" i="27"/>
  <c r="M215" i="27"/>
  <c r="K215" i="27"/>
  <c r="H215" i="27"/>
  <c r="G215" i="27"/>
  <c r="E215" i="27"/>
  <c r="C215" i="27"/>
  <c r="BL213" i="27"/>
  <c r="BK213" i="27"/>
  <c r="BJ213" i="27"/>
  <c r="BJ215" i="27" s="1"/>
  <c r="BI213" i="27"/>
  <c r="BH213" i="27"/>
  <c r="BH215" i="27" s="1"/>
  <c r="BG213" i="27"/>
  <c r="BF213" i="27"/>
  <c r="BF215" i="27" s="1"/>
  <c r="BE213" i="27"/>
  <c r="BE215" i="27" s="1"/>
  <c r="BD213" i="27"/>
  <c r="BC213" i="27"/>
  <c r="BB213" i="27"/>
  <c r="BB215" i="27" s="1"/>
  <c r="BA213" i="27"/>
  <c r="AZ213" i="27"/>
  <c r="AZ215" i="27" s="1"/>
  <c r="AY213" i="27"/>
  <c r="AX213" i="27"/>
  <c r="AX215" i="27" s="1"/>
  <c r="AW213" i="27"/>
  <c r="AW215" i="27" s="1"/>
  <c r="AV213" i="27"/>
  <c r="AU213" i="27"/>
  <c r="AT213" i="27"/>
  <c r="AT215" i="27" s="1"/>
  <c r="AS213" i="27"/>
  <c r="AR213" i="27"/>
  <c r="AR215" i="27" s="1"/>
  <c r="AQ213" i="27"/>
  <c r="AP213" i="27"/>
  <c r="AP215" i="27" s="1"/>
  <c r="AO213" i="27"/>
  <c r="AO215" i="27" s="1"/>
  <c r="AN213" i="27"/>
  <c r="AM213" i="27"/>
  <c r="AL213" i="27"/>
  <c r="AL215" i="27" s="1"/>
  <c r="AK213" i="27"/>
  <c r="AJ213" i="27"/>
  <c r="AJ215" i="27" s="1"/>
  <c r="AI213" i="27"/>
  <c r="AH213" i="27"/>
  <c r="AH215" i="27" s="1"/>
  <c r="AG213" i="27"/>
  <c r="AG215" i="27" s="1"/>
  <c r="AF213" i="27"/>
  <c r="AE213" i="27"/>
  <c r="AD213" i="27"/>
  <c r="AD215" i="27" s="1"/>
  <c r="AC213" i="27"/>
  <c r="AB213" i="27"/>
  <c r="AB215" i="27" s="1"/>
  <c r="AA213" i="27"/>
  <c r="Z213" i="27"/>
  <c r="Z215" i="27" s="1"/>
  <c r="Y213" i="27"/>
  <c r="Y215" i="27" s="1"/>
  <c r="X213" i="27"/>
  <c r="W213" i="27"/>
  <c r="V213" i="27"/>
  <c r="V215" i="27" s="1"/>
  <c r="U213" i="27"/>
  <c r="T213" i="27"/>
  <c r="T215" i="27" s="1"/>
  <c r="S213" i="27"/>
  <c r="R213" i="27"/>
  <c r="R215" i="27" s="1"/>
  <c r="Q213" i="27"/>
  <c r="Q215" i="27" s="1"/>
  <c r="P213" i="27"/>
  <c r="O213" i="27"/>
  <c r="N213" i="27"/>
  <c r="N215" i="27" s="1"/>
  <c r="M213" i="27"/>
  <c r="L213" i="27"/>
  <c r="L215" i="27" s="1"/>
  <c r="K213" i="27"/>
  <c r="J213" i="27"/>
  <c r="J215" i="27" s="1"/>
  <c r="I213" i="27"/>
  <c r="I215" i="27" s="1"/>
  <c r="H213" i="27"/>
  <c r="G213" i="27"/>
  <c r="F213" i="27"/>
  <c r="F215" i="27" s="1"/>
  <c r="E213" i="27"/>
  <c r="D213" i="27"/>
  <c r="D215" i="27" s="1"/>
  <c r="C213" i="27"/>
  <c r="B213" i="27"/>
  <c r="B215" i="27" s="1"/>
  <c r="BI125" i="27"/>
  <c r="BI124" i="27"/>
  <c r="BF124" i="27"/>
  <c r="BF125" i="27" s="1"/>
  <c r="BD124" i="27"/>
  <c r="BA124" i="27"/>
  <c r="AX124" i="27"/>
  <c r="AV124" i="27"/>
  <c r="AS124" i="27"/>
  <c r="AP124" i="27"/>
  <c r="AN124" i="27"/>
  <c r="AK124" i="27"/>
  <c r="AH124" i="27"/>
  <c r="AF124" i="27"/>
  <c r="AC124" i="27"/>
  <c r="Z124" i="27"/>
  <c r="X124" i="27"/>
  <c r="U124" i="27"/>
  <c r="R124" i="27"/>
  <c r="P124" i="27"/>
  <c r="M124" i="27"/>
  <c r="J124" i="27"/>
  <c r="H124" i="27"/>
  <c r="E124" i="27"/>
  <c r="B124" i="27"/>
  <c r="BK123" i="27"/>
  <c r="BJ123" i="27"/>
  <c r="BJ125" i="27" s="1"/>
  <c r="BI123" i="27"/>
  <c r="BH123" i="27"/>
  <c r="BG123" i="27"/>
  <c r="BG125" i="27" s="1"/>
  <c r="BF123" i="27"/>
  <c r="BE123" i="27"/>
  <c r="BE125" i="27" s="1"/>
  <c r="BD123" i="27"/>
  <c r="BD125" i="27" s="1"/>
  <c r="BC123" i="27"/>
  <c r="BK122" i="27"/>
  <c r="BK124" i="27" s="1"/>
  <c r="BK125" i="27" s="1"/>
  <c r="BJ122" i="27"/>
  <c r="BJ124" i="27" s="1"/>
  <c r="BI122" i="27"/>
  <c r="BH122" i="27"/>
  <c r="BH124" i="27" s="1"/>
  <c r="BH125" i="27" s="1"/>
  <c r="BG122" i="27"/>
  <c r="BG124" i="27" s="1"/>
  <c r="BF122" i="27"/>
  <c r="BE122" i="27"/>
  <c r="BE124" i="27" s="1"/>
  <c r="BD122" i="27"/>
  <c r="BC122" i="27"/>
  <c r="BC124" i="27" s="1"/>
  <c r="BC125" i="27" s="1"/>
  <c r="BB122" i="27"/>
  <c r="BB124" i="27" s="1"/>
  <c r="BA122" i="27"/>
  <c r="AZ122" i="27"/>
  <c r="AZ124" i="27" s="1"/>
  <c r="AY122" i="27"/>
  <c r="AY124" i="27" s="1"/>
  <c r="AX122" i="27"/>
  <c r="AW122" i="27"/>
  <c r="AW124" i="27" s="1"/>
  <c r="AV122" i="27"/>
  <c r="AU122" i="27"/>
  <c r="AU124" i="27" s="1"/>
  <c r="AT122" i="27"/>
  <c r="AT124" i="27" s="1"/>
  <c r="AS122" i="27"/>
  <c r="AR122" i="27"/>
  <c r="AR124" i="27" s="1"/>
  <c r="AQ122" i="27"/>
  <c r="AQ124" i="27" s="1"/>
  <c r="AP122" i="27"/>
  <c r="AO122" i="27"/>
  <c r="AO124" i="27" s="1"/>
  <c r="AN122" i="27"/>
  <c r="AM122" i="27"/>
  <c r="AM124" i="27" s="1"/>
  <c r="AL122" i="27"/>
  <c r="AL124" i="27" s="1"/>
  <c r="AK122" i="27"/>
  <c r="AJ122" i="27"/>
  <c r="AJ124" i="27" s="1"/>
  <c r="AI122" i="27"/>
  <c r="AI124" i="27" s="1"/>
  <c r="AH122" i="27"/>
  <c r="AG122" i="27"/>
  <c r="AG124" i="27" s="1"/>
  <c r="AF122" i="27"/>
  <c r="AE122" i="27"/>
  <c r="AE124" i="27" s="1"/>
  <c r="AD122" i="27"/>
  <c r="AD124" i="27" s="1"/>
  <c r="AC122" i="27"/>
  <c r="AB122" i="27"/>
  <c r="AB124" i="27" s="1"/>
  <c r="AA122" i="27"/>
  <c r="AA124" i="27" s="1"/>
  <c r="Z122" i="27"/>
  <c r="Y122" i="27"/>
  <c r="Y124" i="27" s="1"/>
  <c r="X122" i="27"/>
  <c r="W122" i="27"/>
  <c r="W124" i="27" s="1"/>
  <c r="V122" i="27"/>
  <c r="V124" i="27" s="1"/>
  <c r="U122" i="27"/>
  <c r="T122" i="27"/>
  <c r="T124" i="27" s="1"/>
  <c r="S122" i="27"/>
  <c r="S124" i="27" s="1"/>
  <c r="R122" i="27"/>
  <c r="Q122" i="27"/>
  <c r="Q124" i="27" s="1"/>
  <c r="P122" i="27"/>
  <c r="O122" i="27"/>
  <c r="O124" i="27" s="1"/>
  <c r="N122" i="27"/>
  <c r="N124" i="27" s="1"/>
  <c r="M122" i="27"/>
  <c r="L122" i="27"/>
  <c r="L124" i="27" s="1"/>
  <c r="K122" i="27"/>
  <c r="K124" i="27" s="1"/>
  <c r="J122" i="27"/>
  <c r="I122" i="27"/>
  <c r="I124" i="27" s="1"/>
  <c r="H122" i="27"/>
  <c r="G122" i="27"/>
  <c r="G124" i="27" s="1"/>
  <c r="F122" i="27"/>
  <c r="F124" i="27" s="1"/>
  <c r="E122" i="27"/>
  <c r="D122" i="27"/>
  <c r="D124" i="27" s="1"/>
  <c r="C122" i="27"/>
  <c r="C124" i="27" s="1"/>
  <c r="B122" i="27"/>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C121" i="27"/>
  <c r="B121"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C120" i="27"/>
  <c r="B120" i="27"/>
  <c r="BK119" i="27"/>
  <c r="BJ119" i="27"/>
  <c r="BI119" i="27"/>
  <c r="BH119" i="27"/>
  <c r="BG119" i="27"/>
  <c r="BF119" i="27"/>
  <c r="BE119" i="27"/>
  <c r="BD119" i="27"/>
  <c r="BC119" i="27"/>
  <c r="BB119" i="27"/>
  <c r="BB123" i="27" s="1"/>
  <c r="BB125" i="27" s="1"/>
  <c r="BA119" i="27"/>
  <c r="BA123" i="27" s="1"/>
  <c r="BA125" i="27" s="1"/>
  <c r="AZ119" i="27"/>
  <c r="AZ123" i="27" s="1"/>
  <c r="AY119" i="27"/>
  <c r="AY123" i="27" s="1"/>
  <c r="AY125" i="27" s="1"/>
  <c r="AX119" i="27"/>
  <c r="AX123" i="27" s="1"/>
  <c r="AX125" i="27" s="1"/>
  <c r="AW119" i="27"/>
  <c r="AW123" i="27" s="1"/>
  <c r="AW125" i="27" s="1"/>
  <c r="AV119" i="27"/>
  <c r="AV123" i="27" s="1"/>
  <c r="AV125" i="27" s="1"/>
  <c r="AU119" i="27"/>
  <c r="AU123" i="27" s="1"/>
  <c r="AU125" i="27" s="1"/>
  <c r="AT119" i="27"/>
  <c r="AT123" i="27" s="1"/>
  <c r="AT125" i="27" s="1"/>
  <c r="AS119" i="27"/>
  <c r="AS123" i="27" s="1"/>
  <c r="AS125" i="27" s="1"/>
  <c r="AR119" i="27"/>
  <c r="AR123" i="27" s="1"/>
  <c r="AQ119" i="27"/>
  <c r="AQ123" i="27" s="1"/>
  <c r="AQ125" i="27" s="1"/>
  <c r="AP119" i="27"/>
  <c r="AP123" i="27" s="1"/>
  <c r="AP125" i="27" s="1"/>
  <c r="AO119" i="27"/>
  <c r="AO123" i="27" s="1"/>
  <c r="AO125" i="27" s="1"/>
  <c r="AN119" i="27"/>
  <c r="AN123" i="27" s="1"/>
  <c r="AN125" i="27" s="1"/>
  <c r="AM119" i="27"/>
  <c r="AM123" i="27" s="1"/>
  <c r="AM125" i="27" s="1"/>
  <c r="AL119" i="27"/>
  <c r="AL123" i="27" s="1"/>
  <c r="AL125" i="27" s="1"/>
  <c r="AK119" i="27"/>
  <c r="AK123" i="27" s="1"/>
  <c r="AK125" i="27" s="1"/>
  <c r="AJ119" i="27"/>
  <c r="AJ123" i="27" s="1"/>
  <c r="AI119" i="27"/>
  <c r="AI123" i="27" s="1"/>
  <c r="AI125" i="27" s="1"/>
  <c r="AH119" i="27"/>
  <c r="AH123" i="27" s="1"/>
  <c r="AH125" i="27" s="1"/>
  <c r="AG119" i="27"/>
  <c r="AG123" i="27" s="1"/>
  <c r="AG125" i="27" s="1"/>
  <c r="AF119" i="27"/>
  <c r="AF123" i="27" s="1"/>
  <c r="AF125" i="27" s="1"/>
  <c r="AE119" i="27"/>
  <c r="AE123" i="27" s="1"/>
  <c r="AE125" i="27" s="1"/>
  <c r="AD119" i="27"/>
  <c r="AD123" i="27" s="1"/>
  <c r="AD125" i="27" s="1"/>
  <c r="AC119" i="27"/>
  <c r="AC123" i="27" s="1"/>
  <c r="AC125" i="27" s="1"/>
  <c r="AB119" i="27"/>
  <c r="AB123" i="27" s="1"/>
  <c r="AA119" i="27"/>
  <c r="AA123" i="27" s="1"/>
  <c r="AA125" i="27" s="1"/>
  <c r="Z119" i="27"/>
  <c r="Z123" i="27" s="1"/>
  <c r="Z125" i="27" s="1"/>
  <c r="Y119" i="27"/>
  <c r="Y123" i="27" s="1"/>
  <c r="Y125" i="27" s="1"/>
  <c r="X119" i="27"/>
  <c r="X123" i="27" s="1"/>
  <c r="X125" i="27" s="1"/>
  <c r="W119" i="27"/>
  <c r="W123" i="27" s="1"/>
  <c r="W125" i="27" s="1"/>
  <c r="V119" i="27"/>
  <c r="V123" i="27" s="1"/>
  <c r="V125" i="27" s="1"/>
  <c r="U119" i="27"/>
  <c r="U123" i="27" s="1"/>
  <c r="U125" i="27" s="1"/>
  <c r="T119" i="27"/>
  <c r="T123" i="27" s="1"/>
  <c r="S119" i="27"/>
  <c r="S123" i="27" s="1"/>
  <c r="S125" i="27" s="1"/>
  <c r="R119" i="27"/>
  <c r="R123" i="27" s="1"/>
  <c r="R125" i="27" s="1"/>
  <c r="Q119" i="27"/>
  <c r="Q123" i="27" s="1"/>
  <c r="Q125" i="27" s="1"/>
  <c r="P119" i="27"/>
  <c r="P123" i="27" s="1"/>
  <c r="P125" i="27" s="1"/>
  <c r="O119" i="27"/>
  <c r="O123" i="27" s="1"/>
  <c r="O125" i="27" s="1"/>
  <c r="N119" i="27"/>
  <c r="N123" i="27" s="1"/>
  <c r="N125" i="27" s="1"/>
  <c r="M119" i="27"/>
  <c r="M123" i="27" s="1"/>
  <c r="M125" i="27" s="1"/>
  <c r="L119" i="27"/>
  <c r="L123" i="27" s="1"/>
  <c r="K119" i="27"/>
  <c r="K123" i="27" s="1"/>
  <c r="K125" i="27" s="1"/>
  <c r="J119" i="27"/>
  <c r="J123" i="27" s="1"/>
  <c r="J125" i="27" s="1"/>
  <c r="I119" i="27"/>
  <c r="I123" i="27" s="1"/>
  <c r="I125" i="27" s="1"/>
  <c r="H119" i="27"/>
  <c r="H123" i="27" s="1"/>
  <c r="H125" i="27" s="1"/>
  <c r="G119" i="27"/>
  <c r="G123" i="27" s="1"/>
  <c r="G125" i="27" s="1"/>
  <c r="F119" i="27"/>
  <c r="F123" i="27" s="1"/>
  <c r="F125" i="27" s="1"/>
  <c r="E119" i="27"/>
  <c r="E123" i="27" s="1"/>
  <c r="E125" i="27" s="1"/>
  <c r="D119" i="27"/>
  <c r="D123" i="27" s="1"/>
  <c r="C119" i="27"/>
  <c r="C123" i="27" s="1"/>
  <c r="C125" i="27" s="1"/>
  <c r="B119" i="27"/>
  <c r="B123" i="27" s="1"/>
  <c r="B125" i="27" s="1"/>
  <c r="N721" i="26"/>
  <c r="P720" i="26"/>
  <c r="M717" i="26"/>
  <c r="N716" i="26"/>
  <c r="N717" i="26" s="1"/>
  <c r="N719" i="26" s="1"/>
  <c r="L713" i="26"/>
  <c r="M712" i="26"/>
  <c r="M713" i="26" s="1"/>
  <c r="M715" i="26" s="1"/>
  <c r="K709" i="26"/>
  <c r="L708" i="26"/>
  <c r="L709" i="26" s="1"/>
  <c r="L711" i="26" s="1"/>
  <c r="J705" i="26"/>
  <c r="K704" i="26"/>
  <c r="I701" i="26"/>
  <c r="J700" i="26"/>
  <c r="K700" i="26" s="1"/>
  <c r="H697" i="26"/>
  <c r="I696" i="26"/>
  <c r="J696" i="26" s="1"/>
  <c r="G693" i="26"/>
  <c r="H692" i="26"/>
  <c r="H693" i="26" s="1"/>
  <c r="F689" i="26"/>
  <c r="G688" i="26"/>
  <c r="G689" i="26" s="1"/>
  <c r="E685" i="26"/>
  <c r="F684" i="26"/>
  <c r="F685" i="26" s="1"/>
  <c r="D681" i="26"/>
  <c r="E680" i="26"/>
  <c r="F680" i="26" s="1"/>
  <c r="G680" i="26" s="1"/>
  <c r="C677" i="26"/>
  <c r="D676" i="26"/>
  <c r="E676" i="26" s="1"/>
  <c r="E677" i="26" s="1"/>
  <c r="E679" i="26" s="1"/>
  <c r="B673" i="26"/>
  <c r="C672" i="26"/>
  <c r="D672" i="26" s="1"/>
  <c r="N669" i="26"/>
  <c r="P661"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P629" i="26"/>
  <c r="N629" i="26"/>
  <c r="M629" i="26"/>
  <c r="L629" i="26"/>
  <c r="K629" i="26"/>
  <c r="J629" i="26"/>
  <c r="I629" i="26"/>
  <c r="H629" i="26"/>
  <c r="G629" i="26"/>
  <c r="F629" i="26"/>
  <c r="E629" i="26"/>
  <c r="D629" i="26"/>
  <c r="C629" i="26"/>
  <c r="B629" i="26"/>
  <c r="P628" i="26"/>
  <c r="N628" i="26"/>
  <c r="M628" i="26"/>
  <c r="L628" i="26"/>
  <c r="K628" i="26"/>
  <c r="J628" i="26"/>
  <c r="I628" i="26"/>
  <c r="H628" i="26"/>
  <c r="G628" i="26"/>
  <c r="F628" i="26"/>
  <c r="E628" i="26"/>
  <c r="D628" i="26"/>
  <c r="C628" i="26"/>
  <c r="B628" i="26"/>
  <c r="P627" i="26"/>
  <c r="N627" i="26"/>
  <c r="M627" i="26"/>
  <c r="L627" i="26"/>
  <c r="K627" i="26"/>
  <c r="J627" i="26"/>
  <c r="I627" i="26"/>
  <c r="H627" i="26"/>
  <c r="G627" i="26"/>
  <c r="F627" i="26"/>
  <c r="E627" i="26"/>
  <c r="D627" i="26"/>
  <c r="C627" i="26"/>
  <c r="B627" i="26"/>
  <c r="P626" i="26"/>
  <c r="N626" i="26"/>
  <c r="M626" i="26"/>
  <c r="L626" i="26"/>
  <c r="K626" i="26"/>
  <c r="J626" i="26"/>
  <c r="I626" i="26"/>
  <c r="H626" i="26"/>
  <c r="G626" i="26"/>
  <c r="F626" i="26"/>
  <c r="E626" i="26"/>
  <c r="D626" i="26"/>
  <c r="C626" i="26"/>
  <c r="B626" i="26"/>
  <c r="P624" i="26"/>
  <c r="N624" i="26"/>
  <c r="M624" i="26"/>
  <c r="L624" i="26"/>
  <c r="K624" i="26"/>
  <c r="J624" i="26"/>
  <c r="I624" i="26"/>
  <c r="H624" i="26"/>
  <c r="G624" i="26"/>
  <c r="F624" i="26"/>
  <c r="E624" i="26"/>
  <c r="D624" i="26"/>
  <c r="C624" i="26"/>
  <c r="B624" i="26"/>
  <c r="P623" i="26"/>
  <c r="N623" i="26"/>
  <c r="M623" i="26"/>
  <c r="L623" i="26"/>
  <c r="K623" i="26"/>
  <c r="J623" i="26"/>
  <c r="I623" i="26"/>
  <c r="H623" i="26"/>
  <c r="G623" i="26"/>
  <c r="F623" i="26"/>
  <c r="E623" i="26"/>
  <c r="D623" i="26"/>
  <c r="C623" i="26"/>
  <c r="B623" i="26"/>
  <c r="P622" i="26"/>
  <c r="N622" i="26"/>
  <c r="M622" i="26"/>
  <c r="L622" i="26"/>
  <c r="K622" i="26"/>
  <c r="J622" i="26"/>
  <c r="I622" i="26"/>
  <c r="H622" i="26"/>
  <c r="G622" i="26"/>
  <c r="F622" i="26"/>
  <c r="E622" i="26"/>
  <c r="D622" i="26"/>
  <c r="C622" i="26"/>
  <c r="B622" i="26"/>
  <c r="P621" i="26"/>
  <c r="N621" i="26"/>
  <c r="M621" i="26"/>
  <c r="L621" i="26"/>
  <c r="K621" i="26"/>
  <c r="J621" i="26"/>
  <c r="I621" i="26"/>
  <c r="H621" i="26"/>
  <c r="G621" i="26"/>
  <c r="F621" i="26"/>
  <c r="E621" i="26"/>
  <c r="D621" i="26"/>
  <c r="C621" i="26"/>
  <c r="B621" i="26"/>
  <c r="P619" i="26"/>
  <c r="N619" i="26"/>
  <c r="M619" i="26"/>
  <c r="L619" i="26"/>
  <c r="K619" i="26"/>
  <c r="J619" i="26"/>
  <c r="I619" i="26"/>
  <c r="H619" i="26"/>
  <c r="G619" i="26"/>
  <c r="F619" i="26"/>
  <c r="E619" i="26"/>
  <c r="D619" i="26"/>
  <c r="C619" i="26"/>
  <c r="B619" i="26"/>
  <c r="P618" i="26"/>
  <c r="N618" i="26"/>
  <c r="M618" i="26"/>
  <c r="L618" i="26"/>
  <c r="K618" i="26"/>
  <c r="J618" i="26"/>
  <c r="I618" i="26"/>
  <c r="H618" i="26"/>
  <c r="G618" i="26"/>
  <c r="F618" i="26"/>
  <c r="E618" i="26"/>
  <c r="D618" i="26"/>
  <c r="C618" i="26"/>
  <c r="B618" i="26"/>
  <c r="P617" i="26"/>
  <c r="N617" i="26"/>
  <c r="M617" i="26"/>
  <c r="L617" i="26"/>
  <c r="K617" i="26"/>
  <c r="J617" i="26"/>
  <c r="I617" i="26"/>
  <c r="H617" i="26"/>
  <c r="G617" i="26"/>
  <c r="F617" i="26"/>
  <c r="E617" i="26"/>
  <c r="D617" i="26"/>
  <c r="C617" i="26"/>
  <c r="B617" i="26"/>
  <c r="P616" i="26"/>
  <c r="N616" i="26"/>
  <c r="M616" i="26"/>
  <c r="L616" i="26"/>
  <c r="K616" i="26"/>
  <c r="J616" i="26"/>
  <c r="I616" i="26"/>
  <c r="H616" i="26"/>
  <c r="G616" i="26"/>
  <c r="F616" i="26"/>
  <c r="E616" i="26"/>
  <c r="D616" i="26"/>
  <c r="C616" i="26"/>
  <c r="B616" i="26"/>
  <c r="P614" i="26"/>
  <c r="N614" i="26"/>
  <c r="M614" i="26"/>
  <c r="L614" i="26"/>
  <c r="K614" i="26"/>
  <c r="J614" i="26"/>
  <c r="I614" i="26"/>
  <c r="H614" i="26"/>
  <c r="G614" i="26"/>
  <c r="F614" i="26"/>
  <c r="E614" i="26"/>
  <c r="D614" i="26"/>
  <c r="C614" i="26"/>
  <c r="B614" i="26"/>
  <c r="P613" i="26"/>
  <c r="N613" i="26"/>
  <c r="M613" i="26"/>
  <c r="L613" i="26"/>
  <c r="K613" i="26"/>
  <c r="J613" i="26"/>
  <c r="I613" i="26"/>
  <c r="H613" i="26"/>
  <c r="G613" i="26"/>
  <c r="F613" i="26"/>
  <c r="E613" i="26"/>
  <c r="D613" i="26"/>
  <c r="C613" i="26"/>
  <c r="B613" i="26"/>
  <c r="P612" i="26"/>
  <c r="N612" i="26"/>
  <c r="M612" i="26"/>
  <c r="L612" i="26"/>
  <c r="K612" i="26"/>
  <c r="J612" i="26"/>
  <c r="I612" i="26"/>
  <c r="H612" i="26"/>
  <c r="G612" i="26"/>
  <c r="F612" i="26"/>
  <c r="E612" i="26"/>
  <c r="D612" i="26"/>
  <c r="C612" i="26"/>
  <c r="B612" i="26"/>
  <c r="P611" i="26"/>
  <c r="N611" i="26"/>
  <c r="M611" i="26"/>
  <c r="L611" i="26"/>
  <c r="K611" i="26"/>
  <c r="J611" i="26"/>
  <c r="I611" i="26"/>
  <c r="H611" i="26"/>
  <c r="G611" i="26"/>
  <c r="F611" i="26"/>
  <c r="E611" i="26"/>
  <c r="D611" i="26"/>
  <c r="C611" i="26"/>
  <c r="B611" i="26"/>
  <c r="P602" i="26"/>
  <c r="N602" i="26"/>
  <c r="M602" i="26"/>
  <c r="L602" i="26"/>
  <c r="L608" i="26" s="1"/>
  <c r="K602" i="26"/>
  <c r="J602" i="26"/>
  <c r="I602" i="26"/>
  <c r="H602" i="26"/>
  <c r="G602" i="26"/>
  <c r="G608" i="26" s="1"/>
  <c r="F602" i="26"/>
  <c r="E602" i="26"/>
  <c r="E608" i="26" s="1"/>
  <c r="D602" i="26"/>
  <c r="D608" i="26" s="1"/>
  <c r="C602" i="26"/>
  <c r="B602" i="26"/>
  <c r="P601" i="26"/>
  <c r="N601" i="26"/>
  <c r="M601" i="26"/>
  <c r="L601" i="26"/>
  <c r="K601" i="26"/>
  <c r="K607" i="26" s="1"/>
  <c r="J601" i="26"/>
  <c r="J607" i="26" s="1"/>
  <c r="I601" i="26"/>
  <c r="H601" i="26"/>
  <c r="G601" i="26"/>
  <c r="F601" i="26"/>
  <c r="E601" i="26"/>
  <c r="D601" i="26"/>
  <c r="C601" i="26"/>
  <c r="C607" i="26" s="1"/>
  <c r="B601" i="26"/>
  <c r="B607" i="26" s="1"/>
  <c r="P600" i="26"/>
  <c r="N600" i="26"/>
  <c r="M600" i="26"/>
  <c r="L600" i="26"/>
  <c r="K600" i="26"/>
  <c r="J600" i="26"/>
  <c r="I600" i="26"/>
  <c r="I606" i="26" s="1"/>
  <c r="H600" i="26"/>
  <c r="H606" i="26" s="1"/>
  <c r="G600" i="26"/>
  <c r="F600" i="26"/>
  <c r="F606" i="26" s="1"/>
  <c r="E600" i="26"/>
  <c r="D600" i="26"/>
  <c r="C600" i="26"/>
  <c r="B600" i="26"/>
  <c r="P599" i="26"/>
  <c r="P605" i="26" s="1"/>
  <c r="N599" i="26"/>
  <c r="N605" i="26" s="1"/>
  <c r="M599" i="26"/>
  <c r="L599" i="26"/>
  <c r="K599" i="26"/>
  <c r="J599" i="26"/>
  <c r="I599" i="26"/>
  <c r="H599" i="26"/>
  <c r="G599" i="26"/>
  <c r="G605" i="26" s="1"/>
  <c r="F599" i="26"/>
  <c r="F605" i="26" s="1"/>
  <c r="E599" i="26"/>
  <c r="D599" i="26"/>
  <c r="C599" i="26"/>
  <c r="B599" i="26"/>
  <c r="P596" i="26"/>
  <c r="N596" i="26"/>
  <c r="M596" i="26"/>
  <c r="L596" i="26"/>
  <c r="K596" i="26"/>
  <c r="J596" i="26"/>
  <c r="I596" i="26"/>
  <c r="H596" i="26"/>
  <c r="G596" i="26"/>
  <c r="F596" i="26"/>
  <c r="E596" i="26"/>
  <c r="D596" i="26"/>
  <c r="C596" i="26"/>
  <c r="B596" i="26"/>
  <c r="P595" i="26"/>
  <c r="N595" i="26"/>
  <c r="M595" i="26"/>
  <c r="L595" i="26"/>
  <c r="K595" i="26"/>
  <c r="J595" i="26"/>
  <c r="I595" i="26"/>
  <c r="H595" i="26"/>
  <c r="G595" i="26"/>
  <c r="F595" i="26"/>
  <c r="E595" i="26"/>
  <c r="D595" i="26"/>
  <c r="C595" i="26"/>
  <c r="B595" i="26"/>
  <c r="P594" i="26"/>
  <c r="N594" i="26"/>
  <c r="M594" i="26"/>
  <c r="L594" i="26"/>
  <c r="K594" i="26"/>
  <c r="J594" i="26"/>
  <c r="I594" i="26"/>
  <c r="H594" i="26"/>
  <c r="G594" i="26"/>
  <c r="F594" i="26"/>
  <c r="E594" i="26"/>
  <c r="D594" i="26"/>
  <c r="C594" i="26"/>
  <c r="B594" i="26"/>
  <c r="P593" i="26"/>
  <c r="N593" i="26"/>
  <c r="M593" i="26"/>
  <c r="L593" i="26"/>
  <c r="K593" i="26"/>
  <c r="J593" i="26"/>
  <c r="I593" i="26"/>
  <c r="H593" i="26"/>
  <c r="G593" i="26"/>
  <c r="F593" i="26"/>
  <c r="E593" i="26"/>
  <c r="D593" i="26"/>
  <c r="C593" i="26"/>
  <c r="B593" i="26"/>
  <c r="P587" i="26"/>
  <c r="N587" i="26"/>
  <c r="M587" i="26"/>
  <c r="L587" i="26"/>
  <c r="K587" i="26"/>
  <c r="J587" i="26"/>
  <c r="I587" i="26"/>
  <c r="H587" i="26"/>
  <c r="G587" i="26"/>
  <c r="F587" i="26"/>
  <c r="E587" i="26"/>
  <c r="D587" i="26"/>
  <c r="C587" i="26"/>
  <c r="B587" i="26"/>
  <c r="P586" i="26"/>
  <c r="N586" i="26"/>
  <c r="M586" i="26"/>
  <c r="L586" i="26"/>
  <c r="K586" i="26"/>
  <c r="J586" i="26"/>
  <c r="I586" i="26"/>
  <c r="H586" i="26"/>
  <c r="G586" i="26"/>
  <c r="F586" i="26"/>
  <c r="E586" i="26"/>
  <c r="D586" i="26"/>
  <c r="C586" i="26"/>
  <c r="B586" i="26"/>
  <c r="P585" i="26"/>
  <c r="N585" i="26"/>
  <c r="M585" i="26"/>
  <c r="L585" i="26"/>
  <c r="K585" i="26"/>
  <c r="J585" i="26"/>
  <c r="I585" i="26"/>
  <c r="H585" i="26"/>
  <c r="G585" i="26"/>
  <c r="F585" i="26"/>
  <c r="E585" i="26"/>
  <c r="D585" i="26"/>
  <c r="C585" i="26"/>
  <c r="B585" i="26"/>
  <c r="P584" i="26"/>
  <c r="N584" i="26"/>
  <c r="M584" i="26"/>
  <c r="M588" i="26" s="1"/>
  <c r="L584" i="26"/>
  <c r="K584" i="26"/>
  <c r="J584" i="26"/>
  <c r="I584" i="26"/>
  <c r="H584" i="26"/>
  <c r="H588" i="26" s="1"/>
  <c r="G584" i="26"/>
  <c r="F584" i="26"/>
  <c r="E584" i="26"/>
  <c r="E588" i="26" s="1"/>
  <c r="D584" i="26"/>
  <c r="C584" i="26"/>
  <c r="B584" i="26"/>
  <c r="P580" i="26"/>
  <c r="N580" i="26"/>
  <c r="M580" i="26"/>
  <c r="L580" i="26"/>
  <c r="K580" i="26"/>
  <c r="J580" i="26"/>
  <c r="I580" i="26"/>
  <c r="H580" i="26"/>
  <c r="G580" i="26"/>
  <c r="F580" i="26"/>
  <c r="E580" i="26"/>
  <c r="D580" i="26"/>
  <c r="C580" i="26"/>
  <c r="B580" i="26"/>
  <c r="P579" i="26"/>
  <c r="N579" i="26"/>
  <c r="M579" i="26"/>
  <c r="L579" i="26"/>
  <c r="K579" i="26"/>
  <c r="J579" i="26"/>
  <c r="I579" i="26"/>
  <c r="H579" i="26"/>
  <c r="G579" i="26"/>
  <c r="F579" i="26"/>
  <c r="E579" i="26"/>
  <c r="D579" i="26"/>
  <c r="C579" i="26"/>
  <c r="B579" i="26"/>
  <c r="P578" i="26"/>
  <c r="N578" i="26"/>
  <c r="M578" i="26"/>
  <c r="L578" i="26"/>
  <c r="K578" i="26"/>
  <c r="J578" i="26"/>
  <c r="I578" i="26"/>
  <c r="H578" i="26"/>
  <c r="G578" i="26"/>
  <c r="F578" i="26"/>
  <c r="E578" i="26"/>
  <c r="D578" i="26"/>
  <c r="C578" i="26"/>
  <c r="B578" i="26"/>
  <c r="P577" i="26"/>
  <c r="N577" i="26"/>
  <c r="M577" i="26"/>
  <c r="L577" i="26"/>
  <c r="K577" i="26"/>
  <c r="J577" i="26"/>
  <c r="I577" i="26"/>
  <c r="H577" i="26"/>
  <c r="H581" i="26" s="1"/>
  <c r="G577" i="26"/>
  <c r="F577" i="26"/>
  <c r="E577" i="26"/>
  <c r="D577" i="26"/>
  <c r="C577" i="26"/>
  <c r="B577" i="26"/>
  <c r="P566" i="26"/>
  <c r="N566" i="26"/>
  <c r="M566" i="26"/>
  <c r="L566" i="26"/>
  <c r="K566" i="26"/>
  <c r="J566" i="26"/>
  <c r="I566" i="26"/>
  <c r="H566" i="26"/>
  <c r="G566" i="26"/>
  <c r="F566" i="26"/>
  <c r="E566" i="26"/>
  <c r="D566" i="26"/>
  <c r="C566" i="26"/>
  <c r="B566" i="26"/>
  <c r="P565" i="26"/>
  <c r="N565" i="26"/>
  <c r="M565" i="26"/>
  <c r="L565" i="26"/>
  <c r="K565" i="26"/>
  <c r="J565" i="26"/>
  <c r="I565" i="26"/>
  <c r="H565" i="26"/>
  <c r="G565" i="26"/>
  <c r="F565" i="26"/>
  <c r="E565" i="26"/>
  <c r="D565" i="26"/>
  <c r="C565" i="26"/>
  <c r="B565" i="26"/>
  <c r="P564" i="26"/>
  <c r="N564" i="26"/>
  <c r="M564" i="26"/>
  <c r="L564" i="26"/>
  <c r="K564" i="26"/>
  <c r="J564" i="26"/>
  <c r="I564" i="26"/>
  <c r="H564" i="26"/>
  <c r="G564" i="26"/>
  <c r="F564" i="26"/>
  <c r="E564" i="26"/>
  <c r="D564" i="26"/>
  <c r="C564" i="26"/>
  <c r="B564" i="26"/>
  <c r="P563" i="26"/>
  <c r="N563" i="26"/>
  <c r="M563" i="26"/>
  <c r="L563" i="26"/>
  <c r="K563" i="26"/>
  <c r="J563" i="26"/>
  <c r="I563" i="26"/>
  <c r="H563" i="26"/>
  <c r="G563" i="26"/>
  <c r="F563" i="26"/>
  <c r="E563" i="26"/>
  <c r="D563" i="26"/>
  <c r="C563" i="26"/>
  <c r="B563" i="26"/>
  <c r="D543" i="26"/>
  <c r="P535" i="26"/>
  <c r="N535" i="26"/>
  <c r="M535" i="26"/>
  <c r="L535" i="26"/>
  <c r="K535" i="26"/>
  <c r="J535" i="26"/>
  <c r="I535" i="26"/>
  <c r="H535" i="26"/>
  <c r="G535" i="26"/>
  <c r="F535" i="26"/>
  <c r="E535" i="26"/>
  <c r="D535" i="26"/>
  <c r="C535" i="26"/>
  <c r="B535" i="26"/>
  <c r="P534" i="26"/>
  <c r="N534" i="26"/>
  <c r="M534" i="26"/>
  <c r="L534" i="26"/>
  <c r="K534" i="26"/>
  <c r="J534" i="26"/>
  <c r="I534" i="26"/>
  <c r="H534" i="26"/>
  <c r="G534" i="26"/>
  <c r="F534" i="26"/>
  <c r="E534" i="26"/>
  <c r="D534" i="26"/>
  <c r="C534" i="26"/>
  <c r="B534" i="26"/>
  <c r="P533" i="26"/>
  <c r="N533" i="26"/>
  <c r="M533" i="26"/>
  <c r="L533" i="26"/>
  <c r="K533" i="26"/>
  <c r="J533" i="26"/>
  <c r="I533" i="26"/>
  <c r="H533" i="26"/>
  <c r="G533" i="26"/>
  <c r="F533" i="26"/>
  <c r="E533" i="26"/>
  <c r="D533" i="26"/>
  <c r="C533" i="26"/>
  <c r="B533" i="26"/>
  <c r="P532" i="26"/>
  <c r="N532" i="26"/>
  <c r="M532" i="26"/>
  <c r="L532" i="26"/>
  <c r="K532" i="26"/>
  <c r="J532" i="26"/>
  <c r="J536" i="26" s="1"/>
  <c r="I532" i="26"/>
  <c r="H532" i="26"/>
  <c r="G532" i="26"/>
  <c r="F532" i="26"/>
  <c r="E532" i="26"/>
  <c r="D532" i="26"/>
  <c r="C532" i="26"/>
  <c r="B532" i="26"/>
  <c r="B536" i="26" s="1"/>
  <c r="P527" i="26"/>
  <c r="N527" i="26"/>
  <c r="M527" i="26"/>
  <c r="L527" i="26"/>
  <c r="K527" i="26"/>
  <c r="J527" i="26"/>
  <c r="I527" i="26"/>
  <c r="H527" i="26"/>
  <c r="G527" i="26"/>
  <c r="F527" i="26"/>
  <c r="E527" i="26"/>
  <c r="D527" i="26"/>
  <c r="C527" i="26"/>
  <c r="B527" i="26"/>
  <c r="P526" i="26"/>
  <c r="N526" i="26"/>
  <c r="M526" i="26"/>
  <c r="L526" i="26"/>
  <c r="K526" i="26"/>
  <c r="J526" i="26"/>
  <c r="I526" i="26"/>
  <c r="H526" i="26"/>
  <c r="G526" i="26"/>
  <c r="F526" i="26"/>
  <c r="E526" i="26"/>
  <c r="D526" i="26"/>
  <c r="C526" i="26"/>
  <c r="B526" i="26"/>
  <c r="P525" i="26"/>
  <c r="N525" i="26"/>
  <c r="M525" i="26"/>
  <c r="L525" i="26"/>
  <c r="K525" i="26"/>
  <c r="J525" i="26"/>
  <c r="I525" i="26"/>
  <c r="H525" i="26"/>
  <c r="G525" i="26"/>
  <c r="F525" i="26"/>
  <c r="E525" i="26"/>
  <c r="D525" i="26"/>
  <c r="C525" i="26"/>
  <c r="B525" i="26"/>
  <c r="P524" i="26"/>
  <c r="N524" i="26"/>
  <c r="M524" i="26"/>
  <c r="L524" i="26"/>
  <c r="K524" i="26"/>
  <c r="J524" i="26"/>
  <c r="I524" i="26"/>
  <c r="H524" i="26"/>
  <c r="G524" i="26"/>
  <c r="F524" i="26"/>
  <c r="E524" i="26"/>
  <c r="D524" i="26"/>
  <c r="C524" i="26"/>
  <c r="B524" i="26"/>
  <c r="P519" i="26"/>
  <c r="N519" i="26"/>
  <c r="M519" i="26"/>
  <c r="L519" i="26"/>
  <c r="K519" i="26"/>
  <c r="J519" i="26"/>
  <c r="I519" i="26"/>
  <c r="H519" i="26"/>
  <c r="G519" i="26"/>
  <c r="F519" i="26"/>
  <c r="E519" i="26"/>
  <c r="D519" i="26"/>
  <c r="C519" i="26"/>
  <c r="B519" i="26"/>
  <c r="P518" i="26"/>
  <c r="N518" i="26"/>
  <c r="M518" i="26"/>
  <c r="L518" i="26"/>
  <c r="K518" i="26"/>
  <c r="J518" i="26"/>
  <c r="I518" i="26"/>
  <c r="H518" i="26"/>
  <c r="G518" i="26"/>
  <c r="F518" i="26"/>
  <c r="E518" i="26"/>
  <c r="D518" i="26"/>
  <c r="C518" i="26"/>
  <c r="B518" i="26"/>
  <c r="P517" i="26"/>
  <c r="N517" i="26"/>
  <c r="M517" i="26"/>
  <c r="L517" i="26"/>
  <c r="K517" i="26"/>
  <c r="J517" i="26"/>
  <c r="I517" i="26"/>
  <c r="H517" i="26"/>
  <c r="G517" i="26"/>
  <c r="F517" i="26"/>
  <c r="E517" i="26"/>
  <c r="D517" i="26"/>
  <c r="C517" i="26"/>
  <c r="B517" i="26"/>
  <c r="P516" i="26"/>
  <c r="N516" i="26"/>
  <c r="M516" i="26"/>
  <c r="L516" i="26"/>
  <c r="K516" i="26"/>
  <c r="J516" i="26"/>
  <c r="I516" i="26"/>
  <c r="H516" i="26"/>
  <c r="G516" i="26"/>
  <c r="F516" i="26"/>
  <c r="E516" i="26"/>
  <c r="D516" i="26"/>
  <c r="C516" i="26"/>
  <c r="B516" i="26"/>
  <c r="P502" i="26"/>
  <c r="N502" i="26"/>
  <c r="M502" i="26"/>
  <c r="L502" i="26"/>
  <c r="K502" i="26"/>
  <c r="J502" i="26"/>
  <c r="I502" i="26"/>
  <c r="H502" i="26"/>
  <c r="G502" i="26"/>
  <c r="F502" i="26"/>
  <c r="E502" i="26"/>
  <c r="D502" i="26"/>
  <c r="C502" i="26"/>
  <c r="B502" i="26"/>
  <c r="P501" i="26"/>
  <c r="N501" i="26"/>
  <c r="M501" i="26"/>
  <c r="L501" i="26"/>
  <c r="K501" i="26"/>
  <c r="J501" i="26"/>
  <c r="I501" i="26"/>
  <c r="H501" i="26"/>
  <c r="G501" i="26"/>
  <c r="F501" i="26"/>
  <c r="E501" i="26"/>
  <c r="D501" i="26"/>
  <c r="C501" i="26"/>
  <c r="B501" i="26"/>
  <c r="P500" i="26"/>
  <c r="N500" i="26"/>
  <c r="M500" i="26"/>
  <c r="L500" i="26"/>
  <c r="K500" i="26"/>
  <c r="J500" i="26"/>
  <c r="I500" i="26"/>
  <c r="H500" i="26"/>
  <c r="G500" i="26"/>
  <c r="F500" i="26"/>
  <c r="E500" i="26"/>
  <c r="D500" i="26"/>
  <c r="C500" i="26"/>
  <c r="B500" i="26"/>
  <c r="P499" i="26"/>
  <c r="N499" i="26"/>
  <c r="N503" i="26" s="1"/>
  <c r="M499" i="26"/>
  <c r="L499" i="26"/>
  <c r="K499" i="26"/>
  <c r="J499" i="26"/>
  <c r="I499" i="26"/>
  <c r="H499" i="26"/>
  <c r="G499" i="26"/>
  <c r="F499" i="26"/>
  <c r="F503" i="26" s="1"/>
  <c r="E499" i="26"/>
  <c r="D499" i="26"/>
  <c r="C499" i="26"/>
  <c r="B499" i="26"/>
  <c r="P495" i="26"/>
  <c r="N495" i="26"/>
  <c r="M495" i="26"/>
  <c r="L495" i="26"/>
  <c r="K495" i="26"/>
  <c r="J495" i="26"/>
  <c r="I495" i="26"/>
  <c r="H495" i="26"/>
  <c r="G495" i="26"/>
  <c r="F495" i="26"/>
  <c r="E495" i="26"/>
  <c r="D495" i="26"/>
  <c r="C495" i="26"/>
  <c r="B495" i="26"/>
  <c r="P494" i="26"/>
  <c r="N494" i="26"/>
  <c r="M494" i="26"/>
  <c r="L494" i="26"/>
  <c r="K494" i="26"/>
  <c r="J494" i="26"/>
  <c r="I494" i="26"/>
  <c r="H494" i="26"/>
  <c r="G494" i="26"/>
  <c r="F494" i="26"/>
  <c r="E494" i="26"/>
  <c r="D494" i="26"/>
  <c r="C494" i="26"/>
  <c r="B494" i="26"/>
  <c r="P493" i="26"/>
  <c r="N493" i="26"/>
  <c r="M493" i="26"/>
  <c r="L493" i="26"/>
  <c r="K493" i="26"/>
  <c r="J493" i="26"/>
  <c r="I493" i="26"/>
  <c r="H493" i="26"/>
  <c r="G493" i="26"/>
  <c r="F493" i="26"/>
  <c r="E493" i="26"/>
  <c r="D493" i="26"/>
  <c r="C493" i="26"/>
  <c r="B493" i="26"/>
  <c r="P492" i="26"/>
  <c r="N492" i="26"/>
  <c r="M492" i="26"/>
  <c r="L492" i="26"/>
  <c r="K492" i="26"/>
  <c r="K496" i="26" s="1"/>
  <c r="J492" i="26"/>
  <c r="I492" i="26"/>
  <c r="H492" i="26"/>
  <c r="G492" i="26"/>
  <c r="F492" i="26"/>
  <c r="E492" i="26"/>
  <c r="D492" i="26"/>
  <c r="C492" i="26"/>
  <c r="C496" i="26" s="1"/>
  <c r="B492" i="26"/>
  <c r="P489" i="26"/>
  <c r="N489" i="26"/>
  <c r="M489" i="26"/>
  <c r="L489" i="26"/>
  <c r="K489" i="26"/>
  <c r="J489" i="26"/>
  <c r="I489" i="26"/>
  <c r="H489" i="26"/>
  <c r="G489" i="26"/>
  <c r="F489" i="26"/>
  <c r="E489" i="26"/>
  <c r="D489" i="26"/>
  <c r="C489" i="26"/>
  <c r="B489" i="26"/>
  <c r="P488" i="26"/>
  <c r="N488" i="26"/>
  <c r="M488" i="26"/>
  <c r="L488" i="26"/>
  <c r="K488" i="26"/>
  <c r="J488" i="26"/>
  <c r="I488" i="26"/>
  <c r="H488" i="26"/>
  <c r="G488" i="26"/>
  <c r="F488" i="26"/>
  <c r="E488" i="26"/>
  <c r="D488" i="26"/>
  <c r="C488" i="26"/>
  <c r="B488" i="26"/>
  <c r="P487" i="26"/>
  <c r="N487" i="26"/>
  <c r="M487" i="26"/>
  <c r="L487" i="26"/>
  <c r="K487" i="26"/>
  <c r="J487" i="26"/>
  <c r="I487" i="26"/>
  <c r="H487" i="26"/>
  <c r="G487" i="26"/>
  <c r="F487" i="26"/>
  <c r="E487" i="26"/>
  <c r="D487" i="26"/>
  <c r="C487" i="26"/>
  <c r="B487" i="26"/>
  <c r="P486" i="26"/>
  <c r="N486" i="26"/>
  <c r="M486" i="26"/>
  <c r="L486" i="26"/>
  <c r="K486" i="26"/>
  <c r="K490" i="26" s="1"/>
  <c r="J486" i="26"/>
  <c r="I486" i="26"/>
  <c r="H486" i="26"/>
  <c r="G486" i="26"/>
  <c r="F486" i="26"/>
  <c r="E486" i="26"/>
  <c r="D486" i="26"/>
  <c r="C486" i="26"/>
  <c r="C490" i="26" s="1"/>
  <c r="B486" i="26"/>
  <c r="P483" i="26"/>
  <c r="N483" i="26"/>
  <c r="M483" i="26"/>
  <c r="L483" i="26"/>
  <c r="K483" i="26"/>
  <c r="J483" i="26"/>
  <c r="I483" i="26"/>
  <c r="H483" i="26"/>
  <c r="G483" i="26"/>
  <c r="F483" i="26"/>
  <c r="E483" i="26"/>
  <c r="D483" i="26"/>
  <c r="C483" i="26"/>
  <c r="B483" i="26"/>
  <c r="P482" i="26"/>
  <c r="N482" i="26"/>
  <c r="M482" i="26"/>
  <c r="L482" i="26"/>
  <c r="K482" i="26"/>
  <c r="J482" i="26"/>
  <c r="I482" i="26"/>
  <c r="H482" i="26"/>
  <c r="G482" i="26"/>
  <c r="F482" i="26"/>
  <c r="E482" i="26"/>
  <c r="D482" i="26"/>
  <c r="C482" i="26"/>
  <c r="B482" i="26"/>
  <c r="P481" i="26"/>
  <c r="N481" i="26"/>
  <c r="M481" i="26"/>
  <c r="L481" i="26"/>
  <c r="K481" i="26"/>
  <c r="J481" i="26"/>
  <c r="I481" i="26"/>
  <c r="H481" i="26"/>
  <c r="G481" i="26"/>
  <c r="F481" i="26"/>
  <c r="E481" i="26"/>
  <c r="D481" i="26"/>
  <c r="C481" i="26"/>
  <c r="B481" i="26"/>
  <c r="P480" i="26"/>
  <c r="N480" i="26"/>
  <c r="M480" i="26"/>
  <c r="L480" i="26"/>
  <c r="K480" i="26"/>
  <c r="J480" i="26"/>
  <c r="I480" i="26"/>
  <c r="H480" i="26"/>
  <c r="G480" i="26"/>
  <c r="G484" i="26" s="1"/>
  <c r="F480" i="26"/>
  <c r="E480" i="26"/>
  <c r="D480" i="26"/>
  <c r="C480" i="26"/>
  <c r="B480" i="26"/>
  <c r="P477" i="26"/>
  <c r="N477" i="26"/>
  <c r="M477" i="26"/>
  <c r="L477" i="26"/>
  <c r="K477" i="26"/>
  <c r="J477" i="26"/>
  <c r="I477" i="26"/>
  <c r="H477" i="26"/>
  <c r="G477" i="26"/>
  <c r="F477" i="26"/>
  <c r="E477" i="26"/>
  <c r="D477" i="26"/>
  <c r="C477" i="26"/>
  <c r="B477" i="26"/>
  <c r="P476" i="26"/>
  <c r="N476" i="26"/>
  <c r="M476" i="26"/>
  <c r="L476" i="26"/>
  <c r="K476" i="26"/>
  <c r="J476" i="26"/>
  <c r="I476" i="26"/>
  <c r="H476" i="26"/>
  <c r="G476" i="26"/>
  <c r="F476" i="26"/>
  <c r="E476" i="26"/>
  <c r="D476" i="26"/>
  <c r="C476" i="26"/>
  <c r="B476" i="26"/>
  <c r="P475" i="26"/>
  <c r="N475" i="26"/>
  <c r="M475" i="26"/>
  <c r="L475" i="26"/>
  <c r="K475" i="26"/>
  <c r="J475" i="26"/>
  <c r="I475" i="26"/>
  <c r="H475" i="26"/>
  <c r="G475" i="26"/>
  <c r="F475" i="26"/>
  <c r="E475" i="26"/>
  <c r="D475" i="26"/>
  <c r="C475" i="26"/>
  <c r="B475" i="26"/>
  <c r="P474" i="26"/>
  <c r="N474" i="26"/>
  <c r="M474" i="26"/>
  <c r="L474" i="26"/>
  <c r="K474" i="26"/>
  <c r="J474" i="26"/>
  <c r="I474" i="26"/>
  <c r="H474" i="26"/>
  <c r="G474" i="26"/>
  <c r="F474" i="26"/>
  <c r="E474" i="26"/>
  <c r="D474" i="26"/>
  <c r="C474" i="26"/>
  <c r="B474" i="26"/>
  <c r="P471" i="26"/>
  <c r="N471" i="26"/>
  <c r="M471" i="26"/>
  <c r="L471" i="26"/>
  <c r="K471" i="26"/>
  <c r="J471" i="26"/>
  <c r="I471" i="26"/>
  <c r="H471" i="26"/>
  <c r="G471" i="26"/>
  <c r="F471" i="26"/>
  <c r="E471" i="26"/>
  <c r="D471" i="26"/>
  <c r="C471" i="26"/>
  <c r="B471" i="26"/>
  <c r="P470" i="26"/>
  <c r="N470" i="26"/>
  <c r="M470" i="26"/>
  <c r="L470" i="26"/>
  <c r="K470" i="26"/>
  <c r="J470" i="26"/>
  <c r="I470" i="26"/>
  <c r="H470" i="26"/>
  <c r="G470" i="26"/>
  <c r="F470" i="26"/>
  <c r="E470" i="26"/>
  <c r="D470" i="26"/>
  <c r="C470" i="26"/>
  <c r="B470" i="26"/>
  <c r="P469" i="26"/>
  <c r="N469" i="26"/>
  <c r="M469" i="26"/>
  <c r="L469" i="26"/>
  <c r="K469" i="26"/>
  <c r="J469" i="26"/>
  <c r="I469" i="26"/>
  <c r="H469" i="26"/>
  <c r="G469" i="26"/>
  <c r="F469" i="26"/>
  <c r="E469" i="26"/>
  <c r="D469" i="26"/>
  <c r="C469" i="26"/>
  <c r="B469" i="26"/>
  <c r="P468" i="26"/>
  <c r="N468" i="26"/>
  <c r="M468" i="26"/>
  <c r="L468" i="26"/>
  <c r="K468" i="26"/>
  <c r="J468" i="26"/>
  <c r="I468" i="26"/>
  <c r="H468" i="26"/>
  <c r="G468" i="26"/>
  <c r="F468" i="26"/>
  <c r="E468" i="26"/>
  <c r="D468" i="26"/>
  <c r="C468" i="26"/>
  <c r="B468" i="26"/>
  <c r="P464" i="26"/>
  <c r="P510" i="26" s="1"/>
  <c r="N464" i="26"/>
  <c r="N510" i="26" s="1"/>
  <c r="M464" i="26"/>
  <c r="L464" i="26"/>
  <c r="K464" i="26"/>
  <c r="J464" i="26"/>
  <c r="J510" i="26" s="1"/>
  <c r="I464" i="26"/>
  <c r="I510" i="26" s="1"/>
  <c r="H464" i="26"/>
  <c r="H510" i="26" s="1"/>
  <c r="G464" i="26"/>
  <c r="G510" i="26" s="1"/>
  <c r="F464" i="26"/>
  <c r="F510" i="26" s="1"/>
  <c r="E464" i="26"/>
  <c r="D464" i="26"/>
  <c r="C464" i="26"/>
  <c r="B464" i="26"/>
  <c r="B510" i="26" s="1"/>
  <c r="P463" i="26"/>
  <c r="P509" i="26" s="1"/>
  <c r="N463" i="26"/>
  <c r="N509" i="26" s="1"/>
  <c r="M463" i="26"/>
  <c r="M509" i="26" s="1"/>
  <c r="L463" i="26"/>
  <c r="L509" i="26" s="1"/>
  <c r="K463" i="26"/>
  <c r="J463" i="26"/>
  <c r="I463" i="26"/>
  <c r="H463" i="26"/>
  <c r="H509" i="26" s="1"/>
  <c r="G463" i="26"/>
  <c r="G509" i="26" s="1"/>
  <c r="F463" i="26"/>
  <c r="F509" i="26" s="1"/>
  <c r="E463" i="26"/>
  <c r="E509" i="26" s="1"/>
  <c r="D463" i="26"/>
  <c r="D509" i="26" s="1"/>
  <c r="C463" i="26"/>
  <c r="B463" i="26"/>
  <c r="P462" i="26"/>
  <c r="N462" i="26"/>
  <c r="N508" i="26" s="1"/>
  <c r="M462" i="26"/>
  <c r="M508" i="26" s="1"/>
  <c r="L462" i="26"/>
  <c r="L508" i="26" s="1"/>
  <c r="K462" i="26"/>
  <c r="K508" i="26" s="1"/>
  <c r="J462" i="26"/>
  <c r="J508" i="26" s="1"/>
  <c r="I462" i="26"/>
  <c r="H462" i="26"/>
  <c r="G462" i="26"/>
  <c r="F462" i="26"/>
  <c r="F508" i="26" s="1"/>
  <c r="E462" i="26"/>
  <c r="E508" i="26" s="1"/>
  <c r="D462" i="26"/>
  <c r="D508" i="26" s="1"/>
  <c r="C462" i="26"/>
  <c r="C508" i="26" s="1"/>
  <c r="B462" i="26"/>
  <c r="B508" i="26" s="1"/>
  <c r="P461" i="26"/>
  <c r="N461" i="26"/>
  <c r="M461" i="26"/>
  <c r="L461" i="26"/>
  <c r="K461" i="26"/>
  <c r="K507" i="26" s="1"/>
  <c r="J461" i="26"/>
  <c r="J507" i="26" s="1"/>
  <c r="I461" i="26"/>
  <c r="I507" i="26" s="1"/>
  <c r="H461" i="26"/>
  <c r="H507" i="26" s="1"/>
  <c r="G461" i="26"/>
  <c r="F461" i="26"/>
  <c r="E461" i="26"/>
  <c r="D461" i="26"/>
  <c r="C461" i="26"/>
  <c r="C507" i="26" s="1"/>
  <c r="B461" i="26"/>
  <c r="B507" i="26" s="1"/>
  <c r="P457" i="26"/>
  <c r="P648" i="26" s="1"/>
  <c r="N457" i="26"/>
  <c r="N648" i="26" s="1"/>
  <c r="N655" i="26" s="1"/>
  <c r="M457" i="26"/>
  <c r="M648" i="26" s="1"/>
  <c r="M655" i="26" s="1"/>
  <c r="L457" i="26"/>
  <c r="L648" i="26" s="1"/>
  <c r="L655" i="26" s="1"/>
  <c r="K457" i="26"/>
  <c r="K648" i="26" s="1"/>
  <c r="K655" i="26" s="1"/>
  <c r="J457" i="26"/>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P456" i="26"/>
  <c r="N456" i="26"/>
  <c r="M456" i="26"/>
  <c r="L456" i="26"/>
  <c r="K456" i="26"/>
  <c r="J456" i="26"/>
  <c r="I456" i="26"/>
  <c r="H456" i="26"/>
  <c r="G456" i="26"/>
  <c r="F456" i="26"/>
  <c r="E456" i="26"/>
  <c r="D456" i="26"/>
  <c r="C456" i="26"/>
  <c r="B456" i="26"/>
  <c r="P455" i="26"/>
  <c r="N455" i="26"/>
  <c r="M455" i="26"/>
  <c r="L455" i="26"/>
  <c r="K455" i="26"/>
  <c r="J455" i="26"/>
  <c r="I455" i="26"/>
  <c r="H455" i="26"/>
  <c r="G455" i="26"/>
  <c r="F455" i="26"/>
  <c r="E455" i="26"/>
  <c r="D455" i="26"/>
  <c r="C455" i="26"/>
  <c r="B455" i="26"/>
  <c r="P454" i="26"/>
  <c r="N454" i="26"/>
  <c r="M454" i="26"/>
  <c r="L454" i="26"/>
  <c r="K454" i="26"/>
  <c r="J454" i="26"/>
  <c r="I454" i="26"/>
  <c r="H454" i="26"/>
  <c r="G454" i="26"/>
  <c r="F454" i="26"/>
  <c r="E454" i="26"/>
  <c r="D454" i="26"/>
  <c r="C454" i="26"/>
  <c r="B454" i="26"/>
  <c r="P451" i="26"/>
  <c r="N451" i="26"/>
  <c r="M451" i="26"/>
  <c r="L451" i="26"/>
  <c r="K451" i="26"/>
  <c r="J451" i="26"/>
  <c r="I451" i="26"/>
  <c r="H451" i="26"/>
  <c r="G451" i="26"/>
  <c r="F451" i="26"/>
  <c r="E451" i="26"/>
  <c r="D451" i="26"/>
  <c r="C451" i="26"/>
  <c r="B451" i="26"/>
  <c r="P450" i="26"/>
  <c r="N450" i="26"/>
  <c r="M450" i="26"/>
  <c r="L450" i="26"/>
  <c r="K450" i="26"/>
  <c r="J450" i="26"/>
  <c r="I450" i="26"/>
  <c r="H450" i="26"/>
  <c r="G450" i="26"/>
  <c r="F450" i="26"/>
  <c r="E450" i="26"/>
  <c r="D450" i="26"/>
  <c r="C450" i="26"/>
  <c r="B450" i="26"/>
  <c r="P449" i="26"/>
  <c r="N449" i="26"/>
  <c r="M449" i="26"/>
  <c r="L449" i="26"/>
  <c r="K449" i="26"/>
  <c r="J449" i="26"/>
  <c r="I449" i="26"/>
  <c r="H449" i="26"/>
  <c r="G449" i="26"/>
  <c r="F449" i="26"/>
  <c r="E449" i="26"/>
  <c r="D449" i="26"/>
  <c r="C449" i="26"/>
  <c r="B449" i="26"/>
  <c r="P448" i="26"/>
  <c r="N448" i="26"/>
  <c r="M448" i="26"/>
  <c r="L448" i="26"/>
  <c r="K448" i="26"/>
  <c r="J448" i="26"/>
  <c r="I448" i="26"/>
  <c r="H448" i="26"/>
  <c r="G448" i="26"/>
  <c r="F448" i="26"/>
  <c r="E448" i="26"/>
  <c r="D448" i="26"/>
  <c r="C448" i="26"/>
  <c r="B448" i="26"/>
  <c r="P444" i="26"/>
  <c r="N444" i="26"/>
  <c r="M444" i="26"/>
  <c r="L444" i="26"/>
  <c r="K444" i="26"/>
  <c r="J444" i="26"/>
  <c r="I444" i="26"/>
  <c r="H444" i="26"/>
  <c r="G444" i="26"/>
  <c r="F444" i="26"/>
  <c r="E444" i="26"/>
  <c r="D444" i="26"/>
  <c r="C444" i="26"/>
  <c r="B444" i="26"/>
  <c r="P443" i="26"/>
  <c r="N443" i="26"/>
  <c r="M443" i="26"/>
  <c r="L443" i="26"/>
  <c r="K443" i="26"/>
  <c r="J443" i="26"/>
  <c r="I443" i="26"/>
  <c r="H443" i="26"/>
  <c r="G443" i="26"/>
  <c r="F443" i="26"/>
  <c r="E443" i="26"/>
  <c r="D443" i="26"/>
  <c r="C443" i="26"/>
  <c r="B443" i="26"/>
  <c r="P442" i="26"/>
  <c r="N442" i="26"/>
  <c r="M442" i="26"/>
  <c r="L442" i="26"/>
  <c r="K442" i="26"/>
  <c r="J442" i="26"/>
  <c r="I442" i="26"/>
  <c r="H442" i="26"/>
  <c r="G442" i="26"/>
  <c r="F442" i="26"/>
  <c r="E442" i="26"/>
  <c r="D442" i="26"/>
  <c r="C442" i="26"/>
  <c r="B442" i="26"/>
  <c r="P441" i="26"/>
  <c r="N441" i="26"/>
  <c r="M441" i="26"/>
  <c r="L441" i="26"/>
  <c r="K441" i="26"/>
  <c r="J441" i="26"/>
  <c r="I441" i="26"/>
  <c r="H441" i="26"/>
  <c r="G441" i="26"/>
  <c r="F441" i="26"/>
  <c r="E441" i="26"/>
  <c r="D441" i="26"/>
  <c r="C441" i="26"/>
  <c r="B441" i="26"/>
  <c r="P438" i="26"/>
  <c r="N438" i="26"/>
  <c r="M438" i="26"/>
  <c r="L438" i="26"/>
  <c r="K438" i="26"/>
  <c r="J438" i="26"/>
  <c r="I438" i="26"/>
  <c r="H438" i="26"/>
  <c r="G438" i="26"/>
  <c r="F438" i="26"/>
  <c r="E438" i="26"/>
  <c r="D438" i="26"/>
  <c r="C438" i="26"/>
  <c r="B438" i="26"/>
  <c r="P437" i="26"/>
  <c r="N437" i="26"/>
  <c r="M437" i="26"/>
  <c r="L437" i="26"/>
  <c r="K437" i="26"/>
  <c r="J437" i="26"/>
  <c r="I437" i="26"/>
  <c r="H437" i="26"/>
  <c r="G437" i="26"/>
  <c r="F437" i="26"/>
  <c r="E437" i="26"/>
  <c r="D437" i="26"/>
  <c r="C437" i="26"/>
  <c r="B437" i="26"/>
  <c r="P436" i="26"/>
  <c r="N436" i="26"/>
  <c r="M436" i="26"/>
  <c r="L436" i="26"/>
  <c r="K436" i="26"/>
  <c r="J436" i="26"/>
  <c r="I436" i="26"/>
  <c r="H436" i="26"/>
  <c r="G436" i="26"/>
  <c r="F436" i="26"/>
  <c r="E436" i="26"/>
  <c r="D436" i="26"/>
  <c r="C436" i="26"/>
  <c r="B436" i="26"/>
  <c r="P435" i="26"/>
  <c r="N435" i="26"/>
  <c r="M435" i="26"/>
  <c r="L435" i="26"/>
  <c r="K435" i="26"/>
  <c r="J435" i="26"/>
  <c r="I435" i="26"/>
  <c r="H435" i="26"/>
  <c r="G435" i="26"/>
  <c r="F435" i="26"/>
  <c r="E435" i="26"/>
  <c r="D435" i="26"/>
  <c r="C435" i="26"/>
  <c r="B435" i="26"/>
  <c r="C418" i="26"/>
  <c r="P414" i="26"/>
  <c r="N414" i="26"/>
  <c r="M414" i="26"/>
  <c r="L414" i="26"/>
  <c r="K414" i="26"/>
  <c r="J414" i="26"/>
  <c r="I414" i="26"/>
  <c r="H414" i="26"/>
  <c r="G414" i="26"/>
  <c r="F414" i="26"/>
  <c r="F415" i="26" s="1"/>
  <c r="E414" i="26"/>
  <c r="D414" i="26"/>
  <c r="C414" i="26"/>
  <c r="B414" i="26"/>
  <c r="P413" i="26"/>
  <c r="N413" i="26"/>
  <c r="M413" i="26"/>
  <c r="L413" i="26"/>
  <c r="K413" i="26"/>
  <c r="J413" i="26"/>
  <c r="I413" i="26"/>
  <c r="H413" i="26"/>
  <c r="G413" i="26"/>
  <c r="F413" i="26"/>
  <c r="E413" i="26"/>
  <c r="D413" i="26"/>
  <c r="C413" i="26"/>
  <c r="B413" i="26"/>
  <c r="P412" i="26"/>
  <c r="N412" i="26"/>
  <c r="M412" i="26"/>
  <c r="L412" i="26"/>
  <c r="K412" i="26"/>
  <c r="J412" i="26"/>
  <c r="I412" i="26"/>
  <c r="H412" i="26"/>
  <c r="G412" i="26"/>
  <c r="F412" i="26"/>
  <c r="E412" i="26"/>
  <c r="D412" i="26"/>
  <c r="C412" i="26"/>
  <c r="B412" i="26"/>
  <c r="P411" i="26"/>
  <c r="N411" i="26"/>
  <c r="M411" i="26"/>
  <c r="L411" i="26"/>
  <c r="K411" i="26"/>
  <c r="J411" i="26"/>
  <c r="I411" i="26"/>
  <c r="H411" i="26"/>
  <c r="G411" i="26"/>
  <c r="F411" i="26"/>
  <c r="E411" i="26"/>
  <c r="D411" i="26"/>
  <c r="C411" i="26"/>
  <c r="B411" i="26"/>
  <c r="P408" i="26"/>
  <c r="N408" i="26"/>
  <c r="M408" i="26"/>
  <c r="L408" i="26"/>
  <c r="K408" i="26"/>
  <c r="J408" i="26"/>
  <c r="I408" i="26"/>
  <c r="H408" i="26"/>
  <c r="G408" i="26"/>
  <c r="F408" i="26"/>
  <c r="E408" i="26"/>
  <c r="D408" i="26"/>
  <c r="C408" i="26"/>
  <c r="B408" i="26"/>
  <c r="P407" i="26"/>
  <c r="N407" i="26"/>
  <c r="M407" i="26"/>
  <c r="L407" i="26"/>
  <c r="K407" i="26"/>
  <c r="J407" i="26"/>
  <c r="I407" i="26"/>
  <c r="H407" i="26"/>
  <c r="G407" i="26"/>
  <c r="F407" i="26"/>
  <c r="E407" i="26"/>
  <c r="D407" i="26"/>
  <c r="C407" i="26"/>
  <c r="B407" i="26"/>
  <c r="P406" i="26"/>
  <c r="N406" i="26"/>
  <c r="M406" i="26"/>
  <c r="L406" i="26"/>
  <c r="K406" i="26"/>
  <c r="J406" i="26"/>
  <c r="I406" i="26"/>
  <c r="H406" i="26"/>
  <c r="G406" i="26"/>
  <c r="F406" i="26"/>
  <c r="E406" i="26"/>
  <c r="D406" i="26"/>
  <c r="C406" i="26"/>
  <c r="B406" i="26"/>
  <c r="P405" i="26"/>
  <c r="N405" i="26"/>
  <c r="M405" i="26"/>
  <c r="L405" i="26"/>
  <c r="K405" i="26"/>
  <c r="J405" i="26"/>
  <c r="I405" i="26"/>
  <c r="H405" i="26"/>
  <c r="G405" i="26"/>
  <c r="F405" i="26"/>
  <c r="E405" i="26"/>
  <c r="D405" i="26"/>
  <c r="C405" i="26"/>
  <c r="B405" i="26"/>
  <c r="P402" i="26"/>
  <c r="P458" i="26" s="1"/>
  <c r="N402" i="26"/>
  <c r="N458" i="26" s="1"/>
  <c r="M402" i="26"/>
  <c r="L402" i="26"/>
  <c r="L452" i="26" s="1"/>
  <c r="K402" i="26"/>
  <c r="K452" i="26" s="1"/>
  <c r="J402" i="26"/>
  <c r="J445" i="26" s="1"/>
  <c r="I402" i="26"/>
  <c r="H402" i="26"/>
  <c r="H439" i="26" s="1"/>
  <c r="G402" i="26"/>
  <c r="G458" i="26" s="1"/>
  <c r="F402" i="26"/>
  <c r="F458" i="26" s="1"/>
  <c r="E402" i="26"/>
  <c r="D402" i="26"/>
  <c r="D452" i="26" s="1"/>
  <c r="C402" i="26"/>
  <c r="C452" i="26" s="1"/>
  <c r="B402" i="26"/>
  <c r="B445" i="26" s="1"/>
  <c r="P401" i="26"/>
  <c r="N401" i="26"/>
  <c r="M401" i="26"/>
  <c r="L401" i="26"/>
  <c r="K401" i="26"/>
  <c r="J401" i="26"/>
  <c r="I401" i="26"/>
  <c r="H401" i="26"/>
  <c r="G401" i="26"/>
  <c r="F401" i="26"/>
  <c r="E401" i="26"/>
  <c r="D401" i="26"/>
  <c r="C401" i="26"/>
  <c r="B401" i="26"/>
  <c r="P400" i="26"/>
  <c r="N400" i="26"/>
  <c r="M400" i="26"/>
  <c r="L400" i="26"/>
  <c r="K400" i="26"/>
  <c r="J400" i="26"/>
  <c r="I400" i="26"/>
  <c r="H400" i="26"/>
  <c r="G400" i="26"/>
  <c r="F400" i="26"/>
  <c r="E400" i="26"/>
  <c r="D400" i="26"/>
  <c r="C400" i="26"/>
  <c r="B400" i="26"/>
  <c r="P399" i="26"/>
  <c r="N399" i="26"/>
  <c r="M399" i="26"/>
  <c r="L399" i="26"/>
  <c r="K399" i="26"/>
  <c r="J399" i="26"/>
  <c r="I399" i="26"/>
  <c r="H399" i="26"/>
  <c r="G399" i="26"/>
  <c r="F399" i="26"/>
  <c r="E399" i="26"/>
  <c r="D399" i="26"/>
  <c r="C399" i="26"/>
  <c r="B399" i="26"/>
  <c r="P396" i="26"/>
  <c r="P397" i="26" s="1"/>
  <c r="N396" i="26"/>
  <c r="M396" i="26"/>
  <c r="M397" i="26" s="1"/>
  <c r="L396" i="26"/>
  <c r="K396" i="26"/>
  <c r="K397" i="26" s="1"/>
  <c r="J396" i="26"/>
  <c r="I396" i="26"/>
  <c r="H396" i="26"/>
  <c r="H397" i="26" s="1"/>
  <c r="G396" i="26"/>
  <c r="G397" i="26" s="1"/>
  <c r="F396" i="26"/>
  <c r="E396" i="26"/>
  <c r="E397" i="26" s="1"/>
  <c r="D396" i="26"/>
  <c r="C396" i="26"/>
  <c r="C397" i="26" s="1"/>
  <c r="B396" i="26"/>
  <c r="B397" i="26" s="1"/>
  <c r="P395" i="26"/>
  <c r="N395" i="26"/>
  <c r="M395" i="26"/>
  <c r="L395" i="26"/>
  <c r="K395" i="26"/>
  <c r="J395" i="26"/>
  <c r="I395" i="26"/>
  <c r="H395" i="26"/>
  <c r="G395" i="26"/>
  <c r="F395" i="26"/>
  <c r="E395" i="26"/>
  <c r="D395" i="26"/>
  <c r="C395" i="26"/>
  <c r="B395" i="26"/>
  <c r="P394" i="26"/>
  <c r="N394" i="26"/>
  <c r="M394" i="26"/>
  <c r="L394" i="26"/>
  <c r="K394" i="26"/>
  <c r="J394" i="26"/>
  <c r="I394" i="26"/>
  <c r="H394" i="26"/>
  <c r="G394" i="26"/>
  <c r="F394" i="26"/>
  <c r="E394" i="26"/>
  <c r="D394" i="26"/>
  <c r="C394" i="26"/>
  <c r="B394" i="26"/>
  <c r="P393" i="26"/>
  <c r="N393" i="26"/>
  <c r="M393" i="26"/>
  <c r="L393" i="26"/>
  <c r="K393" i="26"/>
  <c r="J393" i="26"/>
  <c r="I393" i="26"/>
  <c r="H393" i="26"/>
  <c r="G393" i="26"/>
  <c r="F393" i="26"/>
  <c r="E393" i="26"/>
  <c r="D393" i="26"/>
  <c r="C393" i="26"/>
  <c r="B393" i="26"/>
  <c r="P390" i="26"/>
  <c r="P391" i="26" s="1"/>
  <c r="N390" i="26"/>
  <c r="M390" i="26"/>
  <c r="M391" i="26" s="1"/>
  <c r="L390" i="26"/>
  <c r="K390" i="26"/>
  <c r="K391" i="26" s="1"/>
  <c r="J390" i="26"/>
  <c r="I390" i="26"/>
  <c r="H390" i="26"/>
  <c r="H391" i="26" s="1"/>
  <c r="G390" i="26"/>
  <c r="G391" i="26" s="1"/>
  <c r="F390" i="26"/>
  <c r="E390" i="26"/>
  <c r="E391" i="26" s="1"/>
  <c r="D390" i="26"/>
  <c r="C390" i="26"/>
  <c r="C391" i="26" s="1"/>
  <c r="B390" i="26"/>
  <c r="P389" i="26"/>
  <c r="N389" i="26"/>
  <c r="M389" i="26"/>
  <c r="L389" i="26"/>
  <c r="K389" i="26"/>
  <c r="J389" i="26"/>
  <c r="I389" i="26"/>
  <c r="H389" i="26"/>
  <c r="G389" i="26"/>
  <c r="F389" i="26"/>
  <c r="E389" i="26"/>
  <c r="D389" i="26"/>
  <c r="C389" i="26"/>
  <c r="B389" i="26"/>
  <c r="P388" i="26"/>
  <c r="N388" i="26"/>
  <c r="M388" i="26"/>
  <c r="L388" i="26"/>
  <c r="K388" i="26"/>
  <c r="J388" i="26"/>
  <c r="I388" i="26"/>
  <c r="H388" i="26"/>
  <c r="G388" i="26"/>
  <c r="F388" i="26"/>
  <c r="E388" i="26"/>
  <c r="D388" i="26"/>
  <c r="C388" i="26"/>
  <c r="B388" i="26"/>
  <c r="P387" i="26"/>
  <c r="N387" i="26"/>
  <c r="M387" i="26"/>
  <c r="L387" i="26"/>
  <c r="K387" i="26"/>
  <c r="J387" i="26"/>
  <c r="I387" i="26"/>
  <c r="H387" i="26"/>
  <c r="G387" i="26"/>
  <c r="F387" i="26"/>
  <c r="E387" i="26"/>
  <c r="D387" i="26"/>
  <c r="C387" i="26"/>
  <c r="B387" i="26"/>
  <c r="P384" i="26"/>
  <c r="P385" i="26" s="1"/>
  <c r="N384" i="26"/>
  <c r="M384" i="26"/>
  <c r="M385" i="26" s="1"/>
  <c r="L384" i="26"/>
  <c r="K384" i="26"/>
  <c r="K385" i="26" s="1"/>
  <c r="J384" i="26"/>
  <c r="I384" i="26"/>
  <c r="I385" i="26" s="1"/>
  <c r="H384" i="26"/>
  <c r="H385" i="26" s="1"/>
  <c r="G384" i="26"/>
  <c r="G385" i="26" s="1"/>
  <c r="F384" i="26"/>
  <c r="F385" i="26" s="1"/>
  <c r="E384" i="26"/>
  <c r="E385" i="26" s="1"/>
  <c r="D384" i="26"/>
  <c r="C384" i="26"/>
  <c r="C385" i="26" s="1"/>
  <c r="B384" i="26"/>
  <c r="P383" i="26"/>
  <c r="N383" i="26"/>
  <c r="M383" i="26"/>
  <c r="L383" i="26"/>
  <c r="K383" i="26"/>
  <c r="J383" i="26"/>
  <c r="I383" i="26"/>
  <c r="H383" i="26"/>
  <c r="G383" i="26"/>
  <c r="F383" i="26"/>
  <c r="E383" i="26"/>
  <c r="D383" i="26"/>
  <c r="C383" i="26"/>
  <c r="B383" i="26"/>
  <c r="P382" i="26"/>
  <c r="N382" i="26"/>
  <c r="M382" i="26"/>
  <c r="L382" i="26"/>
  <c r="K382" i="26"/>
  <c r="J382" i="26"/>
  <c r="I382" i="26"/>
  <c r="H382" i="26"/>
  <c r="G382" i="26"/>
  <c r="F382" i="26"/>
  <c r="E382" i="26"/>
  <c r="D382" i="26"/>
  <c r="C382" i="26"/>
  <c r="B382" i="26"/>
  <c r="P381" i="26"/>
  <c r="N381" i="26"/>
  <c r="M381" i="26"/>
  <c r="L381" i="26"/>
  <c r="K381" i="26"/>
  <c r="J381" i="26"/>
  <c r="I381" i="26"/>
  <c r="H381" i="26"/>
  <c r="G381" i="26"/>
  <c r="F381" i="26"/>
  <c r="E381" i="26"/>
  <c r="D381" i="26"/>
  <c r="C381" i="26"/>
  <c r="B381" i="26"/>
  <c r="P378" i="26"/>
  <c r="P379" i="26" s="1"/>
  <c r="N378" i="26"/>
  <c r="M378" i="26"/>
  <c r="M379" i="26" s="1"/>
  <c r="L378" i="26"/>
  <c r="K378" i="26"/>
  <c r="J378" i="26"/>
  <c r="I378" i="26"/>
  <c r="I379" i="26" s="1"/>
  <c r="H378" i="26"/>
  <c r="H379" i="26" s="1"/>
  <c r="G378" i="26"/>
  <c r="G379" i="26" s="1"/>
  <c r="F378" i="26"/>
  <c r="E378" i="26"/>
  <c r="E379" i="26" s="1"/>
  <c r="D378" i="26"/>
  <c r="C378" i="26"/>
  <c r="B378" i="26"/>
  <c r="P377" i="26"/>
  <c r="N377" i="26"/>
  <c r="M377" i="26"/>
  <c r="L377" i="26"/>
  <c r="K377" i="26"/>
  <c r="J377" i="26"/>
  <c r="I377" i="26"/>
  <c r="H377" i="26"/>
  <c r="G377" i="26"/>
  <c r="F377" i="26"/>
  <c r="E377" i="26"/>
  <c r="D377" i="26"/>
  <c r="C377" i="26"/>
  <c r="B377" i="26"/>
  <c r="P376" i="26"/>
  <c r="N376" i="26"/>
  <c r="M376" i="26"/>
  <c r="L376" i="26"/>
  <c r="K376" i="26"/>
  <c r="J376" i="26"/>
  <c r="I376" i="26"/>
  <c r="H376" i="26"/>
  <c r="G376" i="26"/>
  <c r="F376" i="26"/>
  <c r="E376" i="26"/>
  <c r="D376" i="26"/>
  <c r="C376" i="26"/>
  <c r="B376" i="26"/>
  <c r="P375" i="26"/>
  <c r="N375" i="26"/>
  <c r="M375" i="26"/>
  <c r="L375" i="26"/>
  <c r="K375" i="26"/>
  <c r="J375" i="26"/>
  <c r="I375" i="26"/>
  <c r="H375" i="26"/>
  <c r="G375" i="26"/>
  <c r="F375" i="26"/>
  <c r="E375" i="26"/>
  <c r="D375" i="26"/>
  <c r="C375" i="26"/>
  <c r="B375" i="26"/>
  <c r="B373" i="26"/>
  <c r="P372" i="26"/>
  <c r="P373" i="26" s="1"/>
  <c r="N372" i="26"/>
  <c r="N373" i="26" s="1"/>
  <c r="M372" i="26"/>
  <c r="M373" i="26" s="1"/>
  <c r="L372" i="26"/>
  <c r="K372" i="26"/>
  <c r="K373" i="26" s="1"/>
  <c r="J372" i="26"/>
  <c r="J373" i="26" s="1"/>
  <c r="I372" i="26"/>
  <c r="I373" i="26" s="1"/>
  <c r="H372" i="26"/>
  <c r="H373" i="26" s="1"/>
  <c r="G372" i="26"/>
  <c r="G373" i="26" s="1"/>
  <c r="F372" i="26"/>
  <c r="F373" i="26" s="1"/>
  <c r="E372" i="26"/>
  <c r="E373" i="26" s="1"/>
  <c r="D372" i="26"/>
  <c r="C372" i="26"/>
  <c r="C373" i="26" s="1"/>
  <c r="B372" i="26"/>
  <c r="P371" i="26"/>
  <c r="N371" i="26"/>
  <c r="M371" i="26"/>
  <c r="L371" i="26"/>
  <c r="K371" i="26"/>
  <c r="J371" i="26"/>
  <c r="I371" i="26"/>
  <c r="H371" i="26"/>
  <c r="G371" i="26"/>
  <c r="F371" i="26"/>
  <c r="E371" i="26"/>
  <c r="D371" i="26"/>
  <c r="C371" i="26"/>
  <c r="B371" i="26"/>
  <c r="P370" i="26"/>
  <c r="N370" i="26"/>
  <c r="M370" i="26"/>
  <c r="L370" i="26"/>
  <c r="K370" i="26"/>
  <c r="J370" i="26"/>
  <c r="I370" i="26"/>
  <c r="H370" i="26"/>
  <c r="G370" i="26"/>
  <c r="F370" i="26"/>
  <c r="E370" i="26"/>
  <c r="D370" i="26"/>
  <c r="C370" i="26"/>
  <c r="B370" i="26"/>
  <c r="P369" i="26"/>
  <c r="N369" i="26"/>
  <c r="M369" i="26"/>
  <c r="L369" i="26"/>
  <c r="K369" i="26"/>
  <c r="J369" i="26"/>
  <c r="I369" i="26"/>
  <c r="H369" i="26"/>
  <c r="G369" i="26"/>
  <c r="F369" i="26"/>
  <c r="E369" i="26"/>
  <c r="D369" i="26"/>
  <c r="C369" i="26"/>
  <c r="B369" i="26"/>
  <c r="P366" i="26"/>
  <c r="P367" i="26" s="1"/>
  <c r="N366" i="26"/>
  <c r="M366" i="26"/>
  <c r="M367" i="26" s="1"/>
  <c r="L366" i="26"/>
  <c r="K366" i="26"/>
  <c r="K367" i="26" s="1"/>
  <c r="J366" i="26"/>
  <c r="J367" i="26" s="1"/>
  <c r="I366" i="26"/>
  <c r="I367" i="26" s="1"/>
  <c r="H366" i="26"/>
  <c r="H367" i="26" s="1"/>
  <c r="G366" i="26"/>
  <c r="G367" i="26" s="1"/>
  <c r="F366" i="26"/>
  <c r="E366" i="26"/>
  <c r="E367" i="26" s="1"/>
  <c r="D366" i="26"/>
  <c r="C366" i="26"/>
  <c r="C367" i="26" s="1"/>
  <c r="B366" i="26"/>
  <c r="B367" i="26" s="1"/>
  <c r="P365" i="26"/>
  <c r="N365" i="26"/>
  <c r="M365" i="26"/>
  <c r="L365" i="26"/>
  <c r="K365" i="26"/>
  <c r="J365" i="26"/>
  <c r="I365" i="26"/>
  <c r="H365" i="26"/>
  <c r="G365" i="26"/>
  <c r="F365" i="26"/>
  <c r="E365" i="26"/>
  <c r="D365" i="26"/>
  <c r="C365" i="26"/>
  <c r="B365" i="26"/>
  <c r="P364" i="26"/>
  <c r="N364" i="26"/>
  <c r="M364" i="26"/>
  <c r="L364" i="26"/>
  <c r="K364" i="26"/>
  <c r="J364" i="26"/>
  <c r="I364" i="26"/>
  <c r="H364" i="26"/>
  <c r="G364" i="26"/>
  <c r="F364" i="26"/>
  <c r="E364" i="26"/>
  <c r="D364" i="26"/>
  <c r="C364" i="26"/>
  <c r="B364" i="26"/>
  <c r="P363" i="26"/>
  <c r="N363" i="26"/>
  <c r="M363" i="26"/>
  <c r="L363" i="26"/>
  <c r="K363" i="26"/>
  <c r="J363" i="26"/>
  <c r="I363" i="26"/>
  <c r="H363" i="26"/>
  <c r="G363" i="26"/>
  <c r="F363" i="26"/>
  <c r="E363" i="26"/>
  <c r="D363" i="26"/>
  <c r="C363" i="26"/>
  <c r="B363" i="26"/>
  <c r="P360" i="26"/>
  <c r="P361" i="26" s="1"/>
  <c r="N360" i="26"/>
  <c r="N361" i="26" s="1"/>
  <c r="M360" i="26"/>
  <c r="M361" i="26" s="1"/>
  <c r="L360" i="26"/>
  <c r="K360" i="26"/>
  <c r="K361" i="26" s="1"/>
  <c r="J360" i="26"/>
  <c r="J361" i="26" s="1"/>
  <c r="I360" i="26"/>
  <c r="I361" i="26" s="1"/>
  <c r="H360" i="26"/>
  <c r="H361" i="26" s="1"/>
  <c r="G360" i="26"/>
  <c r="G361" i="26" s="1"/>
  <c r="F360" i="26"/>
  <c r="F361" i="26" s="1"/>
  <c r="E360" i="26"/>
  <c r="E361" i="26" s="1"/>
  <c r="D360" i="26"/>
  <c r="C360" i="26"/>
  <c r="C361" i="26" s="1"/>
  <c r="B360" i="26"/>
  <c r="B361" i="26" s="1"/>
  <c r="P359" i="26"/>
  <c r="N359" i="26"/>
  <c r="M359" i="26"/>
  <c r="L359" i="26"/>
  <c r="K359" i="26"/>
  <c r="J359" i="26"/>
  <c r="I359" i="26"/>
  <c r="H359" i="26"/>
  <c r="G359" i="26"/>
  <c r="F359" i="26"/>
  <c r="E359" i="26"/>
  <c r="D359" i="26"/>
  <c r="C359" i="26"/>
  <c r="B359" i="26"/>
  <c r="P358" i="26"/>
  <c r="N358" i="26"/>
  <c r="M358" i="26"/>
  <c r="L358" i="26"/>
  <c r="K358" i="26"/>
  <c r="J358" i="26"/>
  <c r="I358" i="26"/>
  <c r="H358" i="26"/>
  <c r="G358" i="26"/>
  <c r="F358" i="26"/>
  <c r="E358" i="26"/>
  <c r="D358" i="26"/>
  <c r="C358" i="26"/>
  <c r="B358" i="26"/>
  <c r="P357" i="26"/>
  <c r="N357" i="26"/>
  <c r="M357" i="26"/>
  <c r="L357" i="26"/>
  <c r="K357" i="26"/>
  <c r="J357" i="26"/>
  <c r="I357" i="26"/>
  <c r="H357" i="26"/>
  <c r="G357" i="26"/>
  <c r="F357" i="26"/>
  <c r="E357" i="26"/>
  <c r="D357" i="26"/>
  <c r="C357" i="26"/>
  <c r="B357" i="26"/>
  <c r="P354" i="26"/>
  <c r="P355" i="26" s="1"/>
  <c r="N354" i="26"/>
  <c r="M354" i="26"/>
  <c r="M355" i="26" s="1"/>
  <c r="L354" i="26"/>
  <c r="K354" i="26"/>
  <c r="K355" i="26" s="1"/>
  <c r="J354" i="26"/>
  <c r="J355" i="26" s="1"/>
  <c r="I354" i="26"/>
  <c r="I355" i="26" s="1"/>
  <c r="H354" i="26"/>
  <c r="H355" i="26" s="1"/>
  <c r="G354" i="26"/>
  <c r="G355" i="26" s="1"/>
  <c r="F354" i="26"/>
  <c r="E354" i="26"/>
  <c r="E355" i="26" s="1"/>
  <c r="D354" i="26"/>
  <c r="C354" i="26"/>
  <c r="C355" i="26" s="1"/>
  <c r="B354" i="26"/>
  <c r="B355" i="26" s="1"/>
  <c r="P353" i="26"/>
  <c r="N353" i="26"/>
  <c r="M353" i="26"/>
  <c r="L353" i="26"/>
  <c r="K353" i="26"/>
  <c r="J353" i="26"/>
  <c r="I353" i="26"/>
  <c r="H353" i="26"/>
  <c r="G353" i="26"/>
  <c r="F353" i="26"/>
  <c r="E353" i="26"/>
  <c r="D353" i="26"/>
  <c r="C353" i="26"/>
  <c r="B353" i="26"/>
  <c r="P352" i="26"/>
  <c r="N352" i="26"/>
  <c r="M352" i="26"/>
  <c r="L352" i="26"/>
  <c r="K352" i="26"/>
  <c r="J352" i="26"/>
  <c r="I352" i="26"/>
  <c r="H352" i="26"/>
  <c r="G352" i="26"/>
  <c r="F352" i="26"/>
  <c r="E352" i="26"/>
  <c r="D352" i="26"/>
  <c r="C352" i="26"/>
  <c r="B352" i="26"/>
  <c r="P351" i="26"/>
  <c r="N351" i="26"/>
  <c r="M351" i="26"/>
  <c r="L351" i="26"/>
  <c r="K351" i="26"/>
  <c r="J351" i="26"/>
  <c r="I351" i="26"/>
  <c r="H351" i="26"/>
  <c r="G351" i="26"/>
  <c r="F351" i="26"/>
  <c r="E351" i="26"/>
  <c r="D351" i="26"/>
  <c r="C351" i="26"/>
  <c r="B351" i="26"/>
  <c r="BF215" i="26"/>
  <c r="C540" i="26" s="1"/>
  <c r="AP215" i="26"/>
  <c r="G540" i="26" s="1"/>
  <c r="AH215" i="26"/>
  <c r="I540" i="26" s="1"/>
  <c r="Z215" i="26"/>
  <c r="K540" i="26" s="1"/>
  <c r="R215" i="26"/>
  <c r="M540" i="26" s="1"/>
  <c r="BM213" i="26"/>
  <c r="BM215" i="26" s="1"/>
  <c r="BL213" i="26"/>
  <c r="BL215" i="26" s="1"/>
  <c r="BK213" i="26"/>
  <c r="BK215" i="26" s="1"/>
  <c r="BJ213" i="26"/>
  <c r="BJ215" i="26" s="1"/>
  <c r="B540" i="26" s="1"/>
  <c r="BI213" i="26"/>
  <c r="BI215" i="26" s="1"/>
  <c r="B541" i="26" s="1"/>
  <c r="BH213" i="26"/>
  <c r="BH215" i="26" s="1"/>
  <c r="B542" i="26" s="1"/>
  <c r="BG213" i="26"/>
  <c r="BG215" i="26" s="1"/>
  <c r="B543" i="26" s="1"/>
  <c r="BF213" i="26"/>
  <c r="BE213" i="26"/>
  <c r="BE215" i="26" s="1"/>
  <c r="C541" i="26" s="1"/>
  <c r="BD213" i="26"/>
  <c r="BD215" i="26" s="1"/>
  <c r="C542" i="26" s="1"/>
  <c r="BC213" i="26"/>
  <c r="BC215" i="26" s="1"/>
  <c r="C543" i="26" s="1"/>
  <c r="BB213" i="26"/>
  <c r="BB215" i="26" s="1"/>
  <c r="D540" i="26" s="1"/>
  <c r="BA213" i="26"/>
  <c r="BA215" i="26" s="1"/>
  <c r="D541" i="26" s="1"/>
  <c r="AZ213" i="26"/>
  <c r="AZ215" i="26" s="1"/>
  <c r="D542" i="26" s="1"/>
  <c r="AY213" i="26"/>
  <c r="AY215" i="26" s="1"/>
  <c r="AX213" i="26"/>
  <c r="AX215" i="26" s="1"/>
  <c r="E540" i="26" s="1"/>
  <c r="AW213" i="26"/>
  <c r="AW215" i="26" s="1"/>
  <c r="E541" i="26" s="1"/>
  <c r="AV213" i="26"/>
  <c r="AV215" i="26" s="1"/>
  <c r="E542" i="26" s="1"/>
  <c r="AU213" i="26"/>
  <c r="AU215" i="26" s="1"/>
  <c r="E543" i="26" s="1"/>
  <c r="AT213" i="26"/>
  <c r="AT215" i="26" s="1"/>
  <c r="F540" i="26" s="1"/>
  <c r="AS213" i="26"/>
  <c r="AS215" i="26" s="1"/>
  <c r="F541" i="26" s="1"/>
  <c r="AR213" i="26"/>
  <c r="AR215" i="26" s="1"/>
  <c r="F542" i="26" s="1"/>
  <c r="AQ213" i="26"/>
  <c r="AQ215" i="26" s="1"/>
  <c r="F543" i="26" s="1"/>
  <c r="AP213" i="26"/>
  <c r="AO213" i="26"/>
  <c r="AO215" i="26" s="1"/>
  <c r="G541" i="26" s="1"/>
  <c r="AN213" i="26"/>
  <c r="AN215" i="26" s="1"/>
  <c r="G542" i="26" s="1"/>
  <c r="AM213" i="26"/>
  <c r="AM215" i="26" s="1"/>
  <c r="G543" i="26" s="1"/>
  <c r="AL213" i="26"/>
  <c r="AL215" i="26" s="1"/>
  <c r="H540" i="26" s="1"/>
  <c r="AK213" i="26"/>
  <c r="AK215" i="26" s="1"/>
  <c r="H541" i="26" s="1"/>
  <c r="AJ213" i="26"/>
  <c r="AJ215" i="26" s="1"/>
  <c r="H542" i="26" s="1"/>
  <c r="AI213" i="26"/>
  <c r="AI215" i="26" s="1"/>
  <c r="H543" i="26" s="1"/>
  <c r="AH213" i="26"/>
  <c r="AG213" i="26"/>
  <c r="AG215" i="26" s="1"/>
  <c r="I541" i="26" s="1"/>
  <c r="AF213" i="26"/>
  <c r="AF215" i="26" s="1"/>
  <c r="I542" i="26" s="1"/>
  <c r="AE213" i="26"/>
  <c r="AE215" i="26" s="1"/>
  <c r="I543" i="26" s="1"/>
  <c r="AD213" i="26"/>
  <c r="AD215" i="26" s="1"/>
  <c r="J540" i="26" s="1"/>
  <c r="AC213" i="26"/>
  <c r="AC215" i="26" s="1"/>
  <c r="J541" i="26" s="1"/>
  <c r="AB213" i="26"/>
  <c r="AB215" i="26" s="1"/>
  <c r="J542" i="26" s="1"/>
  <c r="AA213" i="26"/>
  <c r="AA215" i="26" s="1"/>
  <c r="J543" i="26" s="1"/>
  <c r="Z213" i="26"/>
  <c r="Y213" i="26"/>
  <c r="Y215" i="26" s="1"/>
  <c r="K541" i="26" s="1"/>
  <c r="X213" i="26"/>
  <c r="X215" i="26" s="1"/>
  <c r="K542" i="26" s="1"/>
  <c r="W213" i="26"/>
  <c r="W215" i="26" s="1"/>
  <c r="K543" i="26" s="1"/>
  <c r="V213" i="26"/>
  <c r="V215" i="26" s="1"/>
  <c r="L540" i="26" s="1"/>
  <c r="U213" i="26"/>
  <c r="U215" i="26" s="1"/>
  <c r="L541" i="26" s="1"/>
  <c r="T213" i="26"/>
  <c r="T215" i="26" s="1"/>
  <c r="L542" i="26" s="1"/>
  <c r="S213" i="26"/>
  <c r="S215" i="26" s="1"/>
  <c r="L543" i="26" s="1"/>
  <c r="R213" i="26"/>
  <c r="Q213" i="26"/>
  <c r="Q215" i="26" s="1"/>
  <c r="M541" i="26" s="1"/>
  <c r="P213" i="26"/>
  <c r="P215" i="26" s="1"/>
  <c r="N213" i="26"/>
  <c r="N215" i="26" s="1"/>
  <c r="M543" i="26" s="1"/>
  <c r="M213" i="26"/>
  <c r="M215" i="26" s="1"/>
  <c r="N540" i="26" s="1"/>
  <c r="L213" i="26"/>
  <c r="L215" i="26" s="1"/>
  <c r="N541" i="26" s="1"/>
  <c r="K213" i="26"/>
  <c r="K215" i="26" s="1"/>
  <c r="N542" i="26" s="1"/>
  <c r="J213" i="26"/>
  <c r="J215" i="26" s="1"/>
  <c r="N543" i="26" s="1"/>
  <c r="I213" i="26"/>
  <c r="I215" i="26" s="1"/>
  <c r="H213" i="26"/>
  <c r="H215" i="26" s="1"/>
  <c r="P541" i="26" s="1"/>
  <c r="G213" i="26"/>
  <c r="G215" i="26" s="1"/>
  <c r="P542" i="26" s="1"/>
  <c r="F213" i="26"/>
  <c r="F215" i="26" s="1"/>
  <c r="P543" i="26" s="1"/>
  <c r="E213" i="26"/>
  <c r="E215" i="26" s="1"/>
  <c r="D213" i="26"/>
  <c r="D215" i="26" s="1"/>
  <c r="C213" i="26"/>
  <c r="C215" i="26" s="1"/>
  <c r="B213" i="26"/>
  <c r="B215" i="26" s="1"/>
  <c r="BF124" i="26"/>
  <c r="C423" i="26" s="1"/>
  <c r="AR124" i="26"/>
  <c r="F425" i="26" s="1"/>
  <c r="AP124" i="26"/>
  <c r="G423" i="26" s="1"/>
  <c r="AB124" i="26"/>
  <c r="J425" i="26" s="1"/>
  <c r="Z124" i="26"/>
  <c r="K423" i="26" s="1"/>
  <c r="K124" i="26"/>
  <c r="N425" i="26" s="1"/>
  <c r="BL123" i="26"/>
  <c r="BK123" i="26"/>
  <c r="BJ123" i="26"/>
  <c r="B417" i="26" s="1"/>
  <c r="BI123" i="26"/>
  <c r="BH123" i="26"/>
  <c r="B419" i="26" s="1"/>
  <c r="BG123" i="26"/>
  <c r="B420" i="26" s="1"/>
  <c r="B421" i="26" s="1"/>
  <c r="BF123" i="26"/>
  <c r="C417" i="26" s="1"/>
  <c r="BE123" i="26"/>
  <c r="BD123" i="26"/>
  <c r="BL122" i="26"/>
  <c r="BL124" i="26" s="1"/>
  <c r="BK122" i="26"/>
  <c r="BK124" i="26" s="1"/>
  <c r="BJ122" i="26"/>
  <c r="BJ124" i="26" s="1"/>
  <c r="BI122" i="26"/>
  <c r="BI124" i="26" s="1"/>
  <c r="B424" i="26" s="1"/>
  <c r="BH122" i="26"/>
  <c r="BH124" i="26" s="1"/>
  <c r="B425" i="26" s="1"/>
  <c r="BG122" i="26"/>
  <c r="BG124" i="26" s="1"/>
  <c r="B426" i="26" s="1"/>
  <c r="B427" i="26" s="1"/>
  <c r="BF122" i="26"/>
  <c r="BE122" i="26"/>
  <c r="BE124" i="26" s="1"/>
  <c r="BD122" i="26"/>
  <c r="BD124" i="26" s="1"/>
  <c r="C425" i="26" s="1"/>
  <c r="BC122" i="26"/>
  <c r="BC124" i="26" s="1"/>
  <c r="C426" i="26" s="1"/>
  <c r="C427" i="26" s="1"/>
  <c r="BB122" i="26"/>
  <c r="BB124" i="26" s="1"/>
  <c r="D423" i="26" s="1"/>
  <c r="BA122" i="26"/>
  <c r="BA124" i="26" s="1"/>
  <c r="D424" i="26" s="1"/>
  <c r="AZ122" i="26"/>
  <c r="AZ124" i="26" s="1"/>
  <c r="D425" i="26" s="1"/>
  <c r="AY122" i="26"/>
  <c r="AY124" i="26" s="1"/>
  <c r="D426" i="26" s="1"/>
  <c r="D427" i="26" s="1"/>
  <c r="AX122" i="26"/>
  <c r="AX124" i="26" s="1"/>
  <c r="E423" i="26" s="1"/>
  <c r="AW122" i="26"/>
  <c r="AW124" i="26" s="1"/>
  <c r="E424" i="26" s="1"/>
  <c r="AV122" i="26"/>
  <c r="AV124" i="26" s="1"/>
  <c r="E425" i="26" s="1"/>
  <c r="AU122" i="26"/>
  <c r="AU124" i="26" s="1"/>
  <c r="E426" i="26" s="1"/>
  <c r="E427" i="26" s="1"/>
  <c r="AT122" i="26"/>
  <c r="AT124" i="26" s="1"/>
  <c r="F423" i="26" s="1"/>
  <c r="AS122" i="26"/>
  <c r="AS124" i="26" s="1"/>
  <c r="F424" i="26" s="1"/>
  <c r="AR122" i="26"/>
  <c r="AQ122" i="26"/>
  <c r="AQ124" i="26" s="1"/>
  <c r="F426" i="26" s="1"/>
  <c r="AP122" i="26"/>
  <c r="AO122" i="26"/>
  <c r="AO124" i="26" s="1"/>
  <c r="G424" i="26" s="1"/>
  <c r="AN122" i="26"/>
  <c r="AN124" i="26" s="1"/>
  <c r="G425" i="26" s="1"/>
  <c r="AM122" i="26"/>
  <c r="AM124" i="26" s="1"/>
  <c r="G426" i="26" s="1"/>
  <c r="G427" i="26" s="1"/>
  <c r="AL122" i="26"/>
  <c r="AL124" i="26" s="1"/>
  <c r="H423" i="26" s="1"/>
  <c r="AK122" i="26"/>
  <c r="AK124" i="26" s="1"/>
  <c r="H424" i="26" s="1"/>
  <c r="AJ122" i="26"/>
  <c r="AJ124" i="26" s="1"/>
  <c r="H425" i="26" s="1"/>
  <c r="AI122" i="26"/>
  <c r="AI124" i="26" s="1"/>
  <c r="H426" i="26" s="1"/>
  <c r="H427" i="26" s="1"/>
  <c r="AH122" i="26"/>
  <c r="AH124" i="26" s="1"/>
  <c r="I423" i="26" s="1"/>
  <c r="AG122" i="26"/>
  <c r="AG124" i="26" s="1"/>
  <c r="I424" i="26" s="1"/>
  <c r="AF122" i="26"/>
  <c r="AF124" i="26" s="1"/>
  <c r="I425" i="26" s="1"/>
  <c r="AE122" i="26"/>
  <c r="AE124" i="26" s="1"/>
  <c r="I426" i="26" s="1"/>
  <c r="AD122" i="26"/>
  <c r="AD124" i="26" s="1"/>
  <c r="J423" i="26" s="1"/>
  <c r="AC122" i="26"/>
  <c r="AC124" i="26" s="1"/>
  <c r="J424" i="26" s="1"/>
  <c r="AB122" i="26"/>
  <c r="AA122" i="26"/>
  <c r="AA124" i="26" s="1"/>
  <c r="J426" i="26" s="1"/>
  <c r="J427" i="26" s="1"/>
  <c r="Z122" i="26"/>
  <c r="Y122" i="26"/>
  <c r="Y124" i="26" s="1"/>
  <c r="K424" i="26" s="1"/>
  <c r="X122" i="26"/>
  <c r="X124" i="26" s="1"/>
  <c r="K425" i="26" s="1"/>
  <c r="W122" i="26"/>
  <c r="W124" i="26" s="1"/>
  <c r="K426" i="26" s="1"/>
  <c r="K427" i="26" s="1"/>
  <c r="V122" i="26"/>
  <c r="V124" i="26" s="1"/>
  <c r="L423" i="26" s="1"/>
  <c r="U122" i="26"/>
  <c r="U124" i="26" s="1"/>
  <c r="L424" i="26" s="1"/>
  <c r="T122" i="26"/>
  <c r="T124" i="26" s="1"/>
  <c r="L425" i="26" s="1"/>
  <c r="S122" i="26"/>
  <c r="S124" i="26" s="1"/>
  <c r="L426" i="26" s="1"/>
  <c r="R122" i="26"/>
  <c r="R124" i="26" s="1"/>
  <c r="M423" i="26" s="1"/>
  <c r="Q122" i="26"/>
  <c r="Q124" i="26" s="1"/>
  <c r="M424" i="26" s="1"/>
  <c r="P122" i="26"/>
  <c r="P124" i="26" s="1"/>
  <c r="M425" i="26" s="1"/>
  <c r="N122" i="26"/>
  <c r="N124" i="26" s="1"/>
  <c r="M426" i="26" s="1"/>
  <c r="M427" i="26" s="1"/>
  <c r="M122" i="26"/>
  <c r="M124" i="26" s="1"/>
  <c r="N423" i="26" s="1"/>
  <c r="L122" i="26"/>
  <c r="L124" i="26" s="1"/>
  <c r="N424" i="26" s="1"/>
  <c r="K122" i="26"/>
  <c r="J122" i="26"/>
  <c r="J124" i="26" s="1"/>
  <c r="N426" i="26" s="1"/>
  <c r="I122" i="26"/>
  <c r="I124" i="26" s="1"/>
  <c r="H122" i="26"/>
  <c r="H124" i="26" s="1"/>
  <c r="P424" i="26" s="1"/>
  <c r="G122" i="26"/>
  <c r="G124" i="26" s="1"/>
  <c r="P425" i="26" s="1"/>
  <c r="F122" i="26"/>
  <c r="F124" i="26" s="1"/>
  <c r="P426" i="26" s="1"/>
  <c r="P427" i="26" s="1"/>
  <c r="E122" i="26"/>
  <c r="E124" i="26" s="1"/>
  <c r="D122" i="26"/>
  <c r="D124" i="26" s="1"/>
  <c r="C122" i="26"/>
  <c r="C124" i="26" s="1"/>
  <c r="B122" i="26"/>
  <c r="B124" i="26" s="1"/>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N121" i="26"/>
  <c r="M121" i="26"/>
  <c r="L121" i="26"/>
  <c r="K121" i="26"/>
  <c r="J121" i="26"/>
  <c r="I121" i="26"/>
  <c r="H121" i="26"/>
  <c r="G121" i="26"/>
  <c r="F121" i="26"/>
  <c r="E121" i="26"/>
  <c r="D121" i="26"/>
  <c r="C121" i="26"/>
  <c r="B121"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N120" i="26"/>
  <c r="M120" i="26"/>
  <c r="L120" i="26"/>
  <c r="K120" i="26"/>
  <c r="J120" i="26"/>
  <c r="I120" i="26"/>
  <c r="H120" i="26"/>
  <c r="G120" i="26"/>
  <c r="F120" i="26"/>
  <c r="E120" i="26"/>
  <c r="D120" i="26"/>
  <c r="C120" i="26"/>
  <c r="B120" i="26"/>
  <c r="BL119" i="26"/>
  <c r="BK119" i="26"/>
  <c r="BJ119" i="26"/>
  <c r="BI119" i="26"/>
  <c r="BH119" i="26"/>
  <c r="BG119" i="26"/>
  <c r="BF119" i="26"/>
  <c r="BE119" i="26"/>
  <c r="BD119" i="26"/>
  <c r="BC119" i="26"/>
  <c r="BB119" i="26"/>
  <c r="BA119" i="26"/>
  <c r="AZ119" i="26"/>
  <c r="AY119" i="26"/>
  <c r="AX119" i="26"/>
  <c r="AX123" i="26" s="1"/>
  <c r="AW119" i="26"/>
  <c r="AV119" i="26"/>
  <c r="AV123" i="26" s="1"/>
  <c r="E419" i="26" s="1"/>
  <c r="AU119" i="26"/>
  <c r="AT119" i="26"/>
  <c r="AS119" i="26"/>
  <c r="AR119" i="26"/>
  <c r="AQ119" i="26"/>
  <c r="AP119" i="26"/>
  <c r="AP123" i="26" s="1"/>
  <c r="G417" i="26" s="1"/>
  <c r="AO119" i="26"/>
  <c r="AN119" i="26"/>
  <c r="AN123" i="26" s="1"/>
  <c r="AM119" i="26"/>
  <c r="AL119" i="26"/>
  <c r="AK119" i="26"/>
  <c r="AJ119" i="26"/>
  <c r="AI119" i="26"/>
  <c r="AH119" i="26"/>
  <c r="AH123" i="26" s="1"/>
  <c r="AG119" i="26"/>
  <c r="AF119" i="26"/>
  <c r="AF123" i="26" s="1"/>
  <c r="AE119" i="26"/>
  <c r="AD119" i="26"/>
  <c r="AC119" i="26"/>
  <c r="AB119" i="26"/>
  <c r="AA119" i="26"/>
  <c r="Z119" i="26"/>
  <c r="Z123" i="26" s="1"/>
  <c r="Y119" i="26"/>
  <c r="X119" i="26"/>
  <c r="X123" i="26" s="1"/>
  <c r="K419" i="26" s="1"/>
  <c r="W119" i="26"/>
  <c r="V119" i="26"/>
  <c r="U119" i="26"/>
  <c r="T119" i="26"/>
  <c r="S119" i="26"/>
  <c r="R119" i="26"/>
  <c r="R123" i="26" s="1"/>
  <c r="Q119" i="26"/>
  <c r="P119" i="26"/>
  <c r="P123" i="26" s="1"/>
  <c r="N119" i="26"/>
  <c r="M119" i="26"/>
  <c r="L119" i="26"/>
  <c r="K119" i="26"/>
  <c r="J119" i="26"/>
  <c r="I119" i="26"/>
  <c r="I123" i="26" s="1"/>
  <c r="O417" i="26" s="1"/>
  <c r="H119" i="26"/>
  <c r="G119" i="26"/>
  <c r="G123" i="26" s="1"/>
  <c r="O419" i="26" s="1"/>
  <c r="F119" i="26"/>
  <c r="E119" i="26"/>
  <c r="D119" i="26"/>
  <c r="C119" i="26"/>
  <c r="B119" i="26"/>
  <c r="N721" i="24"/>
  <c r="P720" i="24"/>
  <c r="M717" i="24"/>
  <c r="N716" i="24"/>
  <c r="P716" i="24" s="1"/>
  <c r="L713" i="24"/>
  <c r="M712" i="24"/>
  <c r="M713" i="24" s="1"/>
  <c r="K709" i="24"/>
  <c r="L708" i="24"/>
  <c r="L709" i="24" s="1"/>
  <c r="J705" i="24"/>
  <c r="K704" i="24"/>
  <c r="K705" i="24" s="1"/>
  <c r="I701" i="24"/>
  <c r="J700" i="24"/>
  <c r="J701" i="24" s="1"/>
  <c r="H697" i="24"/>
  <c r="I696" i="24"/>
  <c r="J696" i="24" s="1"/>
  <c r="G693" i="24"/>
  <c r="H692" i="24"/>
  <c r="H693" i="24" s="1"/>
  <c r="H695" i="24" s="1"/>
  <c r="F689" i="24"/>
  <c r="G688" i="24"/>
  <c r="G689" i="24" s="1"/>
  <c r="E685" i="24"/>
  <c r="F684" i="24"/>
  <c r="F685" i="24" s="1"/>
  <c r="D681" i="24"/>
  <c r="E680" i="24"/>
  <c r="F680" i="24" s="1"/>
  <c r="C677" i="24"/>
  <c r="D676" i="24"/>
  <c r="E676" i="24" s="1"/>
  <c r="B673" i="24"/>
  <c r="C672" i="24"/>
  <c r="C673" i="24" s="1"/>
  <c r="N669" i="24"/>
  <c r="P661" i="24"/>
  <c r="P717" i="24" s="1"/>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P629" i="24"/>
  <c r="N629" i="24"/>
  <c r="M629" i="24"/>
  <c r="L629" i="24"/>
  <c r="K629" i="24"/>
  <c r="J629" i="24"/>
  <c r="I629" i="24"/>
  <c r="H629" i="24"/>
  <c r="G629" i="24"/>
  <c r="F629" i="24"/>
  <c r="E629" i="24"/>
  <c r="D629" i="24"/>
  <c r="C629" i="24"/>
  <c r="B629" i="24"/>
  <c r="P628" i="24"/>
  <c r="N628" i="24"/>
  <c r="M628" i="24"/>
  <c r="L628" i="24"/>
  <c r="K628" i="24"/>
  <c r="J628" i="24"/>
  <c r="I628" i="24"/>
  <c r="H628" i="24"/>
  <c r="G628" i="24"/>
  <c r="F628" i="24"/>
  <c r="E628" i="24"/>
  <c r="D628" i="24"/>
  <c r="C628" i="24"/>
  <c r="B628" i="24"/>
  <c r="P627" i="24"/>
  <c r="N627" i="24"/>
  <c r="M627" i="24"/>
  <c r="L627" i="24"/>
  <c r="K627" i="24"/>
  <c r="J627" i="24"/>
  <c r="I627" i="24"/>
  <c r="H627" i="24"/>
  <c r="G627" i="24"/>
  <c r="F627" i="24"/>
  <c r="E627" i="24"/>
  <c r="D627" i="24"/>
  <c r="C627" i="24"/>
  <c r="B627" i="24"/>
  <c r="P626" i="24"/>
  <c r="N626" i="24"/>
  <c r="M626" i="24"/>
  <c r="L626" i="24"/>
  <c r="K626" i="24"/>
  <c r="J626" i="24"/>
  <c r="I626" i="24"/>
  <c r="H626" i="24"/>
  <c r="G626" i="24"/>
  <c r="F626" i="24"/>
  <c r="E626" i="24"/>
  <c r="D626" i="24"/>
  <c r="C626" i="24"/>
  <c r="B626" i="24"/>
  <c r="P624" i="24"/>
  <c r="N624" i="24"/>
  <c r="M624" i="24"/>
  <c r="L624" i="24"/>
  <c r="K624" i="24"/>
  <c r="J624" i="24"/>
  <c r="I624" i="24"/>
  <c r="H624" i="24"/>
  <c r="G624" i="24"/>
  <c r="F624" i="24"/>
  <c r="E624" i="24"/>
  <c r="D624" i="24"/>
  <c r="C624" i="24"/>
  <c r="B624" i="24"/>
  <c r="P623" i="24"/>
  <c r="N623" i="24"/>
  <c r="M623" i="24"/>
  <c r="L623" i="24"/>
  <c r="K623" i="24"/>
  <c r="J623" i="24"/>
  <c r="I623" i="24"/>
  <c r="H623" i="24"/>
  <c r="G623" i="24"/>
  <c r="F623" i="24"/>
  <c r="E623" i="24"/>
  <c r="D623" i="24"/>
  <c r="C623" i="24"/>
  <c r="B623" i="24"/>
  <c r="P622" i="24"/>
  <c r="N622" i="24"/>
  <c r="M622" i="24"/>
  <c r="L622" i="24"/>
  <c r="K622" i="24"/>
  <c r="J622" i="24"/>
  <c r="I622" i="24"/>
  <c r="H622" i="24"/>
  <c r="G622" i="24"/>
  <c r="F622" i="24"/>
  <c r="E622" i="24"/>
  <c r="D622" i="24"/>
  <c r="C622" i="24"/>
  <c r="B622" i="24"/>
  <c r="P621" i="24"/>
  <c r="N621" i="24"/>
  <c r="M621" i="24"/>
  <c r="L621" i="24"/>
  <c r="K621" i="24"/>
  <c r="J621" i="24"/>
  <c r="I621" i="24"/>
  <c r="H621" i="24"/>
  <c r="G621" i="24"/>
  <c r="F621" i="24"/>
  <c r="E621" i="24"/>
  <c r="D621" i="24"/>
  <c r="C621" i="24"/>
  <c r="B621" i="24"/>
  <c r="P619" i="24"/>
  <c r="N619" i="24"/>
  <c r="M619" i="24"/>
  <c r="L619" i="24"/>
  <c r="K619" i="24"/>
  <c r="J619" i="24"/>
  <c r="I619" i="24"/>
  <c r="H619" i="24"/>
  <c r="G619" i="24"/>
  <c r="F619" i="24"/>
  <c r="E619" i="24"/>
  <c r="D619" i="24"/>
  <c r="C619" i="24"/>
  <c r="B619" i="24"/>
  <c r="P618" i="24"/>
  <c r="N618" i="24"/>
  <c r="M618" i="24"/>
  <c r="L618" i="24"/>
  <c r="K618" i="24"/>
  <c r="J618" i="24"/>
  <c r="I618" i="24"/>
  <c r="H618" i="24"/>
  <c r="G618" i="24"/>
  <c r="F618" i="24"/>
  <c r="E618" i="24"/>
  <c r="D618" i="24"/>
  <c r="C618" i="24"/>
  <c r="B618" i="24"/>
  <c r="P617" i="24"/>
  <c r="N617" i="24"/>
  <c r="M617" i="24"/>
  <c r="L617" i="24"/>
  <c r="K617" i="24"/>
  <c r="J617" i="24"/>
  <c r="I617" i="24"/>
  <c r="H617" i="24"/>
  <c r="G617" i="24"/>
  <c r="F617" i="24"/>
  <c r="E617" i="24"/>
  <c r="D617" i="24"/>
  <c r="C617" i="24"/>
  <c r="B617" i="24"/>
  <c r="P616" i="24"/>
  <c r="N616" i="24"/>
  <c r="M616" i="24"/>
  <c r="L616" i="24"/>
  <c r="K616" i="24"/>
  <c r="J616" i="24"/>
  <c r="I616" i="24"/>
  <c r="H616" i="24"/>
  <c r="G616" i="24"/>
  <c r="F616" i="24"/>
  <c r="E616" i="24"/>
  <c r="D616" i="24"/>
  <c r="C616" i="24"/>
  <c r="B616" i="24"/>
  <c r="P614" i="24"/>
  <c r="N614" i="24"/>
  <c r="M614" i="24"/>
  <c r="L614" i="24"/>
  <c r="K614" i="24"/>
  <c r="J614" i="24"/>
  <c r="I614" i="24"/>
  <c r="H614" i="24"/>
  <c r="G614" i="24"/>
  <c r="F614" i="24"/>
  <c r="E614" i="24"/>
  <c r="D614" i="24"/>
  <c r="C614" i="24"/>
  <c r="B614" i="24"/>
  <c r="P613" i="24"/>
  <c r="N613" i="24"/>
  <c r="M613" i="24"/>
  <c r="L613" i="24"/>
  <c r="K613" i="24"/>
  <c r="J613" i="24"/>
  <c r="I613" i="24"/>
  <c r="H613" i="24"/>
  <c r="G613" i="24"/>
  <c r="F613" i="24"/>
  <c r="E613" i="24"/>
  <c r="D613" i="24"/>
  <c r="C613" i="24"/>
  <c r="B613" i="24"/>
  <c r="P612" i="24"/>
  <c r="N612" i="24"/>
  <c r="M612" i="24"/>
  <c r="L612" i="24"/>
  <c r="K612" i="24"/>
  <c r="J612" i="24"/>
  <c r="I612" i="24"/>
  <c r="H612" i="24"/>
  <c r="G612" i="24"/>
  <c r="F612" i="24"/>
  <c r="E612" i="24"/>
  <c r="D612" i="24"/>
  <c r="C612" i="24"/>
  <c r="B612" i="24"/>
  <c r="P611" i="24"/>
  <c r="N611" i="24"/>
  <c r="M611" i="24"/>
  <c r="L611" i="24"/>
  <c r="K611" i="24"/>
  <c r="J611" i="24"/>
  <c r="I611" i="24"/>
  <c r="H611" i="24"/>
  <c r="G611" i="24"/>
  <c r="F611" i="24"/>
  <c r="E611" i="24"/>
  <c r="D611" i="24"/>
  <c r="C611" i="24"/>
  <c r="B611" i="24"/>
  <c r="P602" i="24"/>
  <c r="N602" i="24"/>
  <c r="M602" i="24"/>
  <c r="M608" i="24" s="1"/>
  <c r="L602" i="24"/>
  <c r="K602" i="24"/>
  <c r="J602" i="24"/>
  <c r="J608" i="24" s="1"/>
  <c r="I602" i="24"/>
  <c r="H602" i="24"/>
  <c r="H608" i="24" s="1"/>
  <c r="G602" i="24"/>
  <c r="F602" i="24"/>
  <c r="E602" i="24"/>
  <c r="E608" i="24" s="1"/>
  <c r="D602" i="24"/>
  <c r="C602" i="24"/>
  <c r="B602" i="24"/>
  <c r="B608" i="24" s="1"/>
  <c r="P601" i="24"/>
  <c r="N601" i="24"/>
  <c r="N607" i="24" s="1"/>
  <c r="M601" i="24"/>
  <c r="L601" i="24"/>
  <c r="K601" i="24"/>
  <c r="K607" i="24" s="1"/>
  <c r="J601" i="24"/>
  <c r="I601" i="24"/>
  <c r="H601" i="24"/>
  <c r="H607" i="24" s="1"/>
  <c r="G601" i="24"/>
  <c r="F601" i="24"/>
  <c r="F607" i="24" s="1"/>
  <c r="E601" i="24"/>
  <c r="D601" i="24"/>
  <c r="C601" i="24"/>
  <c r="B601" i="24"/>
  <c r="P600" i="24"/>
  <c r="N600" i="24"/>
  <c r="N606" i="24" s="1"/>
  <c r="M600" i="24"/>
  <c r="L600" i="24"/>
  <c r="L606" i="24" s="1"/>
  <c r="K600" i="24"/>
  <c r="J600" i="24"/>
  <c r="J606" i="24" s="1"/>
  <c r="I600" i="24"/>
  <c r="I606" i="24" s="1"/>
  <c r="H600" i="24"/>
  <c r="G600" i="24"/>
  <c r="F600" i="24"/>
  <c r="F606" i="24" s="1"/>
  <c r="E600" i="24"/>
  <c r="D600" i="24"/>
  <c r="D606" i="24" s="1"/>
  <c r="C600" i="24"/>
  <c r="B600" i="24"/>
  <c r="B606" i="24" s="1"/>
  <c r="P599" i="24"/>
  <c r="N599" i="24"/>
  <c r="M599" i="24"/>
  <c r="L599" i="24"/>
  <c r="L605" i="24" s="1"/>
  <c r="K599" i="24"/>
  <c r="J599" i="24"/>
  <c r="J605" i="24" s="1"/>
  <c r="I599" i="24"/>
  <c r="H599" i="24"/>
  <c r="H605" i="24" s="1"/>
  <c r="G599" i="24"/>
  <c r="F599" i="24"/>
  <c r="E599" i="24"/>
  <c r="D599" i="24"/>
  <c r="D605" i="24" s="1"/>
  <c r="C599" i="24"/>
  <c r="B599" i="24"/>
  <c r="B605" i="24" s="1"/>
  <c r="P596" i="24"/>
  <c r="N596" i="24"/>
  <c r="M596" i="24"/>
  <c r="L596" i="24"/>
  <c r="K596" i="24"/>
  <c r="J596" i="24"/>
  <c r="I596" i="24"/>
  <c r="H596" i="24"/>
  <c r="G596" i="24"/>
  <c r="F596" i="24"/>
  <c r="E596" i="24"/>
  <c r="D596" i="24"/>
  <c r="C596" i="24"/>
  <c r="B596" i="24"/>
  <c r="P595" i="24"/>
  <c r="N595" i="24"/>
  <c r="M595" i="24"/>
  <c r="L595" i="24"/>
  <c r="K595" i="24"/>
  <c r="J595" i="24"/>
  <c r="I595" i="24"/>
  <c r="H595" i="24"/>
  <c r="G595" i="24"/>
  <c r="F595" i="24"/>
  <c r="E595" i="24"/>
  <c r="D595" i="24"/>
  <c r="C595" i="24"/>
  <c r="B595" i="24"/>
  <c r="P594" i="24"/>
  <c r="N594" i="24"/>
  <c r="M594" i="24"/>
  <c r="L594" i="24"/>
  <c r="K594" i="24"/>
  <c r="J594" i="24"/>
  <c r="I594" i="24"/>
  <c r="H594" i="24"/>
  <c r="G594" i="24"/>
  <c r="F594" i="24"/>
  <c r="E594" i="24"/>
  <c r="D594" i="24"/>
  <c r="C594" i="24"/>
  <c r="B594" i="24"/>
  <c r="P593" i="24"/>
  <c r="N593" i="24"/>
  <c r="M593" i="24"/>
  <c r="L593" i="24"/>
  <c r="K593" i="24"/>
  <c r="J593" i="24"/>
  <c r="I593" i="24"/>
  <c r="H593" i="24"/>
  <c r="G593" i="24"/>
  <c r="F593" i="24"/>
  <c r="E593" i="24"/>
  <c r="D593" i="24"/>
  <c r="C593" i="24"/>
  <c r="B593" i="24"/>
  <c r="P587" i="24"/>
  <c r="N587" i="24"/>
  <c r="M587" i="24"/>
  <c r="L587" i="24"/>
  <c r="K587" i="24"/>
  <c r="J587" i="24"/>
  <c r="I587" i="24"/>
  <c r="H587" i="24"/>
  <c r="G587" i="24"/>
  <c r="F587" i="24"/>
  <c r="E587" i="24"/>
  <c r="D587" i="24"/>
  <c r="C587" i="24"/>
  <c r="B587" i="24"/>
  <c r="P586" i="24"/>
  <c r="N586" i="24"/>
  <c r="M586" i="24"/>
  <c r="L586" i="24"/>
  <c r="K586" i="24"/>
  <c r="J586" i="24"/>
  <c r="I586" i="24"/>
  <c r="H586" i="24"/>
  <c r="G586" i="24"/>
  <c r="F586" i="24"/>
  <c r="E586" i="24"/>
  <c r="D586" i="24"/>
  <c r="C586" i="24"/>
  <c r="B586" i="24"/>
  <c r="P585" i="24"/>
  <c r="N585" i="24"/>
  <c r="M585" i="24"/>
  <c r="L585" i="24"/>
  <c r="K585" i="24"/>
  <c r="J585" i="24"/>
  <c r="I585" i="24"/>
  <c r="H585" i="24"/>
  <c r="G585" i="24"/>
  <c r="F585" i="24"/>
  <c r="E585" i="24"/>
  <c r="D585" i="24"/>
  <c r="C585" i="24"/>
  <c r="B585" i="24"/>
  <c r="P584" i="24"/>
  <c r="N584" i="24"/>
  <c r="M584" i="24"/>
  <c r="M588" i="24" s="1"/>
  <c r="L584" i="24"/>
  <c r="K584" i="24"/>
  <c r="J584" i="24"/>
  <c r="I584" i="24"/>
  <c r="H584" i="24"/>
  <c r="G584" i="24"/>
  <c r="F584" i="24"/>
  <c r="E584" i="24"/>
  <c r="E588" i="24" s="1"/>
  <c r="D584" i="24"/>
  <c r="C584" i="24"/>
  <c r="B584" i="24"/>
  <c r="P580" i="24"/>
  <c r="N580" i="24"/>
  <c r="M580" i="24"/>
  <c r="L580" i="24"/>
  <c r="K580" i="24"/>
  <c r="J580" i="24"/>
  <c r="I580" i="24"/>
  <c r="H580" i="24"/>
  <c r="G580" i="24"/>
  <c r="F580" i="24"/>
  <c r="E580" i="24"/>
  <c r="D580" i="24"/>
  <c r="C580" i="24"/>
  <c r="B580" i="24"/>
  <c r="P579" i="24"/>
  <c r="N579" i="24"/>
  <c r="M579" i="24"/>
  <c r="L579" i="24"/>
  <c r="K579" i="24"/>
  <c r="J579" i="24"/>
  <c r="I579" i="24"/>
  <c r="H579" i="24"/>
  <c r="G579" i="24"/>
  <c r="F579" i="24"/>
  <c r="E579" i="24"/>
  <c r="D579" i="24"/>
  <c r="C579" i="24"/>
  <c r="B579" i="24"/>
  <c r="P578" i="24"/>
  <c r="N578" i="24"/>
  <c r="M578" i="24"/>
  <c r="L578" i="24"/>
  <c r="K578" i="24"/>
  <c r="J578" i="24"/>
  <c r="I578" i="24"/>
  <c r="H578" i="24"/>
  <c r="G578" i="24"/>
  <c r="F578" i="24"/>
  <c r="E578" i="24"/>
  <c r="D578" i="24"/>
  <c r="C578" i="24"/>
  <c r="B578" i="24"/>
  <c r="P577" i="24"/>
  <c r="N577" i="24"/>
  <c r="M577" i="24"/>
  <c r="L577" i="24"/>
  <c r="K577" i="24"/>
  <c r="J577" i="24"/>
  <c r="I577" i="24"/>
  <c r="H577" i="24"/>
  <c r="G577" i="24"/>
  <c r="F577" i="24"/>
  <c r="E577" i="24"/>
  <c r="D577" i="24"/>
  <c r="C577" i="24"/>
  <c r="B577" i="24"/>
  <c r="P566" i="24"/>
  <c r="N566" i="24"/>
  <c r="M566" i="24"/>
  <c r="L566" i="24"/>
  <c r="K566" i="24"/>
  <c r="J566" i="24"/>
  <c r="I566" i="24"/>
  <c r="H566" i="24"/>
  <c r="G566" i="24"/>
  <c r="F566" i="24"/>
  <c r="E566" i="24"/>
  <c r="D566" i="24"/>
  <c r="C566" i="24"/>
  <c r="B566" i="24"/>
  <c r="P565" i="24"/>
  <c r="N565" i="24"/>
  <c r="M565" i="24"/>
  <c r="L565" i="24"/>
  <c r="K565" i="24"/>
  <c r="J565" i="24"/>
  <c r="I565" i="24"/>
  <c r="H565" i="24"/>
  <c r="G565" i="24"/>
  <c r="F565" i="24"/>
  <c r="E565" i="24"/>
  <c r="D565" i="24"/>
  <c r="C565" i="24"/>
  <c r="B565" i="24"/>
  <c r="P564" i="24"/>
  <c r="N564" i="24"/>
  <c r="M564" i="24"/>
  <c r="L564" i="24"/>
  <c r="K564" i="24"/>
  <c r="J564" i="24"/>
  <c r="I564" i="24"/>
  <c r="H564" i="24"/>
  <c r="G564" i="24"/>
  <c r="F564" i="24"/>
  <c r="E564" i="24"/>
  <c r="D564" i="24"/>
  <c r="C564" i="24"/>
  <c r="B564" i="24"/>
  <c r="P563" i="24"/>
  <c r="N563" i="24"/>
  <c r="M563" i="24"/>
  <c r="L563" i="24"/>
  <c r="K563" i="24"/>
  <c r="J563" i="24"/>
  <c r="I563" i="24"/>
  <c r="H563" i="24"/>
  <c r="G563" i="24"/>
  <c r="F563" i="24"/>
  <c r="E563" i="24"/>
  <c r="D563" i="24"/>
  <c r="C563" i="24"/>
  <c r="B563" i="24"/>
  <c r="K543" i="24"/>
  <c r="J543" i="24"/>
  <c r="I543" i="24"/>
  <c r="H543" i="24"/>
  <c r="G543" i="24"/>
  <c r="F543" i="24"/>
  <c r="E543" i="24"/>
  <c r="D543" i="24"/>
  <c r="C543" i="24"/>
  <c r="B543" i="24"/>
  <c r="L542" i="24"/>
  <c r="K542" i="24"/>
  <c r="J542" i="24"/>
  <c r="I542" i="24"/>
  <c r="H542" i="24"/>
  <c r="G542" i="24"/>
  <c r="F542" i="24"/>
  <c r="E542" i="24"/>
  <c r="D542" i="24"/>
  <c r="C542" i="24"/>
  <c r="B542" i="24"/>
  <c r="L541" i="24"/>
  <c r="K541" i="24"/>
  <c r="J541" i="24"/>
  <c r="I541" i="24"/>
  <c r="H541" i="24"/>
  <c r="G541" i="24"/>
  <c r="F541" i="24"/>
  <c r="E541" i="24"/>
  <c r="D541" i="24"/>
  <c r="C541" i="24"/>
  <c r="B541" i="24"/>
  <c r="L540" i="24"/>
  <c r="K540" i="24"/>
  <c r="J540" i="24"/>
  <c r="I540" i="24"/>
  <c r="H540" i="24"/>
  <c r="G540" i="24"/>
  <c r="F540" i="24"/>
  <c r="E540" i="24"/>
  <c r="D540" i="24"/>
  <c r="C540" i="24"/>
  <c r="B540" i="24"/>
  <c r="P535" i="24"/>
  <c r="N535" i="24"/>
  <c r="M535" i="24"/>
  <c r="L535" i="24"/>
  <c r="K535" i="24"/>
  <c r="J535" i="24"/>
  <c r="I535" i="24"/>
  <c r="H535" i="24"/>
  <c r="G535" i="24"/>
  <c r="F535" i="24"/>
  <c r="E535" i="24"/>
  <c r="D535" i="24"/>
  <c r="C535" i="24"/>
  <c r="B535" i="24"/>
  <c r="P534" i="24"/>
  <c r="N534" i="24"/>
  <c r="M534" i="24"/>
  <c r="L534" i="24"/>
  <c r="K534" i="24"/>
  <c r="J534" i="24"/>
  <c r="I534" i="24"/>
  <c r="H534" i="24"/>
  <c r="G534" i="24"/>
  <c r="F534" i="24"/>
  <c r="E534" i="24"/>
  <c r="D534" i="24"/>
  <c r="C534" i="24"/>
  <c r="B534" i="24"/>
  <c r="P533" i="24"/>
  <c r="N533" i="24"/>
  <c r="M533" i="24"/>
  <c r="L533" i="24"/>
  <c r="K533" i="24"/>
  <c r="J533" i="24"/>
  <c r="I533" i="24"/>
  <c r="H533" i="24"/>
  <c r="G533" i="24"/>
  <c r="F533" i="24"/>
  <c r="E533" i="24"/>
  <c r="D533" i="24"/>
  <c r="C533" i="24"/>
  <c r="B533" i="24"/>
  <c r="P532" i="24"/>
  <c r="N532" i="24"/>
  <c r="M532" i="24"/>
  <c r="L532" i="24"/>
  <c r="K532" i="24"/>
  <c r="J532" i="24"/>
  <c r="I532" i="24"/>
  <c r="H532" i="24"/>
  <c r="G532" i="24"/>
  <c r="F532" i="24"/>
  <c r="E532" i="24"/>
  <c r="D532" i="24"/>
  <c r="C532" i="24"/>
  <c r="B532" i="24"/>
  <c r="P527" i="24"/>
  <c r="N527" i="24"/>
  <c r="M527" i="24"/>
  <c r="L527" i="24"/>
  <c r="K527" i="24"/>
  <c r="J527" i="24"/>
  <c r="I527" i="24"/>
  <c r="H527" i="24"/>
  <c r="G527" i="24"/>
  <c r="F527" i="24"/>
  <c r="E527" i="24"/>
  <c r="D527" i="24"/>
  <c r="C527" i="24"/>
  <c r="B527" i="24"/>
  <c r="P526" i="24"/>
  <c r="N526" i="24"/>
  <c r="M526" i="24"/>
  <c r="L526" i="24"/>
  <c r="K526" i="24"/>
  <c r="J526" i="24"/>
  <c r="I526" i="24"/>
  <c r="H526" i="24"/>
  <c r="G526" i="24"/>
  <c r="F526" i="24"/>
  <c r="E526" i="24"/>
  <c r="D526" i="24"/>
  <c r="C526" i="24"/>
  <c r="B526" i="24"/>
  <c r="P525" i="24"/>
  <c r="N525" i="24"/>
  <c r="M525" i="24"/>
  <c r="L525" i="24"/>
  <c r="K525" i="24"/>
  <c r="J525" i="24"/>
  <c r="I525" i="24"/>
  <c r="H525" i="24"/>
  <c r="G525" i="24"/>
  <c r="F525" i="24"/>
  <c r="E525" i="24"/>
  <c r="D525" i="24"/>
  <c r="C525" i="24"/>
  <c r="B525" i="24"/>
  <c r="P524" i="24"/>
  <c r="N524" i="24"/>
  <c r="M524" i="24"/>
  <c r="L524" i="24"/>
  <c r="K524" i="24"/>
  <c r="J524" i="24"/>
  <c r="I524" i="24"/>
  <c r="H524" i="24"/>
  <c r="G524" i="24"/>
  <c r="F524" i="24"/>
  <c r="E524" i="24"/>
  <c r="D524" i="24"/>
  <c r="C524" i="24"/>
  <c r="B524" i="24"/>
  <c r="P519" i="24"/>
  <c r="N519" i="24"/>
  <c r="M519" i="24"/>
  <c r="L519" i="24"/>
  <c r="K519" i="24"/>
  <c r="J519" i="24"/>
  <c r="I519" i="24"/>
  <c r="H519" i="24"/>
  <c r="G519" i="24"/>
  <c r="F519" i="24"/>
  <c r="E519" i="24"/>
  <c r="D519" i="24"/>
  <c r="C519" i="24"/>
  <c r="B519" i="24"/>
  <c r="P518" i="24"/>
  <c r="N518" i="24"/>
  <c r="M518" i="24"/>
  <c r="L518" i="24"/>
  <c r="K518" i="24"/>
  <c r="J518" i="24"/>
  <c r="I518" i="24"/>
  <c r="H518" i="24"/>
  <c r="G518" i="24"/>
  <c r="F518" i="24"/>
  <c r="E518" i="24"/>
  <c r="D518" i="24"/>
  <c r="C518" i="24"/>
  <c r="B518" i="24"/>
  <c r="P517" i="24"/>
  <c r="N517" i="24"/>
  <c r="M517" i="24"/>
  <c r="L517" i="24"/>
  <c r="K517" i="24"/>
  <c r="J517" i="24"/>
  <c r="I517" i="24"/>
  <c r="H517" i="24"/>
  <c r="G517" i="24"/>
  <c r="F517" i="24"/>
  <c r="E517" i="24"/>
  <c r="D517" i="24"/>
  <c r="C517" i="24"/>
  <c r="B517" i="24"/>
  <c r="P516" i="24"/>
  <c r="N516" i="24"/>
  <c r="M516" i="24"/>
  <c r="L516" i="24"/>
  <c r="K516" i="24"/>
  <c r="J516" i="24"/>
  <c r="I516" i="24"/>
  <c r="H516" i="24"/>
  <c r="G516" i="24"/>
  <c r="F516" i="24"/>
  <c r="E516" i="24"/>
  <c r="D516" i="24"/>
  <c r="C516" i="24"/>
  <c r="B516" i="24"/>
  <c r="P502" i="24"/>
  <c r="N502" i="24"/>
  <c r="M502" i="24"/>
  <c r="L502" i="24"/>
  <c r="K502" i="24"/>
  <c r="J502" i="24"/>
  <c r="I502" i="24"/>
  <c r="H502" i="24"/>
  <c r="G502" i="24"/>
  <c r="F502" i="24"/>
  <c r="E502" i="24"/>
  <c r="D502" i="24"/>
  <c r="C502" i="24"/>
  <c r="B502" i="24"/>
  <c r="P501" i="24"/>
  <c r="N501" i="24"/>
  <c r="M501" i="24"/>
  <c r="L501" i="24"/>
  <c r="K501" i="24"/>
  <c r="J501" i="24"/>
  <c r="I501" i="24"/>
  <c r="H501" i="24"/>
  <c r="G501" i="24"/>
  <c r="F501" i="24"/>
  <c r="E501" i="24"/>
  <c r="D501" i="24"/>
  <c r="C501" i="24"/>
  <c r="B501" i="24"/>
  <c r="P500" i="24"/>
  <c r="N500" i="24"/>
  <c r="M500" i="24"/>
  <c r="L500" i="24"/>
  <c r="K500" i="24"/>
  <c r="J500" i="24"/>
  <c r="I500" i="24"/>
  <c r="H500" i="24"/>
  <c r="G500" i="24"/>
  <c r="F500" i="24"/>
  <c r="E500" i="24"/>
  <c r="D500" i="24"/>
  <c r="C500" i="24"/>
  <c r="B500" i="24"/>
  <c r="P499" i="24"/>
  <c r="N499" i="24"/>
  <c r="M499" i="24"/>
  <c r="L499" i="24"/>
  <c r="K499" i="24"/>
  <c r="J499" i="24"/>
  <c r="I499" i="24"/>
  <c r="H499" i="24"/>
  <c r="G499" i="24"/>
  <c r="F499" i="24"/>
  <c r="E499" i="24"/>
  <c r="D499" i="24"/>
  <c r="C499" i="24"/>
  <c r="B499" i="24"/>
  <c r="P495" i="24"/>
  <c r="N495" i="24"/>
  <c r="M495" i="24"/>
  <c r="L495" i="24"/>
  <c r="K495" i="24"/>
  <c r="J495" i="24"/>
  <c r="I495" i="24"/>
  <c r="H495" i="24"/>
  <c r="G495" i="24"/>
  <c r="F495" i="24"/>
  <c r="E495" i="24"/>
  <c r="D495" i="24"/>
  <c r="C495" i="24"/>
  <c r="B495" i="24"/>
  <c r="P494" i="24"/>
  <c r="N494" i="24"/>
  <c r="M494" i="24"/>
  <c r="L494" i="24"/>
  <c r="K494" i="24"/>
  <c r="J494" i="24"/>
  <c r="I494" i="24"/>
  <c r="H494" i="24"/>
  <c r="G494" i="24"/>
  <c r="F494" i="24"/>
  <c r="E494" i="24"/>
  <c r="D494" i="24"/>
  <c r="C494" i="24"/>
  <c r="B494" i="24"/>
  <c r="P493" i="24"/>
  <c r="N493" i="24"/>
  <c r="M493" i="24"/>
  <c r="L493" i="24"/>
  <c r="K493" i="24"/>
  <c r="J493" i="24"/>
  <c r="I493" i="24"/>
  <c r="H493" i="24"/>
  <c r="G493" i="24"/>
  <c r="F493" i="24"/>
  <c r="E493" i="24"/>
  <c r="D493" i="24"/>
  <c r="C493" i="24"/>
  <c r="B493" i="24"/>
  <c r="P492" i="24"/>
  <c r="N492" i="24"/>
  <c r="M492" i="24"/>
  <c r="L492" i="24"/>
  <c r="K492" i="24"/>
  <c r="J492" i="24"/>
  <c r="I492" i="24"/>
  <c r="H492" i="24"/>
  <c r="G492" i="24"/>
  <c r="F492" i="24"/>
  <c r="E492" i="24"/>
  <c r="D492" i="24"/>
  <c r="C492" i="24"/>
  <c r="B492" i="24"/>
  <c r="P489" i="24"/>
  <c r="N489" i="24"/>
  <c r="M489" i="24"/>
  <c r="L489" i="24"/>
  <c r="K489" i="24"/>
  <c r="J489" i="24"/>
  <c r="I489" i="24"/>
  <c r="H489" i="24"/>
  <c r="G489" i="24"/>
  <c r="F489" i="24"/>
  <c r="E489" i="24"/>
  <c r="D489" i="24"/>
  <c r="C489" i="24"/>
  <c r="B489" i="24"/>
  <c r="P488" i="24"/>
  <c r="N488" i="24"/>
  <c r="M488" i="24"/>
  <c r="L488" i="24"/>
  <c r="K488" i="24"/>
  <c r="J488" i="24"/>
  <c r="I488" i="24"/>
  <c r="H488" i="24"/>
  <c r="G488" i="24"/>
  <c r="F488" i="24"/>
  <c r="E488" i="24"/>
  <c r="D488" i="24"/>
  <c r="C488" i="24"/>
  <c r="B488" i="24"/>
  <c r="P487" i="24"/>
  <c r="N487" i="24"/>
  <c r="M487" i="24"/>
  <c r="L487" i="24"/>
  <c r="K487" i="24"/>
  <c r="J487" i="24"/>
  <c r="I487" i="24"/>
  <c r="H487" i="24"/>
  <c r="G487" i="24"/>
  <c r="F487" i="24"/>
  <c r="E487" i="24"/>
  <c r="D487" i="24"/>
  <c r="C487" i="24"/>
  <c r="B487" i="24"/>
  <c r="P486" i="24"/>
  <c r="N486" i="24"/>
  <c r="M486" i="24"/>
  <c r="L486" i="24"/>
  <c r="K486" i="24"/>
  <c r="J486" i="24"/>
  <c r="I486" i="24"/>
  <c r="H486" i="24"/>
  <c r="G486" i="24"/>
  <c r="F486" i="24"/>
  <c r="E486" i="24"/>
  <c r="D486" i="24"/>
  <c r="C486" i="24"/>
  <c r="B486" i="24"/>
  <c r="P483" i="24"/>
  <c r="N483" i="24"/>
  <c r="M483" i="24"/>
  <c r="L483" i="24"/>
  <c r="K483" i="24"/>
  <c r="J483" i="24"/>
  <c r="I483" i="24"/>
  <c r="H483" i="24"/>
  <c r="G483" i="24"/>
  <c r="F483" i="24"/>
  <c r="E483" i="24"/>
  <c r="D483" i="24"/>
  <c r="C483" i="24"/>
  <c r="B483" i="24"/>
  <c r="P482" i="24"/>
  <c r="N482" i="24"/>
  <c r="M482" i="24"/>
  <c r="L482" i="24"/>
  <c r="K482" i="24"/>
  <c r="J482" i="24"/>
  <c r="I482" i="24"/>
  <c r="H482" i="24"/>
  <c r="G482" i="24"/>
  <c r="F482" i="24"/>
  <c r="E482" i="24"/>
  <c r="D482" i="24"/>
  <c r="C482" i="24"/>
  <c r="B482" i="24"/>
  <c r="P481" i="24"/>
  <c r="N481" i="24"/>
  <c r="M481" i="24"/>
  <c r="L481" i="24"/>
  <c r="K481" i="24"/>
  <c r="J481" i="24"/>
  <c r="I481" i="24"/>
  <c r="H481" i="24"/>
  <c r="G481" i="24"/>
  <c r="F481" i="24"/>
  <c r="E481" i="24"/>
  <c r="D481" i="24"/>
  <c r="C481" i="24"/>
  <c r="B481" i="24"/>
  <c r="P480" i="24"/>
  <c r="N480" i="24"/>
  <c r="M480" i="24"/>
  <c r="L480" i="24"/>
  <c r="K480" i="24"/>
  <c r="J480" i="24"/>
  <c r="I480" i="24"/>
  <c r="H480" i="24"/>
  <c r="G480" i="24"/>
  <c r="F480" i="24"/>
  <c r="E480" i="24"/>
  <c r="D480" i="24"/>
  <c r="C480" i="24"/>
  <c r="B480" i="24"/>
  <c r="P477" i="24"/>
  <c r="N477" i="24"/>
  <c r="M477" i="24"/>
  <c r="L477" i="24"/>
  <c r="K477" i="24"/>
  <c r="J477" i="24"/>
  <c r="I477" i="24"/>
  <c r="H477" i="24"/>
  <c r="G477" i="24"/>
  <c r="F477" i="24"/>
  <c r="E477" i="24"/>
  <c r="D477" i="24"/>
  <c r="C477" i="24"/>
  <c r="B477" i="24"/>
  <c r="P476" i="24"/>
  <c r="N476" i="24"/>
  <c r="M476" i="24"/>
  <c r="L476" i="24"/>
  <c r="K476" i="24"/>
  <c r="J476" i="24"/>
  <c r="I476" i="24"/>
  <c r="H476" i="24"/>
  <c r="G476" i="24"/>
  <c r="F476" i="24"/>
  <c r="E476" i="24"/>
  <c r="D476" i="24"/>
  <c r="C476" i="24"/>
  <c r="B476" i="24"/>
  <c r="P475" i="24"/>
  <c r="N475" i="24"/>
  <c r="M475" i="24"/>
  <c r="L475" i="24"/>
  <c r="K475" i="24"/>
  <c r="J475" i="24"/>
  <c r="I475" i="24"/>
  <c r="H475" i="24"/>
  <c r="G475" i="24"/>
  <c r="F475" i="24"/>
  <c r="E475" i="24"/>
  <c r="D475" i="24"/>
  <c r="C475" i="24"/>
  <c r="B475" i="24"/>
  <c r="P474" i="24"/>
  <c r="N474" i="24"/>
  <c r="M474" i="24"/>
  <c r="L474" i="24"/>
  <c r="K474" i="24"/>
  <c r="J474" i="24"/>
  <c r="I474" i="24"/>
  <c r="H474" i="24"/>
  <c r="G474" i="24"/>
  <c r="F474" i="24"/>
  <c r="E474" i="24"/>
  <c r="D474" i="24"/>
  <c r="C474" i="24"/>
  <c r="B474" i="24"/>
  <c r="P471" i="24"/>
  <c r="N471" i="24"/>
  <c r="M471" i="24"/>
  <c r="L471" i="24"/>
  <c r="K471" i="24"/>
  <c r="J471" i="24"/>
  <c r="I471" i="24"/>
  <c r="H471" i="24"/>
  <c r="G471" i="24"/>
  <c r="F471" i="24"/>
  <c r="E471" i="24"/>
  <c r="D471" i="24"/>
  <c r="C471" i="24"/>
  <c r="B471" i="24"/>
  <c r="P470" i="24"/>
  <c r="N470" i="24"/>
  <c r="M470" i="24"/>
  <c r="L470" i="24"/>
  <c r="K470" i="24"/>
  <c r="J470" i="24"/>
  <c r="I470" i="24"/>
  <c r="H470" i="24"/>
  <c r="G470" i="24"/>
  <c r="F470" i="24"/>
  <c r="E470" i="24"/>
  <c r="D470" i="24"/>
  <c r="C470" i="24"/>
  <c r="B470" i="24"/>
  <c r="P469" i="24"/>
  <c r="N469" i="24"/>
  <c r="M469" i="24"/>
  <c r="L469" i="24"/>
  <c r="K469" i="24"/>
  <c r="J469" i="24"/>
  <c r="I469" i="24"/>
  <c r="H469" i="24"/>
  <c r="G469" i="24"/>
  <c r="F469" i="24"/>
  <c r="E469" i="24"/>
  <c r="D469" i="24"/>
  <c r="C469" i="24"/>
  <c r="B469" i="24"/>
  <c r="P468" i="24"/>
  <c r="N468" i="24"/>
  <c r="M468" i="24"/>
  <c r="L468" i="24"/>
  <c r="K468" i="24"/>
  <c r="J468" i="24"/>
  <c r="I468" i="24"/>
  <c r="H468" i="24"/>
  <c r="G468" i="24"/>
  <c r="F468" i="24"/>
  <c r="E468" i="24"/>
  <c r="D468" i="24"/>
  <c r="C468" i="24"/>
  <c r="B468" i="24"/>
  <c r="P464" i="24"/>
  <c r="P510" i="24" s="1"/>
  <c r="N464" i="24"/>
  <c r="N510" i="24" s="1"/>
  <c r="M464" i="24"/>
  <c r="M510" i="24" s="1"/>
  <c r="L464" i="24"/>
  <c r="L510" i="24" s="1"/>
  <c r="K464" i="24"/>
  <c r="K510" i="24" s="1"/>
  <c r="J464" i="24"/>
  <c r="J510" i="24" s="1"/>
  <c r="I464" i="24"/>
  <c r="I510" i="24" s="1"/>
  <c r="I550" i="24" s="1"/>
  <c r="H464" i="24"/>
  <c r="H510" i="24" s="1"/>
  <c r="G464" i="24"/>
  <c r="G510" i="24" s="1"/>
  <c r="F464" i="24"/>
  <c r="F510" i="24" s="1"/>
  <c r="E464" i="24"/>
  <c r="E510" i="24" s="1"/>
  <c r="E550" i="24" s="1"/>
  <c r="D464" i="24"/>
  <c r="D510" i="24" s="1"/>
  <c r="D550" i="24" s="1"/>
  <c r="C464" i="24"/>
  <c r="C510" i="24" s="1"/>
  <c r="B464" i="24"/>
  <c r="B510" i="24" s="1"/>
  <c r="P463" i="24"/>
  <c r="P509" i="24" s="1"/>
  <c r="N463" i="24"/>
  <c r="N509" i="24" s="1"/>
  <c r="M463" i="24"/>
  <c r="M509" i="24" s="1"/>
  <c r="L463" i="24"/>
  <c r="L509" i="24" s="1"/>
  <c r="L549" i="24" s="1"/>
  <c r="K463" i="24"/>
  <c r="K509" i="24" s="1"/>
  <c r="J463" i="24"/>
  <c r="J509" i="24" s="1"/>
  <c r="I463" i="24"/>
  <c r="I509" i="24" s="1"/>
  <c r="H463" i="24"/>
  <c r="H509" i="24" s="1"/>
  <c r="G463" i="24"/>
  <c r="G509" i="24" s="1"/>
  <c r="G549" i="24" s="1"/>
  <c r="F463" i="24"/>
  <c r="F509" i="24" s="1"/>
  <c r="F549" i="24" s="1"/>
  <c r="E463" i="24"/>
  <c r="E509" i="24" s="1"/>
  <c r="D463" i="24"/>
  <c r="D509" i="24" s="1"/>
  <c r="D549" i="24" s="1"/>
  <c r="C463" i="24"/>
  <c r="C509" i="24" s="1"/>
  <c r="B463" i="24"/>
  <c r="B509" i="24" s="1"/>
  <c r="P462" i="24"/>
  <c r="P508" i="24" s="1"/>
  <c r="N462" i="24"/>
  <c r="N508" i="24" s="1"/>
  <c r="M462" i="24"/>
  <c r="M508" i="24" s="1"/>
  <c r="L462" i="24"/>
  <c r="L508" i="24" s="1"/>
  <c r="K462" i="24"/>
  <c r="K508" i="24" s="1"/>
  <c r="K548" i="24" s="1"/>
  <c r="J462" i="24"/>
  <c r="J508" i="24" s="1"/>
  <c r="J548" i="24" s="1"/>
  <c r="I462" i="24"/>
  <c r="I508" i="24" s="1"/>
  <c r="I548" i="24" s="1"/>
  <c r="H462" i="24"/>
  <c r="H508" i="24" s="1"/>
  <c r="G462" i="24"/>
  <c r="G508" i="24" s="1"/>
  <c r="F462" i="24"/>
  <c r="F508" i="24" s="1"/>
  <c r="E462" i="24"/>
  <c r="E508" i="24" s="1"/>
  <c r="D462" i="24"/>
  <c r="D508" i="24" s="1"/>
  <c r="C462" i="24"/>
  <c r="C508" i="24" s="1"/>
  <c r="C548" i="24" s="1"/>
  <c r="B462" i="24"/>
  <c r="B508" i="24" s="1"/>
  <c r="B548" i="24" s="1"/>
  <c r="P461" i="24"/>
  <c r="P507" i="24" s="1"/>
  <c r="N461" i="24"/>
  <c r="M461" i="24"/>
  <c r="L461" i="24"/>
  <c r="L507" i="24" s="1"/>
  <c r="K461" i="24"/>
  <c r="K507" i="24" s="1"/>
  <c r="K547" i="24" s="1"/>
  <c r="J461" i="24"/>
  <c r="J507" i="24" s="1"/>
  <c r="J547" i="24" s="1"/>
  <c r="I461" i="24"/>
  <c r="I507" i="24" s="1"/>
  <c r="I547" i="24" s="1"/>
  <c r="H461" i="24"/>
  <c r="H507" i="24" s="1"/>
  <c r="H547" i="24" s="1"/>
  <c r="G461" i="24"/>
  <c r="G507" i="24" s="1"/>
  <c r="G547" i="24" s="1"/>
  <c r="F461" i="24"/>
  <c r="E461" i="24"/>
  <c r="D461" i="24"/>
  <c r="D507" i="24" s="1"/>
  <c r="C461" i="24"/>
  <c r="C507" i="24" s="1"/>
  <c r="C547" i="24" s="1"/>
  <c r="B461" i="24"/>
  <c r="B507" i="24" s="1"/>
  <c r="B547" i="24" s="1"/>
  <c r="P457" i="24"/>
  <c r="P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C648" i="24" s="1"/>
  <c r="C655" i="24" s="1"/>
  <c r="B457" i="24"/>
  <c r="B648" i="24" s="1"/>
  <c r="B655" i="24" s="1"/>
  <c r="P456" i="24"/>
  <c r="N456" i="24"/>
  <c r="M456" i="24"/>
  <c r="L456" i="24"/>
  <c r="K456" i="24"/>
  <c r="J456" i="24"/>
  <c r="I456" i="24"/>
  <c r="H456" i="24"/>
  <c r="G456" i="24"/>
  <c r="F456" i="24"/>
  <c r="E456" i="24"/>
  <c r="D456" i="24"/>
  <c r="C456" i="24"/>
  <c r="B456" i="24"/>
  <c r="P455" i="24"/>
  <c r="N455" i="24"/>
  <c r="M455" i="24"/>
  <c r="L455" i="24"/>
  <c r="K455" i="24"/>
  <c r="J455" i="24"/>
  <c r="I455" i="24"/>
  <c r="H455" i="24"/>
  <c r="G455" i="24"/>
  <c r="F455" i="24"/>
  <c r="E455" i="24"/>
  <c r="D455" i="24"/>
  <c r="C455" i="24"/>
  <c r="B455" i="24"/>
  <c r="P454" i="24"/>
  <c r="N454" i="24"/>
  <c r="M454" i="24"/>
  <c r="L454" i="24"/>
  <c r="K454" i="24"/>
  <c r="J454" i="24"/>
  <c r="I454" i="24"/>
  <c r="H454" i="24"/>
  <c r="G454" i="24"/>
  <c r="F454" i="24"/>
  <c r="E454" i="24"/>
  <c r="D454" i="24"/>
  <c r="C454" i="24"/>
  <c r="B454" i="24"/>
  <c r="P451" i="24"/>
  <c r="N451" i="24"/>
  <c r="M451" i="24"/>
  <c r="L451" i="24"/>
  <c r="K451" i="24"/>
  <c r="J451" i="24"/>
  <c r="I451" i="24"/>
  <c r="H451" i="24"/>
  <c r="G451" i="24"/>
  <c r="F451" i="24"/>
  <c r="E451" i="24"/>
  <c r="D451" i="24"/>
  <c r="C451" i="24"/>
  <c r="B451" i="24"/>
  <c r="P450" i="24"/>
  <c r="N450" i="24"/>
  <c r="M450" i="24"/>
  <c r="L450" i="24"/>
  <c r="K450" i="24"/>
  <c r="J450" i="24"/>
  <c r="I450" i="24"/>
  <c r="H450" i="24"/>
  <c r="G450" i="24"/>
  <c r="F450" i="24"/>
  <c r="E450" i="24"/>
  <c r="D450" i="24"/>
  <c r="C450" i="24"/>
  <c r="B450" i="24"/>
  <c r="P449" i="24"/>
  <c r="N449" i="24"/>
  <c r="M449" i="24"/>
  <c r="L449" i="24"/>
  <c r="K449" i="24"/>
  <c r="J449" i="24"/>
  <c r="I449" i="24"/>
  <c r="H449" i="24"/>
  <c r="G449" i="24"/>
  <c r="F449" i="24"/>
  <c r="E449" i="24"/>
  <c r="D449" i="24"/>
  <c r="C449" i="24"/>
  <c r="B449" i="24"/>
  <c r="P448" i="24"/>
  <c r="N448" i="24"/>
  <c r="M448" i="24"/>
  <c r="L448" i="24"/>
  <c r="K448" i="24"/>
  <c r="J448" i="24"/>
  <c r="I448" i="24"/>
  <c r="H448" i="24"/>
  <c r="G448" i="24"/>
  <c r="F448" i="24"/>
  <c r="E448" i="24"/>
  <c r="D448" i="24"/>
  <c r="C448" i="24"/>
  <c r="B448" i="24"/>
  <c r="P444" i="24"/>
  <c r="N444" i="24"/>
  <c r="M444" i="24"/>
  <c r="L444" i="24"/>
  <c r="K444" i="24"/>
  <c r="J444" i="24"/>
  <c r="I444" i="24"/>
  <c r="H444" i="24"/>
  <c r="G444" i="24"/>
  <c r="F444" i="24"/>
  <c r="E444" i="24"/>
  <c r="D444" i="24"/>
  <c r="C444" i="24"/>
  <c r="B444" i="24"/>
  <c r="P443" i="24"/>
  <c r="N443" i="24"/>
  <c r="M443" i="24"/>
  <c r="L443" i="24"/>
  <c r="K443" i="24"/>
  <c r="J443" i="24"/>
  <c r="I443" i="24"/>
  <c r="H443" i="24"/>
  <c r="G443" i="24"/>
  <c r="F443" i="24"/>
  <c r="E443" i="24"/>
  <c r="D443" i="24"/>
  <c r="C443" i="24"/>
  <c r="B443" i="24"/>
  <c r="P442" i="24"/>
  <c r="N442" i="24"/>
  <c r="M442" i="24"/>
  <c r="L442" i="24"/>
  <c r="K442" i="24"/>
  <c r="J442" i="24"/>
  <c r="I442" i="24"/>
  <c r="H442" i="24"/>
  <c r="G442" i="24"/>
  <c r="F442" i="24"/>
  <c r="E442" i="24"/>
  <c r="D442" i="24"/>
  <c r="C442" i="24"/>
  <c r="B442" i="24"/>
  <c r="P441" i="24"/>
  <c r="N441" i="24"/>
  <c r="M441" i="24"/>
  <c r="L441" i="24"/>
  <c r="K441" i="24"/>
  <c r="J441" i="24"/>
  <c r="I441" i="24"/>
  <c r="H441" i="24"/>
  <c r="G441" i="24"/>
  <c r="F441" i="24"/>
  <c r="E441" i="24"/>
  <c r="D441" i="24"/>
  <c r="C441" i="24"/>
  <c r="B441" i="24"/>
  <c r="P438" i="24"/>
  <c r="N438" i="24"/>
  <c r="M438" i="24"/>
  <c r="L438" i="24"/>
  <c r="K438" i="24"/>
  <c r="J438" i="24"/>
  <c r="I438" i="24"/>
  <c r="H438" i="24"/>
  <c r="G438" i="24"/>
  <c r="F438" i="24"/>
  <c r="E438" i="24"/>
  <c r="D438" i="24"/>
  <c r="C438" i="24"/>
  <c r="B438" i="24"/>
  <c r="P437" i="24"/>
  <c r="N437" i="24"/>
  <c r="M437" i="24"/>
  <c r="L437" i="24"/>
  <c r="K437" i="24"/>
  <c r="J437" i="24"/>
  <c r="I437" i="24"/>
  <c r="H437" i="24"/>
  <c r="G437" i="24"/>
  <c r="F437" i="24"/>
  <c r="E437" i="24"/>
  <c r="D437" i="24"/>
  <c r="C437" i="24"/>
  <c r="B437" i="24"/>
  <c r="P436" i="24"/>
  <c r="N436" i="24"/>
  <c r="M436" i="24"/>
  <c r="L436" i="24"/>
  <c r="K436" i="24"/>
  <c r="J436" i="24"/>
  <c r="I436" i="24"/>
  <c r="H436" i="24"/>
  <c r="G436" i="24"/>
  <c r="F436" i="24"/>
  <c r="E436" i="24"/>
  <c r="D436" i="24"/>
  <c r="C436" i="24"/>
  <c r="B436" i="24"/>
  <c r="P435" i="24"/>
  <c r="N435" i="24"/>
  <c r="M435" i="24"/>
  <c r="L435" i="24"/>
  <c r="K435" i="24"/>
  <c r="J435" i="24"/>
  <c r="I435" i="24"/>
  <c r="H435" i="24"/>
  <c r="G435" i="24"/>
  <c r="F435" i="24"/>
  <c r="E435" i="24"/>
  <c r="D435" i="24"/>
  <c r="C435" i="24"/>
  <c r="B435" i="24"/>
  <c r="K432" i="24"/>
  <c r="J432" i="24"/>
  <c r="J433" i="24" s="1"/>
  <c r="I432" i="24"/>
  <c r="I433" i="24" s="1"/>
  <c r="H432" i="24"/>
  <c r="H433" i="24" s="1"/>
  <c r="G432" i="24"/>
  <c r="F432" i="24"/>
  <c r="E432" i="24"/>
  <c r="E433" i="24" s="1"/>
  <c r="D432" i="24"/>
  <c r="C432" i="24"/>
  <c r="B432" i="24"/>
  <c r="B433" i="24" s="1"/>
  <c r="L431" i="24"/>
  <c r="K431" i="24"/>
  <c r="J431" i="24"/>
  <c r="I431" i="24"/>
  <c r="H431" i="24"/>
  <c r="G431" i="24"/>
  <c r="F431" i="24"/>
  <c r="E431" i="24"/>
  <c r="D431" i="24"/>
  <c r="C431" i="24"/>
  <c r="B431" i="24"/>
  <c r="L430" i="24"/>
  <c r="K430" i="24"/>
  <c r="J430" i="24"/>
  <c r="I430" i="24"/>
  <c r="H430" i="24"/>
  <c r="G430" i="24"/>
  <c r="F430" i="24"/>
  <c r="E430" i="24"/>
  <c r="D430" i="24"/>
  <c r="C430" i="24"/>
  <c r="B430" i="24"/>
  <c r="L429" i="24"/>
  <c r="K429" i="24"/>
  <c r="J429" i="24"/>
  <c r="I429" i="24"/>
  <c r="H429" i="24"/>
  <c r="G429" i="24"/>
  <c r="F429" i="24"/>
  <c r="E429" i="24"/>
  <c r="D429" i="24"/>
  <c r="C429" i="24"/>
  <c r="B429" i="24"/>
  <c r="K426" i="24"/>
  <c r="J426" i="24"/>
  <c r="I426" i="24"/>
  <c r="H426" i="24"/>
  <c r="G426" i="24"/>
  <c r="F426" i="24"/>
  <c r="E426" i="24"/>
  <c r="D426" i="24"/>
  <c r="C426" i="24"/>
  <c r="B426" i="24"/>
  <c r="L425" i="24"/>
  <c r="K425" i="24"/>
  <c r="J425" i="24"/>
  <c r="I425" i="24"/>
  <c r="H425" i="24"/>
  <c r="G425" i="24"/>
  <c r="F425" i="24"/>
  <c r="E425" i="24"/>
  <c r="D425" i="24"/>
  <c r="C425" i="24"/>
  <c r="B425" i="24"/>
  <c r="L424" i="24"/>
  <c r="K424" i="24"/>
  <c r="J424" i="24"/>
  <c r="I424" i="24"/>
  <c r="H424" i="24"/>
  <c r="G424" i="24"/>
  <c r="F424" i="24"/>
  <c r="E424" i="24"/>
  <c r="D424" i="24"/>
  <c r="C424" i="24"/>
  <c r="B424" i="24"/>
  <c r="L423" i="24"/>
  <c r="K423" i="24"/>
  <c r="J423" i="24"/>
  <c r="I423" i="24"/>
  <c r="H423" i="24"/>
  <c r="G423" i="24"/>
  <c r="F423" i="24"/>
  <c r="E423" i="24"/>
  <c r="D423" i="24"/>
  <c r="C423" i="24"/>
  <c r="B423" i="24"/>
  <c r="K420" i="24"/>
  <c r="J420" i="24"/>
  <c r="I420" i="24"/>
  <c r="H420" i="24"/>
  <c r="G420" i="24"/>
  <c r="F420" i="24"/>
  <c r="E420" i="24"/>
  <c r="D420" i="24"/>
  <c r="C420" i="24"/>
  <c r="B420" i="24"/>
  <c r="L419" i="24"/>
  <c r="K419" i="24"/>
  <c r="J419" i="24"/>
  <c r="I419" i="24"/>
  <c r="H419" i="24"/>
  <c r="G419" i="24"/>
  <c r="F419" i="24"/>
  <c r="E419" i="24"/>
  <c r="D419" i="24"/>
  <c r="C419" i="24"/>
  <c r="B419" i="24"/>
  <c r="L418" i="24"/>
  <c r="K418" i="24"/>
  <c r="J418" i="24"/>
  <c r="I418" i="24"/>
  <c r="H418" i="24"/>
  <c r="G418" i="24"/>
  <c r="F418" i="24"/>
  <c r="E418" i="24"/>
  <c r="D418" i="24"/>
  <c r="C418" i="24"/>
  <c r="B418" i="24"/>
  <c r="L417" i="24"/>
  <c r="K417" i="24"/>
  <c r="J417" i="24"/>
  <c r="I417" i="24"/>
  <c r="H417" i="24"/>
  <c r="G417" i="24"/>
  <c r="F417" i="24"/>
  <c r="E417" i="24"/>
  <c r="D417" i="24"/>
  <c r="C417" i="24"/>
  <c r="B417" i="24"/>
  <c r="P414" i="24"/>
  <c r="N414" i="24"/>
  <c r="M414" i="24"/>
  <c r="L414" i="24"/>
  <c r="K414" i="24"/>
  <c r="J414" i="24"/>
  <c r="I414" i="24"/>
  <c r="H414" i="24"/>
  <c r="G414" i="24"/>
  <c r="F414" i="24"/>
  <c r="E414" i="24"/>
  <c r="D414" i="24"/>
  <c r="C414" i="24"/>
  <c r="B414" i="24"/>
  <c r="P413" i="24"/>
  <c r="N413" i="24"/>
  <c r="M413" i="24"/>
  <c r="L413" i="24"/>
  <c r="K413" i="24"/>
  <c r="J413" i="24"/>
  <c r="I413" i="24"/>
  <c r="H413" i="24"/>
  <c r="G413" i="24"/>
  <c r="F413" i="24"/>
  <c r="E413" i="24"/>
  <c r="D413" i="24"/>
  <c r="C413" i="24"/>
  <c r="B413" i="24"/>
  <c r="P412" i="24"/>
  <c r="N412" i="24"/>
  <c r="M412" i="24"/>
  <c r="L412" i="24"/>
  <c r="K412" i="24"/>
  <c r="J412" i="24"/>
  <c r="I412" i="24"/>
  <c r="H412" i="24"/>
  <c r="G412" i="24"/>
  <c r="F412" i="24"/>
  <c r="E412" i="24"/>
  <c r="D412" i="24"/>
  <c r="C412" i="24"/>
  <c r="B412" i="24"/>
  <c r="P411" i="24"/>
  <c r="N411" i="24"/>
  <c r="M411" i="24"/>
  <c r="L411" i="24"/>
  <c r="K411" i="24"/>
  <c r="J411" i="24"/>
  <c r="I411" i="24"/>
  <c r="H411" i="24"/>
  <c r="G411" i="24"/>
  <c r="F411" i="24"/>
  <c r="E411" i="24"/>
  <c r="D411" i="24"/>
  <c r="C411" i="24"/>
  <c r="B411" i="24"/>
  <c r="P408" i="24"/>
  <c r="N408" i="24"/>
  <c r="M408" i="24"/>
  <c r="L408" i="24"/>
  <c r="K408" i="24"/>
  <c r="J408" i="24"/>
  <c r="I408" i="24"/>
  <c r="H408" i="24"/>
  <c r="G408" i="24"/>
  <c r="F408" i="24"/>
  <c r="E408" i="24"/>
  <c r="D408" i="24"/>
  <c r="C408" i="24"/>
  <c r="B408" i="24"/>
  <c r="P407" i="24"/>
  <c r="N407" i="24"/>
  <c r="M407" i="24"/>
  <c r="L407" i="24"/>
  <c r="K407" i="24"/>
  <c r="J407" i="24"/>
  <c r="I407" i="24"/>
  <c r="H407" i="24"/>
  <c r="G407" i="24"/>
  <c r="F407" i="24"/>
  <c r="E407" i="24"/>
  <c r="D407" i="24"/>
  <c r="C407" i="24"/>
  <c r="B407" i="24"/>
  <c r="P406" i="24"/>
  <c r="N406" i="24"/>
  <c r="M406" i="24"/>
  <c r="L406" i="24"/>
  <c r="K406" i="24"/>
  <c r="J406" i="24"/>
  <c r="I406" i="24"/>
  <c r="H406" i="24"/>
  <c r="G406" i="24"/>
  <c r="F406" i="24"/>
  <c r="E406" i="24"/>
  <c r="D406" i="24"/>
  <c r="C406" i="24"/>
  <c r="B406" i="24"/>
  <c r="P405" i="24"/>
  <c r="N405" i="24"/>
  <c r="M405" i="24"/>
  <c r="L405" i="24"/>
  <c r="K405" i="24"/>
  <c r="J405" i="24"/>
  <c r="I405" i="24"/>
  <c r="H405" i="24"/>
  <c r="G405" i="24"/>
  <c r="F405" i="24"/>
  <c r="E405" i="24"/>
  <c r="D405" i="24"/>
  <c r="C405" i="24"/>
  <c r="B405" i="24"/>
  <c r="P402" i="24"/>
  <c r="N402" i="24"/>
  <c r="M402" i="24"/>
  <c r="L402" i="24"/>
  <c r="L458" i="24" s="1"/>
  <c r="K402" i="24"/>
  <c r="J402" i="24"/>
  <c r="I402" i="24"/>
  <c r="I409" i="24" s="1"/>
  <c r="H402" i="24"/>
  <c r="H445" i="24" s="1"/>
  <c r="G402" i="24"/>
  <c r="F402" i="24"/>
  <c r="E402" i="24"/>
  <c r="D402" i="24"/>
  <c r="D458" i="24" s="1"/>
  <c r="C402" i="24"/>
  <c r="C397" i="24" s="1"/>
  <c r="B402" i="24"/>
  <c r="P401" i="24"/>
  <c r="N401" i="24"/>
  <c r="M401" i="24"/>
  <c r="L401" i="24"/>
  <c r="K401" i="24"/>
  <c r="J401" i="24"/>
  <c r="I401" i="24"/>
  <c r="H401" i="24"/>
  <c r="G401" i="24"/>
  <c r="F401" i="24"/>
  <c r="E401" i="24"/>
  <c r="D401" i="24"/>
  <c r="C401" i="24"/>
  <c r="B401" i="24"/>
  <c r="P400" i="24"/>
  <c r="N400" i="24"/>
  <c r="M400" i="24"/>
  <c r="L400" i="24"/>
  <c r="K400" i="24"/>
  <c r="J400" i="24"/>
  <c r="I400" i="24"/>
  <c r="H400" i="24"/>
  <c r="G400" i="24"/>
  <c r="F400" i="24"/>
  <c r="E400" i="24"/>
  <c r="D400" i="24"/>
  <c r="C400" i="24"/>
  <c r="B400" i="24"/>
  <c r="P399" i="24"/>
  <c r="N399" i="24"/>
  <c r="M399" i="24"/>
  <c r="L399" i="24"/>
  <c r="K399" i="24"/>
  <c r="J399" i="24"/>
  <c r="I399" i="24"/>
  <c r="H399" i="24"/>
  <c r="G399" i="24"/>
  <c r="F399" i="24"/>
  <c r="E399" i="24"/>
  <c r="D399" i="24"/>
  <c r="C399" i="24"/>
  <c r="B399" i="24"/>
  <c r="P396" i="24"/>
  <c r="N396" i="24"/>
  <c r="M396" i="24"/>
  <c r="L396" i="24"/>
  <c r="K396" i="24"/>
  <c r="J396" i="24"/>
  <c r="I396" i="24"/>
  <c r="I397" i="24" s="1"/>
  <c r="H396" i="24"/>
  <c r="G396" i="24"/>
  <c r="F396" i="24"/>
  <c r="E396" i="24"/>
  <c r="D396" i="24"/>
  <c r="D397" i="24" s="1"/>
  <c r="C396" i="24"/>
  <c r="B396" i="24"/>
  <c r="P395" i="24"/>
  <c r="N395" i="24"/>
  <c r="M395" i="24"/>
  <c r="L395" i="24"/>
  <c r="K395" i="24"/>
  <c r="J395" i="24"/>
  <c r="I395" i="24"/>
  <c r="H395" i="24"/>
  <c r="G395" i="24"/>
  <c r="F395" i="24"/>
  <c r="E395" i="24"/>
  <c r="D395" i="24"/>
  <c r="C395" i="24"/>
  <c r="B395" i="24"/>
  <c r="P394" i="24"/>
  <c r="N394" i="24"/>
  <c r="M394" i="24"/>
  <c r="L394" i="24"/>
  <c r="K394" i="24"/>
  <c r="J394" i="24"/>
  <c r="I394" i="24"/>
  <c r="H394" i="24"/>
  <c r="G394" i="24"/>
  <c r="F394" i="24"/>
  <c r="E394" i="24"/>
  <c r="D394" i="24"/>
  <c r="C394" i="24"/>
  <c r="B394" i="24"/>
  <c r="P393" i="24"/>
  <c r="N393" i="24"/>
  <c r="M393" i="24"/>
  <c r="L393" i="24"/>
  <c r="K393" i="24"/>
  <c r="J393" i="24"/>
  <c r="I393" i="24"/>
  <c r="H393" i="24"/>
  <c r="G393" i="24"/>
  <c r="F393" i="24"/>
  <c r="E393" i="24"/>
  <c r="D393" i="24"/>
  <c r="C393" i="24"/>
  <c r="B393" i="24"/>
  <c r="P390" i="24"/>
  <c r="N390" i="24"/>
  <c r="M390" i="24"/>
  <c r="L390" i="24"/>
  <c r="L391" i="24" s="1"/>
  <c r="K390" i="24"/>
  <c r="J390" i="24"/>
  <c r="I390" i="24"/>
  <c r="I391" i="24" s="1"/>
  <c r="H390" i="24"/>
  <c r="G390" i="24"/>
  <c r="F390" i="24"/>
  <c r="E390" i="24"/>
  <c r="D390" i="24"/>
  <c r="D391" i="24" s="1"/>
  <c r="C390" i="24"/>
  <c r="B390" i="24"/>
  <c r="P389" i="24"/>
  <c r="N389" i="24"/>
  <c r="M389" i="24"/>
  <c r="L389" i="24"/>
  <c r="K389" i="24"/>
  <c r="J389" i="24"/>
  <c r="I389" i="24"/>
  <c r="H389" i="24"/>
  <c r="G389" i="24"/>
  <c r="F389" i="24"/>
  <c r="E389" i="24"/>
  <c r="D389" i="24"/>
  <c r="C389" i="24"/>
  <c r="B389" i="24"/>
  <c r="P388" i="24"/>
  <c r="N388" i="24"/>
  <c r="M388" i="24"/>
  <c r="L388" i="24"/>
  <c r="K388" i="24"/>
  <c r="J388" i="24"/>
  <c r="I388" i="24"/>
  <c r="H388" i="24"/>
  <c r="G388" i="24"/>
  <c r="F388" i="24"/>
  <c r="E388" i="24"/>
  <c r="D388" i="24"/>
  <c r="C388" i="24"/>
  <c r="B388" i="24"/>
  <c r="P387" i="24"/>
  <c r="N387" i="24"/>
  <c r="M387" i="24"/>
  <c r="L387" i="24"/>
  <c r="K387" i="24"/>
  <c r="J387" i="24"/>
  <c r="I387" i="24"/>
  <c r="H387" i="24"/>
  <c r="G387" i="24"/>
  <c r="F387" i="24"/>
  <c r="E387" i="24"/>
  <c r="D387" i="24"/>
  <c r="C387" i="24"/>
  <c r="B387" i="24"/>
  <c r="P384" i="24"/>
  <c r="N384" i="24"/>
  <c r="M384" i="24"/>
  <c r="L384" i="24"/>
  <c r="L385" i="24" s="1"/>
  <c r="K384" i="24"/>
  <c r="J384" i="24"/>
  <c r="I384" i="24"/>
  <c r="I385" i="24" s="1"/>
  <c r="H384" i="24"/>
  <c r="G384" i="24"/>
  <c r="F384" i="24"/>
  <c r="E384" i="24"/>
  <c r="D384" i="24"/>
  <c r="D385" i="24" s="1"/>
  <c r="C384" i="24"/>
  <c r="B384" i="24"/>
  <c r="P383" i="24"/>
  <c r="N383" i="24"/>
  <c r="M383" i="24"/>
  <c r="L383" i="24"/>
  <c r="K383" i="24"/>
  <c r="J383" i="24"/>
  <c r="I383" i="24"/>
  <c r="H383" i="24"/>
  <c r="G383" i="24"/>
  <c r="F383" i="24"/>
  <c r="E383" i="24"/>
  <c r="D383" i="24"/>
  <c r="C383" i="24"/>
  <c r="B383" i="24"/>
  <c r="P382" i="24"/>
  <c r="N382" i="24"/>
  <c r="M382" i="24"/>
  <c r="L382" i="24"/>
  <c r="K382" i="24"/>
  <c r="J382" i="24"/>
  <c r="I382" i="24"/>
  <c r="H382" i="24"/>
  <c r="G382" i="24"/>
  <c r="F382" i="24"/>
  <c r="E382" i="24"/>
  <c r="D382" i="24"/>
  <c r="C382" i="24"/>
  <c r="B382" i="24"/>
  <c r="P381" i="24"/>
  <c r="N381" i="24"/>
  <c r="M381" i="24"/>
  <c r="L381" i="24"/>
  <c r="K381" i="24"/>
  <c r="J381" i="24"/>
  <c r="I381" i="24"/>
  <c r="H381" i="24"/>
  <c r="G381" i="24"/>
  <c r="F381" i="24"/>
  <c r="E381" i="24"/>
  <c r="D381" i="24"/>
  <c r="C381" i="24"/>
  <c r="B381" i="24"/>
  <c r="P378" i="24"/>
  <c r="N378" i="24"/>
  <c r="M378" i="24"/>
  <c r="L378" i="24"/>
  <c r="K378" i="24"/>
  <c r="J378" i="24"/>
  <c r="I378" i="24"/>
  <c r="I379" i="24" s="1"/>
  <c r="H378" i="24"/>
  <c r="G378" i="24"/>
  <c r="F378" i="24"/>
  <c r="E378" i="24"/>
  <c r="D378" i="24"/>
  <c r="C378" i="24"/>
  <c r="B378" i="24"/>
  <c r="P377" i="24"/>
  <c r="N377" i="24"/>
  <c r="M377" i="24"/>
  <c r="L377" i="24"/>
  <c r="K377" i="24"/>
  <c r="J377" i="24"/>
  <c r="I377" i="24"/>
  <c r="H377" i="24"/>
  <c r="G377" i="24"/>
  <c r="F377" i="24"/>
  <c r="E377" i="24"/>
  <c r="D377" i="24"/>
  <c r="C377" i="24"/>
  <c r="B377" i="24"/>
  <c r="P376" i="24"/>
  <c r="N376" i="24"/>
  <c r="M376" i="24"/>
  <c r="L376" i="24"/>
  <c r="K376" i="24"/>
  <c r="J376" i="24"/>
  <c r="I376" i="24"/>
  <c r="H376" i="24"/>
  <c r="G376" i="24"/>
  <c r="F376" i="24"/>
  <c r="E376" i="24"/>
  <c r="D376" i="24"/>
  <c r="C376" i="24"/>
  <c r="B376" i="24"/>
  <c r="P375" i="24"/>
  <c r="N375" i="24"/>
  <c r="M375" i="24"/>
  <c r="L375" i="24"/>
  <c r="K375" i="24"/>
  <c r="J375" i="24"/>
  <c r="I375" i="24"/>
  <c r="H375" i="24"/>
  <c r="G375" i="24"/>
  <c r="F375" i="24"/>
  <c r="E375" i="24"/>
  <c r="D375" i="24"/>
  <c r="C375" i="24"/>
  <c r="B375" i="24"/>
  <c r="P372" i="24"/>
  <c r="N372" i="24"/>
  <c r="M372" i="24"/>
  <c r="L372" i="24"/>
  <c r="L373" i="24" s="1"/>
  <c r="K372" i="24"/>
  <c r="J372" i="24"/>
  <c r="I372" i="24"/>
  <c r="I373" i="24" s="1"/>
  <c r="H372" i="24"/>
  <c r="G372" i="24"/>
  <c r="F372" i="24"/>
  <c r="E372" i="24"/>
  <c r="D372" i="24"/>
  <c r="D373" i="24" s="1"/>
  <c r="C372" i="24"/>
  <c r="B372" i="24"/>
  <c r="P371" i="24"/>
  <c r="N371" i="24"/>
  <c r="M371" i="24"/>
  <c r="L371" i="24"/>
  <c r="K371" i="24"/>
  <c r="J371" i="24"/>
  <c r="I371" i="24"/>
  <c r="H371" i="24"/>
  <c r="G371" i="24"/>
  <c r="F371" i="24"/>
  <c r="E371" i="24"/>
  <c r="D371" i="24"/>
  <c r="C371" i="24"/>
  <c r="B371" i="24"/>
  <c r="P370" i="24"/>
  <c r="N370" i="24"/>
  <c r="M370" i="24"/>
  <c r="L370" i="24"/>
  <c r="K370" i="24"/>
  <c r="J370" i="24"/>
  <c r="I370" i="24"/>
  <c r="H370" i="24"/>
  <c r="G370" i="24"/>
  <c r="F370" i="24"/>
  <c r="E370" i="24"/>
  <c r="D370" i="24"/>
  <c r="C370" i="24"/>
  <c r="B370" i="24"/>
  <c r="P369" i="24"/>
  <c r="N369" i="24"/>
  <c r="M369" i="24"/>
  <c r="L369" i="24"/>
  <c r="K369" i="24"/>
  <c r="J369" i="24"/>
  <c r="I369" i="24"/>
  <c r="H369" i="24"/>
  <c r="G369" i="24"/>
  <c r="F369" i="24"/>
  <c r="E369" i="24"/>
  <c r="D369" i="24"/>
  <c r="C369" i="24"/>
  <c r="B369" i="24"/>
  <c r="P366" i="24"/>
  <c r="N366" i="24"/>
  <c r="N367" i="24" s="1"/>
  <c r="M366" i="24"/>
  <c r="L366" i="24"/>
  <c r="L367" i="24" s="1"/>
  <c r="K366" i="24"/>
  <c r="J366" i="24"/>
  <c r="J367" i="24" s="1"/>
  <c r="I366" i="24"/>
  <c r="I367" i="24" s="1"/>
  <c r="H366" i="24"/>
  <c r="G366" i="24"/>
  <c r="F366" i="24"/>
  <c r="F367" i="24" s="1"/>
  <c r="E366" i="24"/>
  <c r="D366" i="24"/>
  <c r="D367" i="24" s="1"/>
  <c r="C366" i="24"/>
  <c r="B366" i="24"/>
  <c r="B367" i="24" s="1"/>
  <c r="P365" i="24"/>
  <c r="N365" i="24"/>
  <c r="M365" i="24"/>
  <c r="L365" i="24"/>
  <c r="K365" i="24"/>
  <c r="J365" i="24"/>
  <c r="I365" i="24"/>
  <c r="H365" i="24"/>
  <c r="G365" i="24"/>
  <c r="F365" i="24"/>
  <c r="E365" i="24"/>
  <c r="D365" i="24"/>
  <c r="C365" i="24"/>
  <c r="B365" i="24"/>
  <c r="P364" i="24"/>
  <c r="N364" i="24"/>
  <c r="M364" i="24"/>
  <c r="L364" i="24"/>
  <c r="K364" i="24"/>
  <c r="J364" i="24"/>
  <c r="I364" i="24"/>
  <c r="H364" i="24"/>
  <c r="G364" i="24"/>
  <c r="F364" i="24"/>
  <c r="E364" i="24"/>
  <c r="D364" i="24"/>
  <c r="C364" i="24"/>
  <c r="B364" i="24"/>
  <c r="P363" i="24"/>
  <c r="N363" i="24"/>
  <c r="M363" i="24"/>
  <c r="L363" i="24"/>
  <c r="K363" i="24"/>
  <c r="J363" i="24"/>
  <c r="I363" i="24"/>
  <c r="H363" i="24"/>
  <c r="G363" i="24"/>
  <c r="F363" i="24"/>
  <c r="E363" i="24"/>
  <c r="D363" i="24"/>
  <c r="C363" i="24"/>
  <c r="B363" i="24"/>
  <c r="P360" i="24"/>
  <c r="N360" i="24"/>
  <c r="N361" i="24" s="1"/>
  <c r="M360" i="24"/>
  <c r="L360" i="24"/>
  <c r="L361" i="24" s="1"/>
  <c r="K360" i="24"/>
  <c r="J360" i="24"/>
  <c r="I360" i="24"/>
  <c r="I361" i="24" s="1"/>
  <c r="H360" i="24"/>
  <c r="G360" i="24"/>
  <c r="F360" i="24"/>
  <c r="F361" i="24" s="1"/>
  <c r="E360" i="24"/>
  <c r="D360" i="24"/>
  <c r="D361" i="24" s="1"/>
  <c r="C360" i="24"/>
  <c r="B360" i="24"/>
  <c r="P359" i="24"/>
  <c r="N359" i="24"/>
  <c r="M359" i="24"/>
  <c r="L359" i="24"/>
  <c r="K359" i="24"/>
  <c r="J359" i="24"/>
  <c r="I359" i="24"/>
  <c r="H359" i="24"/>
  <c r="G359" i="24"/>
  <c r="F359" i="24"/>
  <c r="E359" i="24"/>
  <c r="D359" i="24"/>
  <c r="C359" i="24"/>
  <c r="B359" i="24"/>
  <c r="P358" i="24"/>
  <c r="N358" i="24"/>
  <c r="M358" i="24"/>
  <c r="L358" i="24"/>
  <c r="K358" i="24"/>
  <c r="J358" i="24"/>
  <c r="I358" i="24"/>
  <c r="H358" i="24"/>
  <c r="G358" i="24"/>
  <c r="F358" i="24"/>
  <c r="E358" i="24"/>
  <c r="D358" i="24"/>
  <c r="C358" i="24"/>
  <c r="B358" i="24"/>
  <c r="P357" i="24"/>
  <c r="N357" i="24"/>
  <c r="M357" i="24"/>
  <c r="L357" i="24"/>
  <c r="K357" i="24"/>
  <c r="J357" i="24"/>
  <c r="I357" i="24"/>
  <c r="H357" i="24"/>
  <c r="G357" i="24"/>
  <c r="F357" i="24"/>
  <c r="E357" i="24"/>
  <c r="D357" i="24"/>
  <c r="C357" i="24"/>
  <c r="B357" i="24"/>
  <c r="P354" i="24"/>
  <c r="N354" i="24"/>
  <c r="N355" i="24" s="1"/>
  <c r="M354" i="24"/>
  <c r="L354" i="24"/>
  <c r="L355" i="24" s="1"/>
  <c r="K354" i="24"/>
  <c r="J354" i="24"/>
  <c r="I354" i="24"/>
  <c r="I355" i="24" s="1"/>
  <c r="H354" i="24"/>
  <c r="G354" i="24"/>
  <c r="F354" i="24"/>
  <c r="F355" i="24" s="1"/>
  <c r="E354" i="24"/>
  <c r="D354" i="24"/>
  <c r="D355" i="24" s="1"/>
  <c r="C354" i="24"/>
  <c r="B354" i="24"/>
  <c r="P353" i="24"/>
  <c r="N353" i="24"/>
  <c r="M353" i="24"/>
  <c r="L353" i="24"/>
  <c r="K353" i="24"/>
  <c r="J353" i="24"/>
  <c r="I353" i="24"/>
  <c r="H353" i="24"/>
  <c r="G353" i="24"/>
  <c r="F353" i="24"/>
  <c r="E353" i="24"/>
  <c r="D353" i="24"/>
  <c r="C353" i="24"/>
  <c r="B353" i="24"/>
  <c r="P352" i="24"/>
  <c r="N352" i="24"/>
  <c r="M352" i="24"/>
  <c r="L352" i="24"/>
  <c r="K352" i="24"/>
  <c r="J352" i="24"/>
  <c r="I352" i="24"/>
  <c r="H352" i="24"/>
  <c r="G352" i="24"/>
  <c r="F352" i="24"/>
  <c r="E352" i="24"/>
  <c r="D352" i="24"/>
  <c r="C352" i="24"/>
  <c r="B352" i="24"/>
  <c r="P351" i="24"/>
  <c r="N351" i="24"/>
  <c r="M351" i="24"/>
  <c r="L351" i="24"/>
  <c r="K351" i="24"/>
  <c r="J351" i="24"/>
  <c r="I351" i="24"/>
  <c r="H351" i="24"/>
  <c r="G351" i="24"/>
  <c r="F351" i="24"/>
  <c r="E351" i="24"/>
  <c r="D351" i="24"/>
  <c r="C351" i="24"/>
  <c r="B351" i="24"/>
  <c r="BM213" i="24"/>
  <c r="BM215" i="24" s="1"/>
  <c r="BL213" i="24"/>
  <c r="BL215" i="24" s="1"/>
  <c r="BK213" i="24"/>
  <c r="BK215" i="24" s="1"/>
  <c r="BJ213" i="24"/>
  <c r="BJ215" i="24" s="1"/>
  <c r="BI213" i="24"/>
  <c r="BI215" i="24" s="1"/>
  <c r="BH213" i="24"/>
  <c r="BH215" i="24" s="1"/>
  <c r="BG213" i="24"/>
  <c r="BG215" i="24" s="1"/>
  <c r="BF213" i="24"/>
  <c r="BF215" i="24" s="1"/>
  <c r="BE213" i="24"/>
  <c r="BE215" i="24" s="1"/>
  <c r="BD213" i="24"/>
  <c r="BD215" i="24" s="1"/>
  <c r="BC213" i="24"/>
  <c r="BC215" i="24" s="1"/>
  <c r="BB213" i="24"/>
  <c r="BB215" i="24" s="1"/>
  <c r="BA213" i="24"/>
  <c r="BA215" i="24" s="1"/>
  <c r="AZ213" i="24"/>
  <c r="AZ215" i="24" s="1"/>
  <c r="AY213" i="24"/>
  <c r="AY215" i="24" s="1"/>
  <c r="AX213" i="24"/>
  <c r="AX215" i="24" s="1"/>
  <c r="AW213" i="24"/>
  <c r="AW215" i="24" s="1"/>
  <c r="AV213" i="24"/>
  <c r="AV215" i="24" s="1"/>
  <c r="AU213" i="24"/>
  <c r="AU215" i="24" s="1"/>
  <c r="AT213" i="24"/>
  <c r="AT215" i="24" s="1"/>
  <c r="AS213" i="24"/>
  <c r="AS215" i="24" s="1"/>
  <c r="AR213" i="24"/>
  <c r="AR215" i="24" s="1"/>
  <c r="AQ213" i="24"/>
  <c r="AQ215" i="24" s="1"/>
  <c r="AP213" i="24"/>
  <c r="AP215" i="24" s="1"/>
  <c r="AO213" i="24"/>
  <c r="AO215" i="24" s="1"/>
  <c r="AN213" i="24"/>
  <c r="AN215" i="24" s="1"/>
  <c r="AM213" i="24"/>
  <c r="AM215" i="24" s="1"/>
  <c r="AL213" i="24"/>
  <c r="AL215" i="24" s="1"/>
  <c r="AK213" i="24"/>
  <c r="AK215" i="24" s="1"/>
  <c r="AJ213" i="24"/>
  <c r="AJ215" i="24" s="1"/>
  <c r="AI213" i="24"/>
  <c r="AI215" i="24" s="1"/>
  <c r="AH213" i="24"/>
  <c r="AH215" i="24" s="1"/>
  <c r="AG213" i="24"/>
  <c r="AG215" i="24" s="1"/>
  <c r="AF213" i="24"/>
  <c r="AF215" i="24" s="1"/>
  <c r="AE213" i="24"/>
  <c r="AE215" i="24" s="1"/>
  <c r="AD213" i="24"/>
  <c r="AD215" i="24" s="1"/>
  <c r="AC213" i="24"/>
  <c r="AC215" i="24" s="1"/>
  <c r="AB213" i="24"/>
  <c r="AB215" i="24" s="1"/>
  <c r="AA213" i="24"/>
  <c r="AA215" i="24" s="1"/>
  <c r="Z213" i="24"/>
  <c r="Z215" i="24" s="1"/>
  <c r="Y213" i="24"/>
  <c r="Y215" i="24" s="1"/>
  <c r="X213" i="24"/>
  <c r="X215" i="24" s="1"/>
  <c r="W213" i="24"/>
  <c r="W215" i="24" s="1"/>
  <c r="V213" i="24"/>
  <c r="V215" i="24" s="1"/>
  <c r="U213" i="24"/>
  <c r="U215" i="24" s="1"/>
  <c r="T213" i="24"/>
  <c r="T215" i="24" s="1"/>
  <c r="S213" i="24"/>
  <c r="S215" i="24" s="1"/>
  <c r="L543" i="24" s="1"/>
  <c r="R213" i="24"/>
  <c r="R215" i="24" s="1"/>
  <c r="M540" i="24" s="1"/>
  <c r="Q213" i="24"/>
  <c r="Q215" i="24" s="1"/>
  <c r="M541" i="24" s="1"/>
  <c r="P213" i="24"/>
  <c r="P215" i="24" s="1"/>
  <c r="N213" i="24"/>
  <c r="N215" i="24" s="1"/>
  <c r="M543" i="24" s="1"/>
  <c r="M213" i="24"/>
  <c r="M215" i="24" s="1"/>
  <c r="N540" i="24" s="1"/>
  <c r="L213" i="24"/>
  <c r="L215" i="24" s="1"/>
  <c r="N541" i="24" s="1"/>
  <c r="K213" i="24"/>
  <c r="K215" i="24" s="1"/>
  <c r="N542" i="24" s="1"/>
  <c r="J213" i="24"/>
  <c r="J215" i="24" s="1"/>
  <c r="N543" i="24" s="1"/>
  <c r="I213" i="24"/>
  <c r="I215" i="24" s="1"/>
  <c r="H213" i="24"/>
  <c r="H215" i="24" s="1"/>
  <c r="G213" i="24"/>
  <c r="G215" i="24" s="1"/>
  <c r="P542" i="24" s="1"/>
  <c r="F213" i="24"/>
  <c r="F215" i="24" s="1"/>
  <c r="E213" i="24"/>
  <c r="E215" i="24" s="1"/>
  <c r="D213" i="24"/>
  <c r="D215" i="24" s="1"/>
  <c r="C213" i="24"/>
  <c r="C215" i="24" s="1"/>
  <c r="B213" i="24"/>
  <c r="B215" i="24" s="1"/>
  <c r="BF124" i="24"/>
  <c r="BL123" i="24"/>
  <c r="BK123" i="24"/>
  <c r="BJ123" i="24"/>
  <c r="BI123" i="24"/>
  <c r="BH123" i="24"/>
  <c r="BG123" i="24"/>
  <c r="BF123" i="24"/>
  <c r="BF125" i="24" s="1"/>
  <c r="BE123" i="24"/>
  <c r="BD123" i="24"/>
  <c r="BL122" i="24"/>
  <c r="BL124" i="24" s="1"/>
  <c r="BK122" i="24"/>
  <c r="BK124" i="24" s="1"/>
  <c r="BJ122" i="24"/>
  <c r="BJ124" i="24" s="1"/>
  <c r="BI122" i="24"/>
  <c r="BI124" i="24" s="1"/>
  <c r="BH122" i="24"/>
  <c r="BH124" i="24" s="1"/>
  <c r="BG122" i="24"/>
  <c r="BG124" i="24" s="1"/>
  <c r="BF122" i="24"/>
  <c r="BE122" i="24"/>
  <c r="BE124" i="24" s="1"/>
  <c r="BD122" i="24"/>
  <c r="BD124" i="24" s="1"/>
  <c r="BC122" i="24"/>
  <c r="BC124" i="24" s="1"/>
  <c r="BB122" i="24"/>
  <c r="BB124" i="24" s="1"/>
  <c r="BA122" i="24"/>
  <c r="BA124" i="24" s="1"/>
  <c r="AZ122" i="24"/>
  <c r="AZ124" i="24" s="1"/>
  <c r="AY122" i="24"/>
  <c r="AY124" i="24" s="1"/>
  <c r="AX122" i="24"/>
  <c r="AX124" i="24" s="1"/>
  <c r="AW122" i="24"/>
  <c r="AW124" i="24" s="1"/>
  <c r="AV122" i="24"/>
  <c r="AV124" i="24" s="1"/>
  <c r="AU122" i="24"/>
  <c r="AU124" i="24" s="1"/>
  <c r="AT122" i="24"/>
  <c r="AT124" i="24" s="1"/>
  <c r="AS122" i="24"/>
  <c r="AS124" i="24" s="1"/>
  <c r="AR122" i="24"/>
  <c r="AR124" i="24" s="1"/>
  <c r="AQ122" i="24"/>
  <c r="AQ124" i="24" s="1"/>
  <c r="AP122" i="24"/>
  <c r="AP124" i="24" s="1"/>
  <c r="AO122" i="24"/>
  <c r="AO124" i="24" s="1"/>
  <c r="AN122" i="24"/>
  <c r="AN124" i="24" s="1"/>
  <c r="AM122" i="24"/>
  <c r="AM124" i="24" s="1"/>
  <c r="AL122" i="24"/>
  <c r="AL124" i="24" s="1"/>
  <c r="AK122" i="24"/>
  <c r="AK124" i="24" s="1"/>
  <c r="AJ122" i="24"/>
  <c r="AJ124" i="24" s="1"/>
  <c r="AI122" i="24"/>
  <c r="AI124" i="24" s="1"/>
  <c r="AH122" i="24"/>
  <c r="AH124" i="24" s="1"/>
  <c r="AG122" i="24"/>
  <c r="AG124" i="24" s="1"/>
  <c r="AF122" i="24"/>
  <c r="AF124" i="24" s="1"/>
  <c r="AE122" i="24"/>
  <c r="AE124" i="24" s="1"/>
  <c r="AD122" i="24"/>
  <c r="AD124" i="24" s="1"/>
  <c r="AC122" i="24"/>
  <c r="AC124" i="24" s="1"/>
  <c r="AB122" i="24"/>
  <c r="AB124" i="24" s="1"/>
  <c r="AA122" i="24"/>
  <c r="AA124" i="24" s="1"/>
  <c r="Z122" i="24"/>
  <c r="Z124" i="24" s="1"/>
  <c r="Y122" i="24"/>
  <c r="Y124" i="24" s="1"/>
  <c r="X122" i="24"/>
  <c r="X124" i="24" s="1"/>
  <c r="W122" i="24"/>
  <c r="W124" i="24" s="1"/>
  <c r="V122" i="24"/>
  <c r="V124" i="24" s="1"/>
  <c r="U122" i="24"/>
  <c r="U124" i="24" s="1"/>
  <c r="T122" i="24"/>
  <c r="T124" i="24" s="1"/>
  <c r="S122" i="24"/>
  <c r="S124" i="24" s="1"/>
  <c r="L426" i="24" s="1"/>
  <c r="R122" i="24"/>
  <c r="R124" i="24" s="1"/>
  <c r="M423" i="24" s="1"/>
  <c r="Q122" i="24"/>
  <c r="Q124" i="24" s="1"/>
  <c r="M424" i="24" s="1"/>
  <c r="P122" i="24"/>
  <c r="P124" i="24" s="1"/>
  <c r="N122" i="24"/>
  <c r="N124" i="24" s="1"/>
  <c r="M426" i="24" s="1"/>
  <c r="M427" i="24" s="1"/>
  <c r="M122" i="24"/>
  <c r="M124" i="24" s="1"/>
  <c r="N423" i="24" s="1"/>
  <c r="L122" i="24"/>
  <c r="L124" i="24" s="1"/>
  <c r="N424" i="24" s="1"/>
  <c r="K122" i="24"/>
  <c r="K124" i="24" s="1"/>
  <c r="N425" i="24" s="1"/>
  <c r="J122" i="24"/>
  <c r="J124" i="24" s="1"/>
  <c r="N426" i="24" s="1"/>
  <c r="N427" i="24" s="1"/>
  <c r="I122" i="24"/>
  <c r="I124" i="24" s="1"/>
  <c r="H122" i="24"/>
  <c r="H124" i="24" s="1"/>
  <c r="G122" i="24"/>
  <c r="G124" i="24" s="1"/>
  <c r="F122" i="24"/>
  <c r="F124" i="24" s="1"/>
  <c r="E122" i="24"/>
  <c r="E124" i="24" s="1"/>
  <c r="D122" i="24"/>
  <c r="D124" i="24" s="1"/>
  <c r="C122" i="24"/>
  <c r="C124" i="24" s="1"/>
  <c r="B122" i="24"/>
  <c r="B124" i="24" s="1"/>
  <c r="BL121" i="24"/>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N121" i="24"/>
  <c r="M121" i="24"/>
  <c r="L121" i="24"/>
  <c r="K121" i="24"/>
  <c r="J121" i="24"/>
  <c r="I121" i="24"/>
  <c r="H121" i="24"/>
  <c r="G121" i="24"/>
  <c r="F121" i="24"/>
  <c r="E121" i="24"/>
  <c r="D121" i="24"/>
  <c r="C121" i="24"/>
  <c r="B121" i="24"/>
  <c r="BL120"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N120" i="24"/>
  <c r="M120" i="24"/>
  <c r="L120" i="24"/>
  <c r="K120" i="24"/>
  <c r="J120" i="24"/>
  <c r="I120" i="24"/>
  <c r="H120" i="24"/>
  <c r="G120" i="24"/>
  <c r="F120" i="24"/>
  <c r="E120" i="24"/>
  <c r="D120" i="24"/>
  <c r="C120" i="24"/>
  <c r="B120" i="24"/>
  <c r="BL119"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N119" i="24"/>
  <c r="M119" i="24"/>
  <c r="L119" i="24"/>
  <c r="K119" i="24"/>
  <c r="J119" i="24"/>
  <c r="I119" i="24"/>
  <c r="H119" i="24"/>
  <c r="G119" i="24"/>
  <c r="F119" i="24"/>
  <c r="E119" i="24"/>
  <c r="D119" i="24"/>
  <c r="C119" i="24"/>
  <c r="B119" i="24"/>
  <c r="O614" i="17"/>
  <c r="O661" i="15"/>
  <c r="F680" i="28" l="1"/>
  <c r="G680" i="28" s="1"/>
  <c r="O608" i="28"/>
  <c r="P581" i="28"/>
  <c r="O520" i="28"/>
  <c r="O581" i="28"/>
  <c r="N478" i="28"/>
  <c r="L528" i="28"/>
  <c r="H123" i="28"/>
  <c r="O418" i="28" s="1"/>
  <c r="Q123" i="28"/>
  <c r="Y123" i="28"/>
  <c r="K418" i="28" s="1"/>
  <c r="AG123" i="28"/>
  <c r="AO123" i="28"/>
  <c r="AW123" i="28"/>
  <c r="P427" i="28"/>
  <c r="P425" i="28"/>
  <c r="M425" i="28"/>
  <c r="P541" i="28"/>
  <c r="O503" i="28"/>
  <c r="O504" i="28" s="1"/>
  <c r="O605" i="28"/>
  <c r="P540" i="28"/>
  <c r="N452" i="28"/>
  <c r="O465" i="28"/>
  <c r="O588" i="28"/>
  <c r="O632" i="28" s="1"/>
  <c r="L427" i="28"/>
  <c r="J581" i="28"/>
  <c r="G684" i="28"/>
  <c r="O123" i="28"/>
  <c r="O536" i="28"/>
  <c r="O537" i="28" s="1"/>
  <c r="M415" i="28"/>
  <c r="H570" i="28"/>
  <c r="B548" i="28"/>
  <c r="B571" i="28" s="1"/>
  <c r="J548" i="28"/>
  <c r="J571" i="28" s="1"/>
  <c r="F550" i="28"/>
  <c r="O409" i="28"/>
  <c r="O508" i="28"/>
  <c r="O478" i="28"/>
  <c r="O490" i="28"/>
  <c r="O606" i="28"/>
  <c r="G550" i="28"/>
  <c r="G573" i="28" s="1"/>
  <c r="O355" i="28"/>
  <c r="M361" i="28"/>
  <c r="D548" i="28"/>
  <c r="E605" i="28"/>
  <c r="M605" i="28"/>
  <c r="G606" i="28"/>
  <c r="I607" i="28"/>
  <c r="C608" i="28"/>
  <c r="K608" i="28"/>
  <c r="O367" i="28"/>
  <c r="O510" i="28"/>
  <c r="K409" i="28"/>
  <c r="O636" i="28"/>
  <c r="O391" i="28"/>
  <c r="O484" i="28"/>
  <c r="O472" i="28"/>
  <c r="O607" i="28"/>
  <c r="N536" i="28"/>
  <c r="O361" i="28"/>
  <c r="O458" i="28"/>
  <c r="E672" i="28"/>
  <c r="D673" i="28"/>
  <c r="D675" i="28" s="1"/>
  <c r="C673" i="28"/>
  <c r="C675" i="28" s="1"/>
  <c r="O655" i="28"/>
  <c r="O654" i="28"/>
  <c r="O658" i="28" s="1"/>
  <c r="P355" i="28"/>
  <c r="P397" i="28"/>
  <c r="P606" i="28"/>
  <c r="O549" i="28"/>
  <c r="O649" i="28"/>
  <c r="O634" i="28"/>
  <c r="O125" i="28"/>
  <c r="M419" i="28"/>
  <c r="P543" i="28"/>
  <c r="P550" i="28" s="1"/>
  <c r="O543" i="28"/>
  <c r="O642" i="28"/>
  <c r="O511" i="28"/>
  <c r="O643" i="28"/>
  <c r="O644" i="28"/>
  <c r="H509" i="28"/>
  <c r="H549" i="28" s="1"/>
  <c r="B510" i="28"/>
  <c r="B550" i="28" s="1"/>
  <c r="B573" i="28" s="1"/>
  <c r="J510" i="28"/>
  <c r="I695" i="28"/>
  <c r="M355" i="28"/>
  <c r="L445" i="28"/>
  <c r="L409" i="28"/>
  <c r="K415" i="28"/>
  <c r="E547" i="28"/>
  <c r="G548" i="28"/>
  <c r="I549" i="28"/>
  <c r="I557" i="28" s="1"/>
  <c r="C550" i="28"/>
  <c r="C573" i="28" s="1"/>
  <c r="P478" i="28"/>
  <c r="P490" i="28"/>
  <c r="M496" i="28"/>
  <c r="M503" i="28"/>
  <c r="P503" i="28"/>
  <c r="P643" i="28" s="1"/>
  <c r="H693" i="28"/>
  <c r="H695" i="28" s="1"/>
  <c r="M708" i="28"/>
  <c r="O379" i="28"/>
  <c r="O656" i="28"/>
  <c r="O717" i="28"/>
  <c r="O718" i="28" s="1"/>
  <c r="P123" i="28"/>
  <c r="AV123" i="28"/>
  <c r="K367" i="28"/>
  <c r="N520" i="28"/>
  <c r="M427" i="28"/>
  <c r="K427" i="28"/>
  <c r="K379" i="28"/>
  <c r="I548" i="28"/>
  <c r="I571" i="28" s="1"/>
  <c r="E550" i="28"/>
  <c r="H688" i="28"/>
  <c r="O637" i="28"/>
  <c r="AF123" i="28"/>
  <c r="I123" i="28"/>
  <c r="R123" i="28"/>
  <c r="M417" i="28" s="1"/>
  <c r="Z123" i="28"/>
  <c r="K417" i="28" s="1"/>
  <c r="AH123" i="28"/>
  <c r="AP123" i="28"/>
  <c r="AP125" i="28" s="1"/>
  <c r="AX123" i="28"/>
  <c r="BD125" i="28"/>
  <c r="BL125" i="28"/>
  <c r="M367" i="28"/>
  <c r="M373" i="28"/>
  <c r="P391" i="28"/>
  <c r="H490" i="28"/>
  <c r="N581" i="28"/>
  <c r="N588" i="28"/>
  <c r="N632" i="28" s="1"/>
  <c r="O423" i="28"/>
  <c r="O452" i="28"/>
  <c r="O540" i="28"/>
  <c r="O547" i="28" s="1"/>
  <c r="X123" i="28"/>
  <c r="X125" i="28" s="1"/>
  <c r="K431" i="28" s="1"/>
  <c r="M439" i="28"/>
  <c r="B123" i="28"/>
  <c r="B125" i="28" s="1"/>
  <c r="J123" i="28"/>
  <c r="J125" i="28" s="1"/>
  <c r="N432" i="28" s="1"/>
  <c r="N433" i="28" s="1"/>
  <c r="S123" i="28"/>
  <c r="S125" i="28" s="1"/>
  <c r="L432" i="28" s="1"/>
  <c r="L433" i="28" s="1"/>
  <c r="AA123" i="28"/>
  <c r="AA125" i="28" s="1"/>
  <c r="J432" i="28" s="1"/>
  <c r="J639" i="28" s="1"/>
  <c r="AI123" i="28"/>
  <c r="AI125" i="28" s="1"/>
  <c r="AQ123" i="28"/>
  <c r="AQ125" i="28" s="1"/>
  <c r="AY123" i="28"/>
  <c r="AY125" i="28" s="1"/>
  <c r="BE125" i="28"/>
  <c r="M544" i="28"/>
  <c r="M379" i="28"/>
  <c r="K385" i="28"/>
  <c r="C548" i="28"/>
  <c r="C556" i="28" s="1"/>
  <c r="K548" i="28"/>
  <c r="M549" i="28"/>
  <c r="M572" i="28" s="1"/>
  <c r="I478" i="28"/>
  <c r="I484" i="28"/>
  <c r="I490" i="28"/>
  <c r="G605" i="28"/>
  <c r="P605" i="28"/>
  <c r="I606" i="28"/>
  <c r="C607" i="28"/>
  <c r="K607" i="28"/>
  <c r="O424" i="28"/>
  <c r="O541" i="28"/>
  <c r="O652" i="28"/>
  <c r="O713" i="28"/>
  <c r="O714" i="28" s="1"/>
  <c r="O721" i="28"/>
  <c r="O722" i="28" s="1"/>
  <c r="G123" i="28"/>
  <c r="O419" i="28" s="1"/>
  <c r="AN123" i="28"/>
  <c r="K373" i="28"/>
  <c r="N528" i="28"/>
  <c r="K391" i="28"/>
  <c r="K397" i="28"/>
  <c r="J472" i="28"/>
  <c r="B490" i="28"/>
  <c r="J490" i="28"/>
  <c r="J496" i="28"/>
  <c r="J503" i="28"/>
  <c r="K505" i="28" s="1"/>
  <c r="P542" i="28"/>
  <c r="P544" i="28" s="1"/>
  <c r="O385" i="28"/>
  <c r="O415" i="28"/>
  <c r="O425" i="28"/>
  <c r="BG125" i="28"/>
  <c r="K355" i="28"/>
  <c r="K361" i="28"/>
  <c r="M385" i="28"/>
  <c r="C547" i="28"/>
  <c r="C570" i="28" s="1"/>
  <c r="E548" i="28"/>
  <c r="E556" i="28" s="1"/>
  <c r="M548" i="28"/>
  <c r="M571" i="28" s="1"/>
  <c r="G549" i="28"/>
  <c r="I550" i="28"/>
  <c r="I573" i="28" s="1"/>
  <c r="K496" i="28"/>
  <c r="K503" i="28"/>
  <c r="K644" i="28" s="1"/>
  <c r="K520" i="28"/>
  <c r="K522" i="28" s="1"/>
  <c r="K528" i="28"/>
  <c r="K530" i="28" s="1"/>
  <c r="P608" i="28"/>
  <c r="B607" i="28"/>
  <c r="O426" i="28"/>
  <c r="O427" i="28" s="1"/>
  <c r="P716" i="28"/>
  <c r="P717" i="28" s="1"/>
  <c r="N544" i="28"/>
  <c r="K472" i="28"/>
  <c r="K478" i="28"/>
  <c r="C484" i="28"/>
  <c r="K490" i="28"/>
  <c r="K465" i="28"/>
  <c r="K658" i="28" s="1"/>
  <c r="C478" i="28"/>
  <c r="C490" i="28"/>
  <c r="L465" i="28"/>
  <c r="F508" i="28"/>
  <c r="F548" i="28" s="1"/>
  <c r="D478" i="28"/>
  <c r="L478" i="28"/>
  <c r="D484" i="28"/>
  <c r="L484" i="28"/>
  <c r="D490" i="28"/>
  <c r="L490" i="28"/>
  <c r="K507" i="28"/>
  <c r="K547" i="28" s="1"/>
  <c r="K555" i="28" s="1"/>
  <c r="J544" i="28"/>
  <c r="E478" i="28"/>
  <c r="L503" i="28"/>
  <c r="L643" i="28" s="1"/>
  <c r="M484" i="28"/>
  <c r="K544" i="28"/>
  <c r="N472" i="28"/>
  <c r="F478" i="28"/>
  <c r="F484" i="28"/>
  <c r="N484" i="28"/>
  <c r="F490" i="28"/>
  <c r="N490" i="28"/>
  <c r="J567" i="28"/>
  <c r="K484" i="28"/>
  <c r="K550" i="28"/>
  <c r="K558" i="28" s="1"/>
  <c r="M478" i="28"/>
  <c r="E490" i="28"/>
  <c r="P520" i="28"/>
  <c r="P547" i="28"/>
  <c r="P555" i="28" s="1"/>
  <c r="K549" i="28"/>
  <c r="K572" i="28" s="1"/>
  <c r="M550" i="28"/>
  <c r="M573" i="28" s="1"/>
  <c r="P472" i="28"/>
  <c r="G478" i="28"/>
  <c r="G484" i="28"/>
  <c r="P484" i="28"/>
  <c r="G490" i="28"/>
  <c r="N496" i="28"/>
  <c r="P528" i="28"/>
  <c r="K581" i="28"/>
  <c r="K588" i="28"/>
  <c r="K649" i="28" s="1"/>
  <c r="M547" i="28"/>
  <c r="M570" i="28" s="1"/>
  <c r="M472" i="28"/>
  <c r="E484" i="28"/>
  <c r="M490" i="28"/>
  <c r="J550" i="28"/>
  <c r="J573" i="28" s="1"/>
  <c r="M520" i="28"/>
  <c r="L549" i="28"/>
  <c r="N550" i="28"/>
  <c r="N573" i="28" s="1"/>
  <c r="H478" i="28"/>
  <c r="P496" i="28"/>
  <c r="J528" i="28"/>
  <c r="N567" i="28"/>
  <c r="P536" i="28"/>
  <c r="P538" i="28" s="1"/>
  <c r="M567" i="28"/>
  <c r="M581" i="28"/>
  <c r="M588" i="28"/>
  <c r="M603" i="28" s="1"/>
  <c r="P588" i="28"/>
  <c r="P649" i="28" s="1"/>
  <c r="J520" i="28"/>
  <c r="C605" i="28"/>
  <c r="K605" i="28"/>
  <c r="E606" i="28"/>
  <c r="M606" i="28"/>
  <c r="G607" i="28"/>
  <c r="P607" i="28"/>
  <c r="D605" i="28"/>
  <c r="F606" i="28"/>
  <c r="N606" i="28"/>
  <c r="H607" i="28"/>
  <c r="B608" i="28"/>
  <c r="J608" i="28"/>
  <c r="I605" i="28"/>
  <c r="C606" i="28"/>
  <c r="K606" i="28"/>
  <c r="E607" i="28"/>
  <c r="G608" i="28"/>
  <c r="F605" i="28"/>
  <c r="N605" i="28"/>
  <c r="H606" i="28"/>
  <c r="J607" i="28"/>
  <c r="D608" i="28"/>
  <c r="L608" i="28"/>
  <c r="P125" i="28"/>
  <c r="M431" i="28" s="1"/>
  <c r="AF125" i="28"/>
  <c r="AN125" i="28"/>
  <c r="AV125" i="28"/>
  <c r="N361" i="28"/>
  <c r="L420" i="28"/>
  <c r="L421" i="28" s="1"/>
  <c r="K445" i="28"/>
  <c r="K452" i="28"/>
  <c r="Q125" i="28"/>
  <c r="M430" i="28" s="1"/>
  <c r="Y125" i="28"/>
  <c r="K430" i="28" s="1"/>
  <c r="AG125" i="28"/>
  <c r="AO125" i="28"/>
  <c r="AW125" i="28"/>
  <c r="BJ125" i="28"/>
  <c r="P361" i="28"/>
  <c r="M409" i="28"/>
  <c r="L452" i="28"/>
  <c r="BK125" i="28"/>
  <c r="N409" i="28"/>
  <c r="N420" i="28"/>
  <c r="N421" i="28" s="1"/>
  <c r="M445" i="28"/>
  <c r="M452" i="28"/>
  <c r="N445" i="28"/>
  <c r="C123" i="28"/>
  <c r="C125" i="28" s="1"/>
  <c r="K123" i="28"/>
  <c r="T123" i="28"/>
  <c r="AB123" i="28"/>
  <c r="AB125" i="28" s="1"/>
  <c r="AJ123" i="28"/>
  <c r="AJ125" i="28" s="1"/>
  <c r="AR123" i="28"/>
  <c r="AR125" i="28" s="1"/>
  <c r="AZ123" i="28"/>
  <c r="AZ125" i="28" s="1"/>
  <c r="N367" i="28"/>
  <c r="N391" i="28"/>
  <c r="D123" i="28"/>
  <c r="D125" i="28" s="1"/>
  <c r="L123" i="28"/>
  <c r="U123" i="28"/>
  <c r="AC123" i="28"/>
  <c r="AC125" i="28" s="1"/>
  <c r="AK123" i="28"/>
  <c r="AK125" i="28" s="1"/>
  <c r="AS123" i="28"/>
  <c r="AS125" i="28" s="1"/>
  <c r="BA123" i="28"/>
  <c r="BA125" i="28" s="1"/>
  <c r="N385" i="28"/>
  <c r="M418" i="28"/>
  <c r="E123" i="28"/>
  <c r="E125" i="28" s="1"/>
  <c r="M123" i="28"/>
  <c r="V123" i="28"/>
  <c r="AD123" i="28"/>
  <c r="AD125" i="28" s="1"/>
  <c r="AL123" i="28"/>
  <c r="AL125" i="28" s="1"/>
  <c r="AT123" i="28"/>
  <c r="AT125" i="28" s="1"/>
  <c r="BB123" i="28"/>
  <c r="BB125" i="28" s="1"/>
  <c r="M397" i="28"/>
  <c r="J385" i="28"/>
  <c r="L415" i="28"/>
  <c r="J420" i="28"/>
  <c r="J421" i="28" s="1"/>
  <c r="K439" i="28"/>
  <c r="K458" i="28"/>
  <c r="F123" i="28"/>
  <c r="O420" i="28" s="1"/>
  <c r="O421" i="28" s="1"/>
  <c r="N123" i="28"/>
  <c r="W123" i="28"/>
  <c r="AE123" i="28"/>
  <c r="AE125" i="28" s="1"/>
  <c r="AM123" i="28"/>
  <c r="AM125" i="28" s="1"/>
  <c r="AU123" i="28"/>
  <c r="AU125" i="28" s="1"/>
  <c r="BC123" i="28"/>
  <c r="BC125" i="28" s="1"/>
  <c r="BH125" i="28"/>
  <c r="L439" i="28"/>
  <c r="U655" i="26"/>
  <c r="V647" i="26"/>
  <c r="U648" i="26"/>
  <c r="U650" i="26"/>
  <c r="O655" i="27"/>
  <c r="O652" i="27"/>
  <c r="O669" i="27"/>
  <c r="P655" i="28"/>
  <c r="O655" i="24"/>
  <c r="O530" i="26"/>
  <c r="O529" i="26"/>
  <c r="O643" i="26"/>
  <c r="O504" i="26"/>
  <c r="O644" i="26"/>
  <c r="O632" i="26"/>
  <c r="O589" i="26"/>
  <c r="O649" i="26"/>
  <c r="O603" i="26"/>
  <c r="O634" i="26"/>
  <c r="O590" i="26"/>
  <c r="O521" i="26"/>
  <c r="O537" i="26"/>
  <c r="O658" i="26"/>
  <c r="O642" i="26"/>
  <c r="O511" i="26"/>
  <c r="P423" i="26"/>
  <c r="O423" i="26"/>
  <c r="P540" i="26"/>
  <c r="P544" i="26" s="1"/>
  <c r="O540" i="26"/>
  <c r="O547" i="26" s="1"/>
  <c r="O125" i="26"/>
  <c r="M419" i="26"/>
  <c r="O568" i="26"/>
  <c r="O597" i="26"/>
  <c r="AH125" i="26"/>
  <c r="I429" i="26" s="1"/>
  <c r="BE125" i="26"/>
  <c r="C430" i="26" s="1"/>
  <c r="BD125" i="26"/>
  <c r="C431" i="26" s="1"/>
  <c r="BL125" i="26"/>
  <c r="B385" i="26"/>
  <c r="J385" i="26"/>
  <c r="I391" i="26"/>
  <c r="C419" i="26"/>
  <c r="P490" i="26"/>
  <c r="G496" i="26"/>
  <c r="I581" i="26"/>
  <c r="I588" i="26"/>
  <c r="I603" i="26" s="1"/>
  <c r="G684" i="26"/>
  <c r="G685" i="26" s="1"/>
  <c r="O379" i="26"/>
  <c r="O458" i="26"/>
  <c r="O656" i="26"/>
  <c r="O717" i="26"/>
  <c r="O718" i="26" s="1"/>
  <c r="D409" i="26"/>
  <c r="AR123" i="26"/>
  <c r="AR125" i="26" s="1"/>
  <c r="F431" i="26" s="1"/>
  <c r="AZ123" i="26"/>
  <c r="D419" i="26" s="1"/>
  <c r="M542" i="26"/>
  <c r="M544" i="26" s="1"/>
  <c r="D379" i="26"/>
  <c r="I397" i="26"/>
  <c r="I472" i="26"/>
  <c r="I484" i="26"/>
  <c r="H490" i="26"/>
  <c r="H496" i="26"/>
  <c r="H503" i="26"/>
  <c r="H644" i="26" s="1"/>
  <c r="G520" i="26"/>
  <c r="H522" i="26" s="1"/>
  <c r="G528" i="26"/>
  <c r="B567" i="26"/>
  <c r="J567" i="26"/>
  <c r="O361" i="26"/>
  <c r="O509" i="26"/>
  <c r="O549" i="26" s="1"/>
  <c r="O636" i="26"/>
  <c r="O669" i="26"/>
  <c r="R125" i="26"/>
  <c r="M429" i="26" s="1"/>
  <c r="J397" i="26"/>
  <c r="H445" i="26"/>
  <c r="B472" i="26"/>
  <c r="J472" i="26"/>
  <c r="B478" i="26"/>
  <c r="J478" i="26"/>
  <c r="B484" i="26"/>
  <c r="J484" i="26"/>
  <c r="I490" i="26"/>
  <c r="I496" i="26"/>
  <c r="H520" i="26"/>
  <c r="H536" i="26"/>
  <c r="C567" i="26"/>
  <c r="C581" i="26"/>
  <c r="K581" i="26"/>
  <c r="C588" i="26"/>
  <c r="K588" i="26"/>
  <c r="E123" i="26"/>
  <c r="M123" i="26"/>
  <c r="N417" i="26" s="1"/>
  <c r="V123" i="26"/>
  <c r="L417" i="26" s="1"/>
  <c r="AD123" i="26"/>
  <c r="J417" i="26" s="1"/>
  <c r="AL123" i="26"/>
  <c r="H417" i="26" s="1"/>
  <c r="AT123" i="26"/>
  <c r="F417" i="26" s="1"/>
  <c r="BB123" i="26"/>
  <c r="D417" i="26" s="1"/>
  <c r="C484" i="26"/>
  <c r="K484" i="26"/>
  <c r="B503" i="26"/>
  <c r="J503" i="26"/>
  <c r="I528" i="26"/>
  <c r="D567" i="26"/>
  <c r="D568" i="26" s="1"/>
  <c r="L567" i="26"/>
  <c r="N567" i="26"/>
  <c r="D605" i="26"/>
  <c r="L605" i="26"/>
  <c r="N606" i="26"/>
  <c r="H607" i="26"/>
  <c r="B608" i="26"/>
  <c r="J608" i="26"/>
  <c r="F676" i="26"/>
  <c r="F677" i="26" s="1"/>
  <c r="F679" i="26" s="1"/>
  <c r="O712" i="26"/>
  <c r="O713" i="26" s="1"/>
  <c r="I409" i="26"/>
  <c r="I415" i="26"/>
  <c r="E605" i="26"/>
  <c r="M605" i="26"/>
  <c r="G606" i="26"/>
  <c r="P606" i="26"/>
  <c r="I607" i="26"/>
  <c r="C608" i="26"/>
  <c r="K608" i="26"/>
  <c r="O424" i="26"/>
  <c r="O541" i="26"/>
  <c r="O652" i="26"/>
  <c r="O721" i="26"/>
  <c r="O722" i="26" s="1"/>
  <c r="AX125" i="26"/>
  <c r="E429" i="26" s="1"/>
  <c r="X125" i="26"/>
  <c r="K431" i="26" s="1"/>
  <c r="AN125" i="26"/>
  <c r="G431" i="26" s="1"/>
  <c r="L379" i="26"/>
  <c r="I417" i="26"/>
  <c r="E465" i="26"/>
  <c r="M465" i="26"/>
  <c r="O466" i="26" s="1"/>
  <c r="P472" i="26"/>
  <c r="E478" i="26"/>
  <c r="M478" i="26"/>
  <c r="E484" i="26"/>
  <c r="M484" i="26"/>
  <c r="P484" i="26"/>
  <c r="N490" i="26"/>
  <c r="D503" i="26"/>
  <c r="L503" i="26"/>
  <c r="C520" i="26"/>
  <c r="K520" i="26"/>
  <c r="C528" i="26"/>
  <c r="C530" i="26" s="1"/>
  <c r="K528" i="26"/>
  <c r="K530" i="26" s="1"/>
  <c r="O425" i="26"/>
  <c r="O542" i="26"/>
  <c r="L409" i="26"/>
  <c r="G125" i="26"/>
  <c r="P125" i="26"/>
  <c r="M431" i="26" s="1"/>
  <c r="AF125" i="26"/>
  <c r="I431" i="26" s="1"/>
  <c r="AV125" i="26"/>
  <c r="E431" i="26" s="1"/>
  <c r="BK125" i="26"/>
  <c r="N544" i="26"/>
  <c r="I544" i="26"/>
  <c r="C415" i="26"/>
  <c r="K415" i="26"/>
  <c r="P417" i="26"/>
  <c r="F507" i="26"/>
  <c r="F547" i="26" s="1"/>
  <c r="N507" i="26"/>
  <c r="N547" i="26" s="1"/>
  <c r="H508" i="26"/>
  <c r="H548" i="26" s="1"/>
  <c r="B509" i="26"/>
  <c r="J509" i="26"/>
  <c r="D510" i="26"/>
  <c r="L510" i="26"/>
  <c r="N484" i="26"/>
  <c r="G581" i="26"/>
  <c r="G588" i="26"/>
  <c r="G649" i="26" s="1"/>
  <c r="P588" i="26"/>
  <c r="P632" i="26" s="1"/>
  <c r="O426" i="26"/>
  <c r="O427" i="26" s="1"/>
  <c r="O543" i="26"/>
  <c r="O550" i="26" s="1"/>
  <c r="H550" i="24"/>
  <c r="O478" i="24"/>
  <c r="O605" i="24"/>
  <c r="N544" i="24"/>
  <c r="C355" i="24"/>
  <c r="K355" i="24"/>
  <c r="C361" i="24"/>
  <c r="K361" i="24"/>
  <c r="C367" i="24"/>
  <c r="K367" i="24"/>
  <c r="C373" i="24"/>
  <c r="K373" i="24"/>
  <c r="C391" i="24"/>
  <c r="K391" i="24"/>
  <c r="K397" i="24"/>
  <c r="B452" i="24"/>
  <c r="J452" i="24"/>
  <c r="O528" i="24"/>
  <c r="O397" i="24"/>
  <c r="O409" i="24"/>
  <c r="O439" i="24"/>
  <c r="P424" i="24"/>
  <c r="P543" i="24"/>
  <c r="G433" i="24"/>
  <c r="C445" i="24"/>
  <c r="O472" i="24"/>
  <c r="O484" i="24"/>
  <c r="F373" i="24"/>
  <c r="N373" i="24"/>
  <c r="F379" i="24"/>
  <c r="N379" i="24"/>
  <c r="F385" i="24"/>
  <c r="N385" i="24"/>
  <c r="F391" i="24"/>
  <c r="N391" i="24"/>
  <c r="F397" i="24"/>
  <c r="N397" i="24"/>
  <c r="C549" i="24"/>
  <c r="K549" i="24"/>
  <c r="O123" i="24"/>
  <c r="O125" i="24" s="1"/>
  <c r="O581" i="24"/>
  <c r="E123" i="24"/>
  <c r="M123" i="24"/>
  <c r="V123" i="24"/>
  <c r="AD123" i="24"/>
  <c r="AL123" i="24"/>
  <c r="AT123" i="24"/>
  <c r="BB123" i="24"/>
  <c r="BB125" i="24" s="1"/>
  <c r="P540" i="24"/>
  <c r="H385" i="24"/>
  <c r="H391" i="24"/>
  <c r="H397" i="24"/>
  <c r="G452" i="24"/>
  <c r="H421" i="24"/>
  <c r="E567" i="24"/>
  <c r="M567" i="24"/>
  <c r="E581" i="24"/>
  <c r="M581" i="24"/>
  <c r="E605" i="24"/>
  <c r="M605" i="24"/>
  <c r="G606" i="24"/>
  <c r="I607" i="24"/>
  <c r="C608" i="24"/>
  <c r="K608" i="24"/>
  <c r="P452" i="24"/>
  <c r="O503" i="24"/>
  <c r="O588" i="24"/>
  <c r="P541" i="24"/>
  <c r="B385" i="24"/>
  <c r="J385" i="24"/>
  <c r="B391" i="24"/>
  <c r="J391" i="24"/>
  <c r="G550" i="24"/>
  <c r="I528" i="24"/>
  <c r="O637" i="24"/>
  <c r="D548" i="24"/>
  <c r="L548" i="24"/>
  <c r="B472" i="24"/>
  <c r="J472" i="24"/>
  <c r="B478" i="24"/>
  <c r="B484" i="24"/>
  <c r="J484" i="24"/>
  <c r="B490" i="24"/>
  <c r="J490" i="24"/>
  <c r="B496" i="24"/>
  <c r="J496" i="24"/>
  <c r="B503" i="24"/>
  <c r="J503" i="24"/>
  <c r="J644" i="24" s="1"/>
  <c r="B520" i="24"/>
  <c r="J520" i="24"/>
  <c r="O415" i="24"/>
  <c r="O445" i="24"/>
  <c r="F550" i="24"/>
  <c r="P426" i="24"/>
  <c r="E379" i="24"/>
  <c r="M379" i="24"/>
  <c r="F433" i="24"/>
  <c r="E548" i="24"/>
  <c r="H567" i="24"/>
  <c r="H588" i="24"/>
  <c r="O520" i="24"/>
  <c r="O536" i="24"/>
  <c r="P425" i="24"/>
  <c r="H355" i="24"/>
  <c r="H361" i="24"/>
  <c r="G373" i="24"/>
  <c r="P373" i="24"/>
  <c r="I605" i="24"/>
  <c r="H367" i="24"/>
  <c r="H373" i="24"/>
  <c r="G379" i="24"/>
  <c r="E445" i="24"/>
  <c r="M445" i="24"/>
  <c r="M465" i="24"/>
  <c r="E520" i="24"/>
  <c r="M520" i="24"/>
  <c r="E536" i="24"/>
  <c r="M536" i="24"/>
  <c r="P536" i="24"/>
  <c r="O465" i="24"/>
  <c r="O658" i="24" s="1"/>
  <c r="O490" i="24"/>
  <c r="P423" i="24"/>
  <c r="H379" i="24"/>
  <c r="P397" i="24"/>
  <c r="N439" i="24"/>
  <c r="B549" i="24"/>
  <c r="J549" i="24"/>
  <c r="N484" i="24"/>
  <c r="O567" i="24"/>
  <c r="P544" i="24"/>
  <c r="P567" i="24"/>
  <c r="P606" i="24"/>
  <c r="P379" i="24"/>
  <c r="O643" i="24"/>
  <c r="O644" i="24"/>
  <c r="O632" i="24"/>
  <c r="O649" i="24"/>
  <c r="O590" i="24"/>
  <c r="O634" i="24"/>
  <c r="O603" i="24"/>
  <c r="O522" i="24"/>
  <c r="E361" i="24"/>
  <c r="M361" i="24"/>
  <c r="E385" i="24"/>
  <c r="M385" i="24"/>
  <c r="H548" i="24"/>
  <c r="O379" i="24"/>
  <c r="O458" i="24"/>
  <c r="O656" i="24"/>
  <c r="O717" i="24"/>
  <c r="O718" i="24" s="1"/>
  <c r="M425" i="24"/>
  <c r="B123" i="24"/>
  <c r="J123" i="24"/>
  <c r="N420" i="24" s="1"/>
  <c r="N421" i="24" s="1"/>
  <c r="S123" i="24"/>
  <c r="L420" i="24" s="1"/>
  <c r="L421" i="24" s="1"/>
  <c r="AA123" i="24"/>
  <c r="AI123" i="24"/>
  <c r="AQ123" i="24"/>
  <c r="AQ125" i="24" s="1"/>
  <c r="AY123" i="24"/>
  <c r="E367" i="24"/>
  <c r="M367" i="24"/>
  <c r="E391" i="24"/>
  <c r="M391" i="24"/>
  <c r="L397" i="24"/>
  <c r="E427" i="24"/>
  <c r="G472" i="24"/>
  <c r="G478" i="24"/>
  <c r="G484" i="24"/>
  <c r="P484" i="24"/>
  <c r="G490" i="24"/>
  <c r="P490" i="24"/>
  <c r="G496" i="24"/>
  <c r="G503" i="24"/>
  <c r="G520" i="24"/>
  <c r="P520" i="24"/>
  <c r="F528" i="24"/>
  <c r="B567" i="24"/>
  <c r="J567" i="24"/>
  <c r="B581" i="24"/>
  <c r="J581" i="24"/>
  <c r="B588" i="24"/>
  <c r="J588" i="24"/>
  <c r="J603" i="24" s="1"/>
  <c r="O509" i="24"/>
  <c r="O636" i="24"/>
  <c r="O669" i="24"/>
  <c r="M542" i="24"/>
  <c r="M549" i="24" s="1"/>
  <c r="M572" i="24" s="1"/>
  <c r="G361" i="24"/>
  <c r="P361" i="24"/>
  <c r="E373" i="24"/>
  <c r="M373" i="24"/>
  <c r="G385" i="24"/>
  <c r="P385" i="24"/>
  <c r="E397" i="24"/>
  <c r="M397" i="24"/>
  <c r="D123" i="24"/>
  <c r="L123" i="24"/>
  <c r="L125" i="24" s="1"/>
  <c r="N430" i="24" s="1"/>
  <c r="U123" i="24"/>
  <c r="U125" i="24" s="1"/>
  <c r="AC123" i="24"/>
  <c r="AC125" i="24" s="1"/>
  <c r="AK123" i="24"/>
  <c r="AK125" i="24" s="1"/>
  <c r="AS123" i="24"/>
  <c r="AS125" i="24" s="1"/>
  <c r="BA123" i="24"/>
  <c r="BA125" i="24" s="1"/>
  <c r="G367" i="24"/>
  <c r="P367" i="24"/>
  <c r="E549" i="24"/>
  <c r="I520" i="24"/>
  <c r="O423" i="24"/>
  <c r="O540" i="24"/>
  <c r="O547" i="24" s="1"/>
  <c r="O712" i="24"/>
  <c r="O713" i="24" s="1"/>
  <c r="O714" i="24" s="1"/>
  <c r="G397" i="24"/>
  <c r="H427" i="24"/>
  <c r="J478" i="24"/>
  <c r="P588" i="24"/>
  <c r="L607" i="24"/>
  <c r="O424" i="24"/>
  <c r="O541" i="24"/>
  <c r="O652" i="24"/>
  <c r="O721" i="24"/>
  <c r="O722" i="24" s="1"/>
  <c r="E415" i="24"/>
  <c r="M415" i="24"/>
  <c r="J536" i="24"/>
  <c r="B544" i="24"/>
  <c r="J544" i="24"/>
  <c r="O425" i="24"/>
  <c r="O542" i="24"/>
  <c r="G123" i="24"/>
  <c r="P123" i="24"/>
  <c r="P125" i="24" s="1"/>
  <c r="M431" i="24" s="1"/>
  <c r="X123" i="24"/>
  <c r="X125" i="24" s="1"/>
  <c r="AF123" i="24"/>
  <c r="AF125" i="24" s="1"/>
  <c r="AN123" i="24"/>
  <c r="AN125" i="24" s="1"/>
  <c r="AV123" i="24"/>
  <c r="AV125" i="24" s="1"/>
  <c r="E355" i="24"/>
  <c r="M355" i="24"/>
  <c r="C385" i="24"/>
  <c r="K385" i="24"/>
  <c r="F409" i="24"/>
  <c r="D547" i="24"/>
  <c r="L547" i="24"/>
  <c r="L570" i="24" s="1"/>
  <c r="F548" i="24"/>
  <c r="H549" i="24"/>
  <c r="B550" i="24"/>
  <c r="J550" i="24"/>
  <c r="O426" i="24"/>
  <c r="O427" i="24" s="1"/>
  <c r="O543" i="24"/>
  <c r="O550" i="24" s="1"/>
  <c r="K700" i="24"/>
  <c r="L700" i="24" s="1"/>
  <c r="M715" i="24"/>
  <c r="P655" i="26"/>
  <c r="H688" i="26"/>
  <c r="E681" i="26"/>
  <c r="E683" i="26" s="1"/>
  <c r="J701" i="26"/>
  <c r="F681" i="26"/>
  <c r="P716" i="26"/>
  <c r="P717" i="26"/>
  <c r="P719" i="26" s="1"/>
  <c r="I605" i="26"/>
  <c r="C606" i="26"/>
  <c r="K606" i="26"/>
  <c r="E607" i="26"/>
  <c r="M607" i="26"/>
  <c r="P608" i="26"/>
  <c r="C605" i="26"/>
  <c r="K605" i="26"/>
  <c r="E606" i="26"/>
  <c r="M606" i="26"/>
  <c r="G607" i="26"/>
  <c r="P607" i="26"/>
  <c r="I608" i="26"/>
  <c r="L607" i="26"/>
  <c r="N608" i="26"/>
  <c r="B605" i="26"/>
  <c r="J605" i="26"/>
  <c r="D606" i="26"/>
  <c r="L606" i="26"/>
  <c r="F607" i="26"/>
  <c r="N607" i="26"/>
  <c r="L544" i="26"/>
  <c r="J544" i="26"/>
  <c r="H544" i="26"/>
  <c r="D544" i="26"/>
  <c r="B544" i="26"/>
  <c r="G544" i="26"/>
  <c r="E544" i="26"/>
  <c r="C544" i="26"/>
  <c r="F548" i="26"/>
  <c r="F556" i="26" s="1"/>
  <c r="N548" i="26"/>
  <c r="N571" i="26" s="1"/>
  <c r="H549" i="26"/>
  <c r="J550" i="26"/>
  <c r="J558" i="26" s="1"/>
  <c r="K544" i="26"/>
  <c r="J547" i="26"/>
  <c r="C472" i="26"/>
  <c r="K472" i="26"/>
  <c r="D465" i="26"/>
  <c r="L465" i="26"/>
  <c r="L642" i="26" s="1"/>
  <c r="D472" i="26"/>
  <c r="D521" i="26" s="1"/>
  <c r="L472" i="26"/>
  <c r="N472" i="26"/>
  <c r="D478" i="26"/>
  <c r="L478" i="26"/>
  <c r="D484" i="26"/>
  <c r="L484" i="26"/>
  <c r="B490" i="26"/>
  <c r="J490" i="26"/>
  <c r="B496" i="26"/>
  <c r="J496" i="26"/>
  <c r="B520" i="26"/>
  <c r="J520" i="26"/>
  <c r="B528" i="26"/>
  <c r="J528" i="26"/>
  <c r="J529" i="26" s="1"/>
  <c r="I536" i="26"/>
  <c r="J538" i="26" s="1"/>
  <c r="K536" i="26"/>
  <c r="L538" i="26" s="1"/>
  <c r="K567" i="26"/>
  <c r="B581" i="26"/>
  <c r="J581" i="26"/>
  <c r="D581" i="26"/>
  <c r="H550" i="26"/>
  <c r="H558" i="26" s="1"/>
  <c r="P478" i="26"/>
  <c r="D507" i="26"/>
  <c r="D547" i="26" s="1"/>
  <c r="D555" i="26" s="1"/>
  <c r="L548" i="26"/>
  <c r="L556" i="26" s="1"/>
  <c r="B550" i="26"/>
  <c r="B573" i="26" s="1"/>
  <c r="B549" i="26"/>
  <c r="B572" i="26" s="1"/>
  <c r="J549" i="26"/>
  <c r="J557" i="26" s="1"/>
  <c r="D550" i="26"/>
  <c r="D573" i="26" s="1"/>
  <c r="L550" i="26"/>
  <c r="L573" i="26" s="1"/>
  <c r="F472" i="26"/>
  <c r="F478" i="26"/>
  <c r="N478" i="26"/>
  <c r="F484" i="26"/>
  <c r="D490" i="26"/>
  <c r="L490" i="26"/>
  <c r="D496" i="26"/>
  <c r="L496" i="26"/>
  <c r="N496" i="26"/>
  <c r="L507" i="26"/>
  <c r="L547" i="26" s="1"/>
  <c r="D520" i="26"/>
  <c r="L520" i="26"/>
  <c r="N520" i="26"/>
  <c r="N522" i="26" s="1"/>
  <c r="N528" i="26"/>
  <c r="N530" i="26" s="1"/>
  <c r="P567" i="26"/>
  <c r="L581" i="26"/>
  <c r="N581" i="26"/>
  <c r="D548" i="26"/>
  <c r="F544" i="26"/>
  <c r="G507" i="26"/>
  <c r="G547" i="26" s="1"/>
  <c r="G570" i="26" s="1"/>
  <c r="P507" i="26"/>
  <c r="I508" i="26"/>
  <c r="I548" i="26" s="1"/>
  <c r="C509" i="26"/>
  <c r="C549" i="26" s="1"/>
  <c r="C557" i="26" s="1"/>
  <c r="K509" i="26"/>
  <c r="K549" i="26" s="1"/>
  <c r="K557" i="26" s="1"/>
  <c r="E510" i="26"/>
  <c r="E550" i="26" s="1"/>
  <c r="E558" i="26" s="1"/>
  <c r="M510" i="26"/>
  <c r="M550" i="26" s="1"/>
  <c r="G472" i="26"/>
  <c r="G478" i="26"/>
  <c r="P496" i="26"/>
  <c r="E520" i="26"/>
  <c r="E521" i="26" s="1"/>
  <c r="M520" i="26"/>
  <c r="M521" i="26" s="1"/>
  <c r="P520" i="26"/>
  <c r="E528" i="26"/>
  <c r="M528" i="26"/>
  <c r="P528" i="26"/>
  <c r="D536" i="26"/>
  <c r="L536" i="26"/>
  <c r="E581" i="26"/>
  <c r="M581" i="26"/>
  <c r="P581" i="26"/>
  <c r="F549" i="26"/>
  <c r="H547" i="26"/>
  <c r="B548" i="26"/>
  <c r="B556" i="26" s="1"/>
  <c r="J548" i="26"/>
  <c r="D549" i="26"/>
  <c r="D557" i="26" s="1"/>
  <c r="L549" i="26"/>
  <c r="F550" i="26"/>
  <c r="F558" i="26" s="1"/>
  <c r="N550" i="26"/>
  <c r="N558" i="26" s="1"/>
  <c r="H472" i="26"/>
  <c r="H478" i="26"/>
  <c r="H484" i="26"/>
  <c r="F490" i="26"/>
  <c r="F496" i="26"/>
  <c r="E507" i="26"/>
  <c r="E547" i="26" s="1"/>
  <c r="E570" i="26" s="1"/>
  <c r="M507" i="26"/>
  <c r="M547" i="26" s="1"/>
  <c r="M570" i="26" s="1"/>
  <c r="G508" i="26"/>
  <c r="G548" i="26" s="1"/>
  <c r="G571" i="26" s="1"/>
  <c r="I509" i="26"/>
  <c r="I549" i="26" s="1"/>
  <c r="I572" i="26" s="1"/>
  <c r="C510" i="26"/>
  <c r="C550" i="26" s="1"/>
  <c r="K510" i="26"/>
  <c r="K550" i="26" s="1"/>
  <c r="F520" i="26"/>
  <c r="P536" i="26"/>
  <c r="F581" i="26"/>
  <c r="F588" i="26"/>
  <c r="F632" i="26" s="1"/>
  <c r="N588" i="26"/>
  <c r="N590" i="26" s="1"/>
  <c r="B547" i="26"/>
  <c r="N549" i="26"/>
  <c r="I547" i="26"/>
  <c r="I555" i="26" s="1"/>
  <c r="C548" i="26"/>
  <c r="K548" i="26"/>
  <c r="K556" i="26" s="1"/>
  <c r="E549" i="26"/>
  <c r="G550" i="26"/>
  <c r="G558" i="26" s="1"/>
  <c r="P550" i="26"/>
  <c r="P558" i="26" s="1"/>
  <c r="BJ125" i="26"/>
  <c r="B429" i="26" s="1"/>
  <c r="BI125" i="26"/>
  <c r="B430" i="26" s="1"/>
  <c r="F355" i="26"/>
  <c r="N355" i="26"/>
  <c r="D367" i="26"/>
  <c r="L367" i="26"/>
  <c r="D391" i="26"/>
  <c r="L391" i="26"/>
  <c r="E409" i="26"/>
  <c r="M409" i="26"/>
  <c r="B415" i="26"/>
  <c r="J415" i="26"/>
  <c r="B418" i="26"/>
  <c r="F409" i="26"/>
  <c r="I125" i="26"/>
  <c r="Z125" i="26"/>
  <c r="K429" i="26" s="1"/>
  <c r="AP125" i="26"/>
  <c r="G429" i="26" s="1"/>
  <c r="D355" i="26"/>
  <c r="F367" i="26"/>
  <c r="N367" i="26"/>
  <c r="F391" i="26"/>
  <c r="N391" i="26"/>
  <c r="G409" i="26"/>
  <c r="P409" i="26"/>
  <c r="D415" i="26"/>
  <c r="L415" i="26"/>
  <c r="C424" i="26"/>
  <c r="E439" i="26"/>
  <c r="M439" i="26"/>
  <c r="B123" i="26"/>
  <c r="B125" i="26" s="1"/>
  <c r="J123" i="26"/>
  <c r="S123" i="26"/>
  <c r="AA123" i="26"/>
  <c r="AI123" i="26"/>
  <c r="AQ123" i="26"/>
  <c r="AY123" i="26"/>
  <c r="BH125" i="26"/>
  <c r="B431" i="26" s="1"/>
  <c r="D361" i="26"/>
  <c r="L361" i="26"/>
  <c r="F379" i="26"/>
  <c r="N379" i="26"/>
  <c r="N385" i="26"/>
  <c r="D397" i="26"/>
  <c r="L397" i="26"/>
  <c r="H409" i="26"/>
  <c r="E415" i="26"/>
  <c r="M415" i="26"/>
  <c r="K417" i="26"/>
  <c r="G419" i="26"/>
  <c r="P419" i="26"/>
  <c r="B423" i="26"/>
  <c r="N439" i="26"/>
  <c r="N409" i="26"/>
  <c r="N415" i="26"/>
  <c r="C123" i="26"/>
  <c r="C125" i="26" s="1"/>
  <c r="K123" i="26"/>
  <c r="T123" i="26"/>
  <c r="AB123" i="26"/>
  <c r="AJ123" i="26"/>
  <c r="AZ125" i="26"/>
  <c r="D431" i="26" s="1"/>
  <c r="D385" i="26"/>
  <c r="L385" i="26"/>
  <c r="I445" i="26"/>
  <c r="G439" i="26"/>
  <c r="P439" i="26"/>
  <c r="D123" i="26"/>
  <c r="D125" i="26" s="1"/>
  <c r="L123" i="26"/>
  <c r="U123" i="26"/>
  <c r="AC123" i="26"/>
  <c r="AK123" i="26"/>
  <c r="AS123" i="26"/>
  <c r="BA123" i="26"/>
  <c r="BF125" i="26"/>
  <c r="C429" i="26" s="1"/>
  <c r="L355" i="26"/>
  <c r="D373" i="26"/>
  <c r="L373" i="26"/>
  <c r="F397" i="26"/>
  <c r="N397" i="26"/>
  <c r="B409" i="26"/>
  <c r="J409" i="26"/>
  <c r="G415" i="26"/>
  <c r="P415" i="26"/>
  <c r="E417" i="26"/>
  <c r="M417" i="26"/>
  <c r="I419" i="26"/>
  <c r="F439" i="26"/>
  <c r="G445" i="26"/>
  <c r="F452" i="26"/>
  <c r="N452" i="26"/>
  <c r="BG125" i="26"/>
  <c r="B432" i="26" s="1"/>
  <c r="B433" i="26" s="1"/>
  <c r="B391" i="26"/>
  <c r="J391" i="26"/>
  <c r="C409" i="26"/>
  <c r="K409" i="26"/>
  <c r="H415" i="26"/>
  <c r="D556" i="28"/>
  <c r="D571" i="28"/>
  <c r="BI125" i="28"/>
  <c r="Z125" i="28"/>
  <c r="K429" i="28" s="1"/>
  <c r="AH125" i="28"/>
  <c r="AX125" i="28"/>
  <c r="E570" i="28"/>
  <c r="E555" i="28"/>
  <c r="M555" i="28"/>
  <c r="G571" i="28"/>
  <c r="G556" i="28"/>
  <c r="P508" i="28"/>
  <c r="P548" i="28" s="1"/>
  <c r="P465" i="28"/>
  <c r="I572" i="28"/>
  <c r="K573" i="28"/>
  <c r="E571" i="28"/>
  <c r="J636" i="28"/>
  <c r="J637" i="28"/>
  <c r="J379" i="28"/>
  <c r="J391" i="28"/>
  <c r="P445" i="28"/>
  <c r="P452" i="28"/>
  <c r="F547" i="28"/>
  <c r="N547" i="28"/>
  <c r="H548" i="28"/>
  <c r="B549" i="28"/>
  <c r="J549" i="28"/>
  <c r="D550" i="28"/>
  <c r="L550" i="28"/>
  <c r="L496" i="28"/>
  <c r="H680" i="28"/>
  <c r="G681" i="28"/>
  <c r="G683" i="28" s="1"/>
  <c r="J397" i="28"/>
  <c r="P415" i="28"/>
  <c r="J445" i="28"/>
  <c r="G555" i="28"/>
  <c r="G570" i="28"/>
  <c r="I556" i="28"/>
  <c r="C557" i="28"/>
  <c r="C572" i="28"/>
  <c r="K557" i="28"/>
  <c r="E558" i="28"/>
  <c r="E573" i="28"/>
  <c r="M558" i="28"/>
  <c r="L472" i="28"/>
  <c r="B478" i="28"/>
  <c r="J478" i="28"/>
  <c r="H484" i="28"/>
  <c r="G572" i="28"/>
  <c r="G557" i="28"/>
  <c r="J409" i="28"/>
  <c r="F571" i="28"/>
  <c r="F556" i="28"/>
  <c r="K570" i="28"/>
  <c r="N649" i="28"/>
  <c r="N634" i="28"/>
  <c r="N603" i="28"/>
  <c r="P367" i="28"/>
  <c r="L636" i="28"/>
  <c r="L637" i="28"/>
  <c r="J556" i="28"/>
  <c r="D572" i="28"/>
  <c r="D557" i="28"/>
  <c r="L572" i="28"/>
  <c r="L557" i="28"/>
  <c r="F573" i="28"/>
  <c r="F558" i="28"/>
  <c r="N503" i="28"/>
  <c r="N508" i="28"/>
  <c r="N548" i="28" s="1"/>
  <c r="H572" i="28"/>
  <c r="H557" i="28"/>
  <c r="J439" i="28"/>
  <c r="J415" i="28"/>
  <c r="J452" i="28"/>
  <c r="J427" i="28"/>
  <c r="L642" i="28"/>
  <c r="L597" i="28"/>
  <c r="P409" i="28"/>
  <c r="I570" i="28"/>
  <c r="I555" i="28"/>
  <c r="C571" i="28"/>
  <c r="K571" i="28"/>
  <c r="K556" i="28"/>
  <c r="E572" i="28"/>
  <c r="E557" i="28"/>
  <c r="B484" i="28"/>
  <c r="J484" i="28"/>
  <c r="M643" i="28"/>
  <c r="M644" i="28"/>
  <c r="I558" i="28"/>
  <c r="L520" i="28"/>
  <c r="H555" i="28"/>
  <c r="N637" i="28"/>
  <c r="N636" i="28"/>
  <c r="P439" i="28"/>
  <c r="B547" i="28"/>
  <c r="J547" i="28"/>
  <c r="L548" i="28"/>
  <c r="F549" i="28"/>
  <c r="N549" i="28"/>
  <c r="H550" i="28"/>
  <c r="M556" i="28"/>
  <c r="J367" i="28"/>
  <c r="P637" i="28"/>
  <c r="P636" i="28"/>
  <c r="P379" i="28"/>
  <c r="P385" i="28"/>
  <c r="M465" i="28"/>
  <c r="M658" i="28" s="1"/>
  <c r="P632" i="28"/>
  <c r="P634" i="28"/>
  <c r="P603" i="28"/>
  <c r="P590" i="28"/>
  <c r="N415" i="28"/>
  <c r="N439" i="28"/>
  <c r="L458" i="28"/>
  <c r="N465" i="28"/>
  <c r="N597" i="28" s="1"/>
  <c r="D507" i="28"/>
  <c r="D547" i="28" s="1"/>
  <c r="L507" i="28"/>
  <c r="L547" i="28" s="1"/>
  <c r="E608" i="28"/>
  <c r="M608" i="28"/>
  <c r="K636" i="28"/>
  <c r="K637" i="28"/>
  <c r="M458" i="28"/>
  <c r="M528" i="28"/>
  <c r="L544" i="28"/>
  <c r="N458" i="28"/>
  <c r="L581" i="28"/>
  <c r="M607" i="28"/>
  <c r="M636" i="28"/>
  <c r="M637" i="28"/>
  <c r="P458" i="28"/>
  <c r="J536" i="28"/>
  <c r="K567" i="28"/>
  <c r="N427" i="28"/>
  <c r="N639" i="28"/>
  <c r="N640" i="28"/>
  <c r="J465" i="28"/>
  <c r="K536" i="28"/>
  <c r="L567" i="28"/>
  <c r="J588" i="28"/>
  <c r="J640" i="28" s="1"/>
  <c r="E677" i="28"/>
  <c r="E679" i="28" s="1"/>
  <c r="F676" i="28"/>
  <c r="L536" i="28"/>
  <c r="P567" i="28"/>
  <c r="K634" i="28"/>
  <c r="K632" i="28"/>
  <c r="J433" i="28"/>
  <c r="J458" i="28"/>
  <c r="M536" i="28"/>
  <c r="O538" i="28" s="1"/>
  <c r="L588" i="28"/>
  <c r="L603" i="28" s="1"/>
  <c r="K696" i="28"/>
  <c r="J699" i="28"/>
  <c r="I608" i="28"/>
  <c r="H689" i="28"/>
  <c r="H691" i="28" s="1"/>
  <c r="I688" i="28"/>
  <c r="G691" i="28"/>
  <c r="L700" i="28"/>
  <c r="K701" i="28"/>
  <c r="K703" i="28" s="1"/>
  <c r="M713" i="28"/>
  <c r="M715" i="28" s="1"/>
  <c r="N712" i="28"/>
  <c r="G685" i="28"/>
  <c r="G687" i="28" s="1"/>
  <c r="H684" i="28"/>
  <c r="F681" i="28"/>
  <c r="F683" i="28" s="1"/>
  <c r="N719" i="28"/>
  <c r="P654" i="28"/>
  <c r="L658" i="28"/>
  <c r="L704" i="28"/>
  <c r="D677" i="28"/>
  <c r="D679" i="28" s="1"/>
  <c r="J701" i="28"/>
  <c r="J703" i="28" s="1"/>
  <c r="L711" i="28"/>
  <c r="K707" i="28"/>
  <c r="P721" i="28"/>
  <c r="P722" i="28" s="1"/>
  <c r="P652" i="28"/>
  <c r="P669" i="28"/>
  <c r="J692" i="28"/>
  <c r="I697" i="28"/>
  <c r="I699" i="28" s="1"/>
  <c r="J571" i="27"/>
  <c r="J556" i="27"/>
  <c r="N573" i="27"/>
  <c r="N558" i="27"/>
  <c r="I658" i="27"/>
  <c r="I642" i="27"/>
  <c r="I597" i="27"/>
  <c r="I511" i="27"/>
  <c r="K571" i="27"/>
  <c r="K556" i="27"/>
  <c r="E572" i="27"/>
  <c r="E557" i="27"/>
  <c r="M572" i="27"/>
  <c r="M557" i="27"/>
  <c r="O573" i="27"/>
  <c r="O558" i="27"/>
  <c r="H643" i="27"/>
  <c r="H644" i="27"/>
  <c r="H505" i="27"/>
  <c r="J644" i="27"/>
  <c r="J643" i="27"/>
  <c r="J505" i="27"/>
  <c r="J504" i="27"/>
  <c r="N522" i="27"/>
  <c r="D125" i="27"/>
  <c r="L125" i="27"/>
  <c r="T125" i="27"/>
  <c r="AB125" i="27"/>
  <c r="AJ125" i="27"/>
  <c r="AR125" i="27"/>
  <c r="AZ125" i="27"/>
  <c r="G530" i="27"/>
  <c r="M537" i="27"/>
  <c r="B636" i="27"/>
  <c r="B637" i="27"/>
  <c r="B379" i="27"/>
  <c r="J636" i="27"/>
  <c r="J637" i="27"/>
  <c r="J379" i="27"/>
  <c r="D445" i="27"/>
  <c r="D421" i="27"/>
  <c r="D391" i="27"/>
  <c r="D452" i="27"/>
  <c r="D427" i="27"/>
  <c r="L445" i="27"/>
  <c r="L421" i="27"/>
  <c r="L391" i="27"/>
  <c r="L452" i="27"/>
  <c r="L427" i="27"/>
  <c r="D409" i="27"/>
  <c r="L409" i="27"/>
  <c r="O452" i="27"/>
  <c r="F547" i="27"/>
  <c r="N547" i="27"/>
  <c r="H548" i="27"/>
  <c r="B549" i="27"/>
  <c r="J549" i="27"/>
  <c r="D550" i="27"/>
  <c r="L550" i="27"/>
  <c r="D478" i="27"/>
  <c r="L478" i="27"/>
  <c r="F503" i="27"/>
  <c r="N643" i="27"/>
  <c r="N644" i="27"/>
  <c r="N505" i="27"/>
  <c r="I507" i="27"/>
  <c r="I547" i="27" s="1"/>
  <c r="C521" i="27"/>
  <c r="H530" i="27"/>
  <c r="H529" i="27"/>
  <c r="M558" i="27"/>
  <c r="E409" i="27"/>
  <c r="M409" i="27"/>
  <c r="D439" i="27"/>
  <c r="L439" i="27"/>
  <c r="G458" i="27"/>
  <c r="G465" i="27"/>
  <c r="O642" i="27"/>
  <c r="B496" i="27"/>
  <c r="J496" i="27"/>
  <c r="G643" i="27"/>
  <c r="G644" i="27"/>
  <c r="G504" i="27"/>
  <c r="O643" i="27"/>
  <c r="O644" i="27"/>
  <c r="O504" i="27"/>
  <c r="O547" i="27"/>
  <c r="E550" i="27"/>
  <c r="D520" i="27"/>
  <c r="E522" i="27" s="1"/>
  <c r="L520" i="27"/>
  <c r="M522" i="27" s="1"/>
  <c r="I528" i="27"/>
  <c r="F573" i="27"/>
  <c r="F558" i="27"/>
  <c r="E636" i="27"/>
  <c r="E637" i="27"/>
  <c r="E379" i="27"/>
  <c r="M636" i="27"/>
  <c r="M637" i="27"/>
  <c r="M379" i="27"/>
  <c r="B472" i="27"/>
  <c r="B521" i="27" s="1"/>
  <c r="J472" i="27"/>
  <c r="H490" i="27"/>
  <c r="D496" i="27"/>
  <c r="L496" i="27"/>
  <c r="I643" i="27"/>
  <c r="I644" i="27"/>
  <c r="I504" i="27"/>
  <c r="I505" i="27"/>
  <c r="K522" i="27"/>
  <c r="E536" i="27"/>
  <c r="O536" i="27"/>
  <c r="D636" i="27"/>
  <c r="D637" i="27"/>
  <c r="H570" i="27"/>
  <c r="H555" i="27"/>
  <c r="L572" i="27"/>
  <c r="L557" i="27"/>
  <c r="G573" i="27"/>
  <c r="G558" i="27"/>
  <c r="D397" i="27"/>
  <c r="G421" i="27"/>
  <c r="O421" i="27"/>
  <c r="G427" i="27"/>
  <c r="E639" i="27"/>
  <c r="E640" i="27"/>
  <c r="E433" i="27"/>
  <c r="M639" i="27"/>
  <c r="M640" i="27"/>
  <c r="M433" i="27"/>
  <c r="G439" i="27"/>
  <c r="O439" i="27"/>
  <c r="B658" i="27"/>
  <c r="B511" i="27"/>
  <c r="J642" i="27"/>
  <c r="J658" i="27"/>
  <c r="J597" i="27"/>
  <c r="J466" i="27"/>
  <c r="J511" i="27"/>
  <c r="D571" i="27"/>
  <c r="D556" i="27"/>
  <c r="L571" i="27"/>
  <c r="L556" i="27"/>
  <c r="F572" i="27"/>
  <c r="F557" i="27"/>
  <c r="N572" i="27"/>
  <c r="N557" i="27"/>
  <c r="H573" i="27"/>
  <c r="H558" i="27"/>
  <c r="C465" i="27"/>
  <c r="G505" i="27"/>
  <c r="G521" i="27"/>
  <c r="G522" i="27"/>
  <c r="J530" i="27"/>
  <c r="J529" i="27"/>
  <c r="F538" i="27"/>
  <c r="N538" i="27"/>
  <c r="L636" i="27"/>
  <c r="L637" i="27"/>
  <c r="B571" i="27"/>
  <c r="B556" i="27"/>
  <c r="D572" i="27"/>
  <c r="D557" i="27"/>
  <c r="C571" i="27"/>
  <c r="C556" i="27"/>
  <c r="O521" i="27"/>
  <c r="O522" i="27"/>
  <c r="G637" i="27"/>
  <c r="G636" i="27"/>
  <c r="O637" i="27"/>
  <c r="O636" i="27"/>
  <c r="O379" i="27"/>
  <c r="G409" i="27"/>
  <c r="D415" i="27"/>
  <c r="L415" i="27"/>
  <c r="C555" i="27"/>
  <c r="C570" i="27"/>
  <c r="K555" i="27"/>
  <c r="K570" i="27"/>
  <c r="E556" i="27"/>
  <c r="E571" i="27"/>
  <c r="M556" i="27"/>
  <c r="M571" i="27"/>
  <c r="G557" i="27"/>
  <c r="G572" i="27"/>
  <c r="O557" i="27"/>
  <c r="O572" i="27"/>
  <c r="I558" i="27"/>
  <c r="I573" i="27"/>
  <c r="D472" i="27"/>
  <c r="D589" i="27" s="1"/>
  <c r="L472" i="27"/>
  <c r="F484" i="27"/>
  <c r="B490" i="27"/>
  <c r="J490" i="27"/>
  <c r="C644" i="27"/>
  <c r="C643" i="27"/>
  <c r="C504" i="27"/>
  <c r="C505" i="27"/>
  <c r="K644" i="27"/>
  <c r="K643" i="27"/>
  <c r="K504" i="27"/>
  <c r="K505" i="27"/>
  <c r="C572" i="27"/>
  <c r="C557" i="27"/>
  <c r="G538" i="27"/>
  <c r="G537" i="27"/>
  <c r="I538" i="27"/>
  <c r="I537" i="27"/>
  <c r="D545" i="27"/>
  <c r="L545" i="27"/>
  <c r="D379" i="27"/>
  <c r="G639" i="27"/>
  <c r="G640" i="27"/>
  <c r="O639" i="27"/>
  <c r="O640" i="27"/>
  <c r="E648" i="27"/>
  <c r="E655" i="27" s="1"/>
  <c r="E458" i="27"/>
  <c r="M648" i="27"/>
  <c r="M655" i="27" s="1"/>
  <c r="P655" i="27" s="1"/>
  <c r="M458" i="27"/>
  <c r="D555" i="27"/>
  <c r="D570" i="27"/>
  <c r="L555" i="27"/>
  <c r="L570" i="27"/>
  <c r="F556" i="27"/>
  <c r="F571" i="27"/>
  <c r="N556" i="27"/>
  <c r="N571" i="27"/>
  <c r="H557" i="27"/>
  <c r="H572" i="27"/>
  <c r="B558" i="27"/>
  <c r="B573" i="27"/>
  <c r="J558" i="27"/>
  <c r="J573" i="27"/>
  <c r="K465" i="27"/>
  <c r="D503" i="27"/>
  <c r="L503" i="27"/>
  <c r="I521" i="27"/>
  <c r="I522" i="27"/>
  <c r="F529" i="27"/>
  <c r="F530" i="27"/>
  <c r="N530" i="27"/>
  <c r="O529" i="27"/>
  <c r="H538" i="27"/>
  <c r="M545" i="27"/>
  <c r="O545" i="27"/>
  <c r="F632" i="27"/>
  <c r="F649" i="27"/>
  <c r="F634" i="27"/>
  <c r="F590" i="27"/>
  <c r="F603" i="27"/>
  <c r="E555" i="27"/>
  <c r="E570" i="27"/>
  <c r="M555" i="27"/>
  <c r="M570" i="27"/>
  <c r="G556" i="27"/>
  <c r="G571" i="27"/>
  <c r="O556" i="27"/>
  <c r="O571" i="27"/>
  <c r="I557" i="27"/>
  <c r="I572" i="27"/>
  <c r="C558" i="27"/>
  <c r="C573" i="27"/>
  <c r="K558" i="27"/>
  <c r="K573" i="27"/>
  <c r="E643" i="27"/>
  <c r="E644" i="27"/>
  <c r="E504" i="27"/>
  <c r="M643" i="27"/>
  <c r="M644" i="27"/>
  <c r="M504" i="27"/>
  <c r="G570" i="27"/>
  <c r="G555" i="27"/>
  <c r="K572" i="27"/>
  <c r="K557" i="27"/>
  <c r="O511" i="27"/>
  <c r="J522" i="27"/>
  <c r="J521" i="27"/>
  <c r="F521" i="27"/>
  <c r="F522" i="27"/>
  <c r="E530" i="27"/>
  <c r="M529" i="27"/>
  <c r="O530" i="27"/>
  <c r="M530" i="27"/>
  <c r="I556" i="27"/>
  <c r="H544" i="27"/>
  <c r="H545" i="27" s="1"/>
  <c r="H649" i="27"/>
  <c r="H634" i="27"/>
  <c r="H632" i="27"/>
  <c r="H590" i="27"/>
  <c r="F597" i="27"/>
  <c r="H636" i="27"/>
  <c r="H637" i="27"/>
  <c r="H639" i="27"/>
  <c r="H640" i="27"/>
  <c r="B458" i="27"/>
  <c r="J458" i="27"/>
  <c r="D465" i="27"/>
  <c r="L465" i="27"/>
  <c r="B507" i="27"/>
  <c r="B547" i="27" s="1"/>
  <c r="J507" i="27"/>
  <c r="J547" i="27" s="1"/>
  <c r="B536" i="27"/>
  <c r="J536" i="27"/>
  <c r="I544" i="27"/>
  <c r="I545" i="27" s="1"/>
  <c r="I567" i="27"/>
  <c r="I568" i="27" s="1"/>
  <c r="I649" i="27"/>
  <c r="I634" i="27"/>
  <c r="I632" i="27"/>
  <c r="I589" i="27"/>
  <c r="I590" i="27"/>
  <c r="G597" i="27"/>
  <c r="O597" i="27"/>
  <c r="I636" i="27"/>
  <c r="I637" i="27"/>
  <c r="I639" i="27"/>
  <c r="I640" i="27"/>
  <c r="C458" i="27"/>
  <c r="K458" i="27"/>
  <c r="E465" i="27"/>
  <c r="E529" i="27" s="1"/>
  <c r="M465" i="27"/>
  <c r="C536" i="27"/>
  <c r="K536" i="27"/>
  <c r="B544" i="27"/>
  <c r="J544" i="27"/>
  <c r="J545" i="27" s="1"/>
  <c r="J568" i="27"/>
  <c r="B649" i="27"/>
  <c r="B634" i="27"/>
  <c r="B632" i="27"/>
  <c r="J649" i="27"/>
  <c r="J634" i="27"/>
  <c r="J632" i="27"/>
  <c r="J589" i="27"/>
  <c r="J590" i="27"/>
  <c r="H597" i="27"/>
  <c r="B640" i="27"/>
  <c r="B639" i="27"/>
  <c r="J640" i="27"/>
  <c r="J639" i="27"/>
  <c r="D458" i="27"/>
  <c r="L458" i="27"/>
  <c r="F465" i="27"/>
  <c r="N465" i="27"/>
  <c r="N597" i="27" s="1"/>
  <c r="D536" i="27"/>
  <c r="L536" i="27"/>
  <c r="C544" i="27"/>
  <c r="C545" i="27" s="1"/>
  <c r="K544" i="27"/>
  <c r="K545" i="27" s="1"/>
  <c r="C567" i="27"/>
  <c r="C568" i="27" s="1"/>
  <c r="K567" i="27"/>
  <c r="K568" i="27" s="1"/>
  <c r="C649" i="27"/>
  <c r="C634" i="27"/>
  <c r="C632" i="27"/>
  <c r="C603" i="27"/>
  <c r="C589" i="27"/>
  <c r="C590" i="27"/>
  <c r="K649" i="27"/>
  <c r="K634" i="27"/>
  <c r="K632" i="27"/>
  <c r="K589" i="27"/>
  <c r="K590" i="27"/>
  <c r="C636" i="27"/>
  <c r="C637" i="27"/>
  <c r="K636" i="27"/>
  <c r="K637" i="27"/>
  <c r="C640" i="27"/>
  <c r="C639" i="27"/>
  <c r="K640" i="27"/>
  <c r="K639" i="27"/>
  <c r="C528" i="27"/>
  <c r="K528" i="27"/>
  <c r="N544" i="27"/>
  <c r="D568" i="27"/>
  <c r="L568" i="27"/>
  <c r="N567" i="27"/>
  <c r="D632" i="27"/>
  <c r="D634" i="27"/>
  <c r="D590" i="27"/>
  <c r="D649" i="27"/>
  <c r="L632" i="27"/>
  <c r="L589" i="27"/>
  <c r="L590" i="27"/>
  <c r="L649" i="27"/>
  <c r="L634" i="27"/>
  <c r="N632" i="27"/>
  <c r="N649" i="27"/>
  <c r="N634" i="27"/>
  <c r="N590" i="27"/>
  <c r="N603" i="27"/>
  <c r="D639" i="27"/>
  <c r="D640" i="27"/>
  <c r="L639" i="27"/>
  <c r="L640" i="27"/>
  <c r="F458" i="27"/>
  <c r="N458" i="27"/>
  <c r="H465" i="27"/>
  <c r="H504" i="27" s="1"/>
  <c r="L529" i="27"/>
  <c r="E568" i="27"/>
  <c r="M568" i="27"/>
  <c r="E632" i="27"/>
  <c r="E649" i="27"/>
  <c r="E634" i="27"/>
  <c r="E590" i="27"/>
  <c r="E589" i="27"/>
  <c r="M632" i="27"/>
  <c r="M649" i="27"/>
  <c r="M634" i="27"/>
  <c r="M590" i="27"/>
  <c r="M589" i="27"/>
  <c r="O632" i="27"/>
  <c r="O649" i="27"/>
  <c r="O634" i="27"/>
  <c r="O590" i="27"/>
  <c r="O603" i="27"/>
  <c r="O589" i="27"/>
  <c r="C597" i="27"/>
  <c r="K597" i="27"/>
  <c r="F637" i="27"/>
  <c r="F636" i="27"/>
  <c r="N637" i="27"/>
  <c r="N636" i="27"/>
  <c r="H409" i="27"/>
  <c r="B415" i="27"/>
  <c r="J415" i="27"/>
  <c r="F427" i="27"/>
  <c r="N427" i="27"/>
  <c r="F639" i="27"/>
  <c r="F640" i="27"/>
  <c r="N639" i="27"/>
  <c r="N640" i="27"/>
  <c r="G544" i="27"/>
  <c r="G545" i="27" s="1"/>
  <c r="G568" i="27"/>
  <c r="O568" i="27"/>
  <c r="G632" i="27"/>
  <c r="G649" i="27"/>
  <c r="G634" i="27"/>
  <c r="G590" i="27"/>
  <c r="G603" i="27"/>
  <c r="G589" i="27"/>
  <c r="E603" i="27"/>
  <c r="D603" i="27"/>
  <c r="M603" i="27"/>
  <c r="L608" i="27"/>
  <c r="F658" i="27"/>
  <c r="F672" i="27"/>
  <c r="I680" i="27"/>
  <c r="H683" i="27"/>
  <c r="M700" i="27"/>
  <c r="O708" i="27"/>
  <c r="N709" i="27"/>
  <c r="N711" i="27" s="1"/>
  <c r="H603" i="27"/>
  <c r="H689" i="27"/>
  <c r="H691" i="27" s="1"/>
  <c r="I688" i="27"/>
  <c r="K696" i="27"/>
  <c r="J603" i="27"/>
  <c r="G691" i="27"/>
  <c r="J699" i="27"/>
  <c r="B603" i="27"/>
  <c r="G685" i="27"/>
  <c r="G687" i="27" s="1"/>
  <c r="H684" i="27"/>
  <c r="M713" i="27"/>
  <c r="M715" i="27" s="1"/>
  <c r="N712" i="27"/>
  <c r="I608" i="27"/>
  <c r="I603" i="27"/>
  <c r="M658" i="27"/>
  <c r="F677" i="27"/>
  <c r="F679" i="27" s="1"/>
  <c r="G676" i="27"/>
  <c r="C658" i="27"/>
  <c r="K658" i="27"/>
  <c r="N719" i="27"/>
  <c r="O654" i="27"/>
  <c r="D658" i="27"/>
  <c r="L658" i="27"/>
  <c r="G681" i="27"/>
  <c r="G683" i="27" s="1"/>
  <c r="L704" i="27"/>
  <c r="O709" i="27"/>
  <c r="O710" i="27" s="1"/>
  <c r="D677" i="27"/>
  <c r="D679" i="27" s="1"/>
  <c r="J703" i="27"/>
  <c r="D673" i="27"/>
  <c r="D675" i="27" s="1"/>
  <c r="L711" i="27"/>
  <c r="K701" i="27"/>
  <c r="K703" i="27" s="1"/>
  <c r="K707" i="27"/>
  <c r="M711" i="27"/>
  <c r="O721" i="27"/>
  <c r="O722" i="27" s="1"/>
  <c r="I697" i="27"/>
  <c r="I699" i="27" s="1"/>
  <c r="K692" i="27"/>
  <c r="H123" i="26"/>
  <c r="O418" i="26" s="1"/>
  <c r="Q123" i="26"/>
  <c r="Y123" i="26"/>
  <c r="AG123" i="26"/>
  <c r="AO123" i="26"/>
  <c r="AW123" i="26"/>
  <c r="C522" i="26"/>
  <c r="E125" i="26"/>
  <c r="M125" i="26"/>
  <c r="N429" i="26" s="1"/>
  <c r="V125" i="26"/>
  <c r="L429" i="26" s="1"/>
  <c r="AD125" i="26"/>
  <c r="J429" i="26" s="1"/>
  <c r="BB125" i="26"/>
  <c r="D429" i="26" s="1"/>
  <c r="F123" i="26"/>
  <c r="O420" i="26" s="1"/>
  <c r="O421" i="26" s="1"/>
  <c r="N123" i="26"/>
  <c r="W123" i="26"/>
  <c r="AE123" i="26"/>
  <c r="AM123" i="26"/>
  <c r="AU123" i="26"/>
  <c r="BC123" i="26"/>
  <c r="L545" i="26"/>
  <c r="H643" i="26"/>
  <c r="L570" i="26"/>
  <c r="L555" i="26"/>
  <c r="C573" i="26"/>
  <c r="C558" i="26"/>
  <c r="J636" i="26"/>
  <c r="J637" i="26"/>
  <c r="C636" i="26"/>
  <c r="C637" i="26"/>
  <c r="K636" i="26"/>
  <c r="K637" i="26"/>
  <c r="B439" i="26"/>
  <c r="J439" i="26"/>
  <c r="P445" i="26"/>
  <c r="G452" i="26"/>
  <c r="P452" i="26"/>
  <c r="E642" i="26"/>
  <c r="M642" i="26"/>
  <c r="I503" i="26"/>
  <c r="F571" i="26"/>
  <c r="E536" i="26"/>
  <c r="L700" i="26"/>
  <c r="K701" i="26"/>
  <c r="K703" i="26" s="1"/>
  <c r="B636" i="26"/>
  <c r="B637" i="26"/>
  <c r="D636" i="26"/>
  <c r="D637" i="26"/>
  <c r="L636" i="26"/>
  <c r="L637" i="26"/>
  <c r="C439" i="26"/>
  <c r="K439" i="26"/>
  <c r="C445" i="26"/>
  <c r="K445" i="26"/>
  <c r="H452" i="26"/>
  <c r="B452" i="26"/>
  <c r="B557" i="26"/>
  <c r="I478" i="26"/>
  <c r="E490" i="26"/>
  <c r="M490" i="26"/>
  <c r="J644" i="26"/>
  <c r="J643" i="26"/>
  <c r="E503" i="26"/>
  <c r="E511" i="26" s="1"/>
  <c r="N556" i="26"/>
  <c r="I520" i="26"/>
  <c r="J522" i="26" s="1"/>
  <c r="D528" i="26"/>
  <c r="E530" i="26" s="1"/>
  <c r="L528" i="26"/>
  <c r="B571" i="26"/>
  <c r="E636" i="26"/>
  <c r="E637" i="26"/>
  <c r="M636" i="26"/>
  <c r="M637" i="26"/>
  <c r="E452" i="26"/>
  <c r="E458" i="26"/>
  <c r="M452" i="26"/>
  <c r="M458" i="26"/>
  <c r="D439" i="26"/>
  <c r="L439" i="26"/>
  <c r="I439" i="26"/>
  <c r="D445" i="26"/>
  <c r="L445" i="26"/>
  <c r="I452" i="26"/>
  <c r="J452" i="26"/>
  <c r="G555" i="26"/>
  <c r="I556" i="26"/>
  <c r="I571" i="26"/>
  <c r="E573" i="26"/>
  <c r="M558" i="26"/>
  <c r="M573" i="26"/>
  <c r="E496" i="26"/>
  <c r="M496" i="26"/>
  <c r="C503" i="26"/>
  <c r="K503" i="26"/>
  <c r="M503" i="26"/>
  <c r="O505" i="26" s="1"/>
  <c r="M530" i="26"/>
  <c r="G536" i="26"/>
  <c r="H538" i="26" s="1"/>
  <c r="F649" i="26"/>
  <c r="F637" i="26"/>
  <c r="F636" i="26"/>
  <c r="N637" i="26"/>
  <c r="N636" i="26"/>
  <c r="F427" i="26"/>
  <c r="N427" i="26"/>
  <c r="I427" i="26"/>
  <c r="B639" i="26"/>
  <c r="E445" i="26"/>
  <c r="M445" i="26"/>
  <c r="D458" i="26"/>
  <c r="H555" i="26"/>
  <c r="H570" i="26"/>
  <c r="J556" i="26"/>
  <c r="J571" i="26"/>
  <c r="D572" i="26"/>
  <c r="L557" i="26"/>
  <c r="L572" i="26"/>
  <c r="E472" i="26"/>
  <c r="E597" i="26" s="1"/>
  <c r="M472" i="26"/>
  <c r="M529" i="26" s="1"/>
  <c r="C478" i="26"/>
  <c r="K478" i="26"/>
  <c r="G490" i="26"/>
  <c r="D644" i="26"/>
  <c r="D643" i="26"/>
  <c r="L644" i="26"/>
  <c r="L643" i="26"/>
  <c r="L504" i="26"/>
  <c r="L505" i="26"/>
  <c r="B558" i="26"/>
  <c r="F528" i="26"/>
  <c r="G530" i="26" s="1"/>
  <c r="G637" i="26"/>
  <c r="G636" i="26"/>
  <c r="P637" i="26"/>
  <c r="P636" i="26"/>
  <c r="F445" i="26"/>
  <c r="N445" i="26"/>
  <c r="L458" i="26"/>
  <c r="I570" i="26"/>
  <c r="C556" i="26"/>
  <c r="C571" i="26"/>
  <c r="K571" i="26"/>
  <c r="E557" i="26"/>
  <c r="E572" i="26"/>
  <c r="P573" i="26"/>
  <c r="P503" i="26"/>
  <c r="P508" i="26"/>
  <c r="P548" i="26" s="1"/>
  <c r="I557" i="26"/>
  <c r="K573" i="26"/>
  <c r="K558" i="26"/>
  <c r="D522" i="26"/>
  <c r="L522" i="26"/>
  <c r="E545" i="26"/>
  <c r="H636" i="26"/>
  <c r="H637" i="26"/>
  <c r="B379" i="26"/>
  <c r="J379" i="26"/>
  <c r="B648" i="26"/>
  <c r="B655" i="26" s="1"/>
  <c r="B458" i="26"/>
  <c r="J648" i="26"/>
  <c r="J655" i="26" s="1"/>
  <c r="Q655" i="26" s="1"/>
  <c r="O665" i="26" s="1"/>
  <c r="J458" i="26"/>
  <c r="B555" i="26"/>
  <c r="B570" i="26"/>
  <c r="J555" i="26"/>
  <c r="J570" i="26"/>
  <c r="D556" i="26"/>
  <c r="D571" i="26"/>
  <c r="F557" i="26"/>
  <c r="F572" i="26"/>
  <c r="N557" i="26"/>
  <c r="N572" i="26"/>
  <c r="F465" i="26"/>
  <c r="F545" i="26" s="1"/>
  <c r="F643" i="26"/>
  <c r="F644" i="26"/>
  <c r="F504" i="26"/>
  <c r="N643" i="26"/>
  <c r="N644" i="26"/>
  <c r="H528" i="26"/>
  <c r="I649" i="26"/>
  <c r="I634" i="26"/>
  <c r="I590" i="26"/>
  <c r="I632" i="26"/>
  <c r="I636" i="26"/>
  <c r="I637" i="26"/>
  <c r="C379" i="26"/>
  <c r="K379" i="26"/>
  <c r="L427" i="26"/>
  <c r="C547" i="26"/>
  <c r="K547" i="26"/>
  <c r="E548" i="26"/>
  <c r="M548" i="26"/>
  <c r="G549" i="26"/>
  <c r="P549" i="26"/>
  <c r="I550" i="26"/>
  <c r="N465" i="26"/>
  <c r="G503" i="26"/>
  <c r="H505" i="26" s="1"/>
  <c r="D570" i="26"/>
  <c r="F521" i="26"/>
  <c r="C536" i="26"/>
  <c r="D538" i="26" s="1"/>
  <c r="M536" i="26"/>
  <c r="O538" i="26" s="1"/>
  <c r="G465" i="26"/>
  <c r="G529" i="26" s="1"/>
  <c r="P465" i="26"/>
  <c r="B588" i="26"/>
  <c r="J588" i="26"/>
  <c r="H689" i="26"/>
  <c r="H691" i="26" s="1"/>
  <c r="I688" i="26"/>
  <c r="H465" i="26"/>
  <c r="H504" i="26" s="1"/>
  <c r="E567" i="26"/>
  <c r="M567" i="26"/>
  <c r="C649" i="26"/>
  <c r="C634" i="26"/>
  <c r="C632" i="26"/>
  <c r="C589" i="26"/>
  <c r="K649" i="26"/>
  <c r="K634" i="26"/>
  <c r="K632" i="26"/>
  <c r="H649" i="26"/>
  <c r="H634" i="26"/>
  <c r="H603" i="26"/>
  <c r="H632" i="26"/>
  <c r="I465" i="26"/>
  <c r="I545" i="26" s="1"/>
  <c r="N536" i="26"/>
  <c r="F567" i="26"/>
  <c r="D588" i="26"/>
  <c r="L588" i="26"/>
  <c r="L603" i="26" s="1"/>
  <c r="K705" i="26"/>
  <c r="K707" i="26" s="1"/>
  <c r="L704" i="26"/>
  <c r="H458" i="26"/>
  <c r="B465" i="26"/>
  <c r="J465" i="26"/>
  <c r="J504" i="26" s="1"/>
  <c r="G567" i="26"/>
  <c r="E632" i="26"/>
  <c r="E589" i="26"/>
  <c r="E649" i="26"/>
  <c r="E634" i="26"/>
  <c r="M632" i="26"/>
  <c r="M649" i="26"/>
  <c r="M634" i="26"/>
  <c r="E603" i="26"/>
  <c r="M608" i="26"/>
  <c r="M603" i="26"/>
  <c r="I458" i="26"/>
  <c r="C465" i="26"/>
  <c r="K465" i="26"/>
  <c r="F536" i="26"/>
  <c r="H567" i="26"/>
  <c r="J597" i="26"/>
  <c r="H605" i="26"/>
  <c r="B606" i="26"/>
  <c r="J606" i="26"/>
  <c r="D607" i="26"/>
  <c r="I567" i="26"/>
  <c r="G634" i="26"/>
  <c r="G590" i="26"/>
  <c r="C597" i="26"/>
  <c r="J697" i="26"/>
  <c r="J699" i="26" s="1"/>
  <c r="K696" i="26"/>
  <c r="C458" i="26"/>
  <c r="K458" i="26"/>
  <c r="H608" i="26"/>
  <c r="F608" i="26"/>
  <c r="H684" i="26"/>
  <c r="G687" i="26"/>
  <c r="F687" i="26"/>
  <c r="C603" i="26"/>
  <c r="K603" i="26"/>
  <c r="G691" i="26"/>
  <c r="D603" i="26"/>
  <c r="E658" i="26"/>
  <c r="M658" i="26"/>
  <c r="E672" i="26"/>
  <c r="D673" i="26"/>
  <c r="D675" i="26" s="1"/>
  <c r="H680" i="26"/>
  <c r="G681" i="26"/>
  <c r="N712" i="26"/>
  <c r="F658" i="26"/>
  <c r="C673" i="26"/>
  <c r="C675" i="26" s="1"/>
  <c r="D677" i="26"/>
  <c r="D679" i="26" s="1"/>
  <c r="J703" i="26"/>
  <c r="M708" i="26"/>
  <c r="O708" i="26" s="1"/>
  <c r="O709" i="26" s="1"/>
  <c r="F683" i="26"/>
  <c r="I692" i="26"/>
  <c r="P721" i="26"/>
  <c r="P722" i="26" s="1"/>
  <c r="P652" i="26"/>
  <c r="P669" i="26"/>
  <c r="G683" i="26"/>
  <c r="H695" i="26"/>
  <c r="I697" i="26"/>
  <c r="I699" i="26" s="1"/>
  <c r="H688" i="24"/>
  <c r="H689" i="24" s="1"/>
  <c r="H691" i="24" s="1"/>
  <c r="L704" i="24"/>
  <c r="E681" i="24"/>
  <c r="E683" i="24" s="1"/>
  <c r="N717" i="24"/>
  <c r="N719" i="24" s="1"/>
  <c r="D672" i="24"/>
  <c r="E672" i="24" s="1"/>
  <c r="G684" i="24"/>
  <c r="G685" i="24" s="1"/>
  <c r="G687" i="24" s="1"/>
  <c r="F605" i="24"/>
  <c r="N605" i="24"/>
  <c r="H606" i="24"/>
  <c r="B607" i="24"/>
  <c r="J607" i="24"/>
  <c r="D608" i="24"/>
  <c r="L608" i="24"/>
  <c r="D607" i="24"/>
  <c r="F608" i="24"/>
  <c r="N608" i="24"/>
  <c r="C606" i="24"/>
  <c r="K606" i="24"/>
  <c r="E607" i="24"/>
  <c r="M607" i="24"/>
  <c r="C605" i="24"/>
  <c r="K605" i="24"/>
  <c r="E606" i="24"/>
  <c r="M606" i="24"/>
  <c r="G607" i="24"/>
  <c r="P607" i="24"/>
  <c r="I608" i="24"/>
  <c r="G605" i="24"/>
  <c r="P605" i="24"/>
  <c r="C607" i="24"/>
  <c r="M548" i="24"/>
  <c r="M556" i="24" s="1"/>
  <c r="P549" i="24"/>
  <c r="P572" i="24" s="1"/>
  <c r="C472" i="24"/>
  <c r="K472" i="24"/>
  <c r="C478" i="24"/>
  <c r="K478" i="24"/>
  <c r="C484" i="24"/>
  <c r="K484" i="24"/>
  <c r="C490" i="24"/>
  <c r="K490" i="24"/>
  <c r="C496" i="24"/>
  <c r="K496" i="24"/>
  <c r="C503" i="24"/>
  <c r="C644" i="24" s="1"/>
  <c r="K503" i="24"/>
  <c r="C520" i="24"/>
  <c r="K520" i="24"/>
  <c r="K522" i="24" s="1"/>
  <c r="P528" i="24"/>
  <c r="N536" i="24"/>
  <c r="F544" i="24"/>
  <c r="F567" i="24"/>
  <c r="F581" i="24"/>
  <c r="F588" i="24"/>
  <c r="N548" i="24"/>
  <c r="D472" i="24"/>
  <c r="L472" i="24"/>
  <c r="N472" i="24"/>
  <c r="D478" i="24"/>
  <c r="L478" i="24"/>
  <c r="D484" i="24"/>
  <c r="L484" i="24"/>
  <c r="D490" i="24"/>
  <c r="L490" i="24"/>
  <c r="N490" i="24"/>
  <c r="D496" i="24"/>
  <c r="L496" i="24"/>
  <c r="N496" i="24"/>
  <c r="D503" i="24"/>
  <c r="D505" i="24" s="1"/>
  <c r="L503" i="24"/>
  <c r="G536" i="24"/>
  <c r="G544" i="24"/>
  <c r="G567" i="24"/>
  <c r="G581" i="24"/>
  <c r="P581" i="24"/>
  <c r="G588" i="24"/>
  <c r="E465" i="24"/>
  <c r="F466" i="24" s="1"/>
  <c r="G548" i="24"/>
  <c r="P548" i="24"/>
  <c r="I549" i="24"/>
  <c r="I572" i="24" s="1"/>
  <c r="C550" i="24"/>
  <c r="C558" i="24" s="1"/>
  <c r="K550" i="24"/>
  <c r="K573" i="24" s="1"/>
  <c r="E472" i="24"/>
  <c r="M472" i="24"/>
  <c r="P472" i="24"/>
  <c r="E478" i="24"/>
  <c r="M478" i="24"/>
  <c r="P478" i="24"/>
  <c r="E484" i="24"/>
  <c r="M484" i="24"/>
  <c r="E490" i="24"/>
  <c r="M490" i="24"/>
  <c r="E496" i="24"/>
  <c r="M496" i="24"/>
  <c r="P496" i="24"/>
  <c r="E503" i="24"/>
  <c r="E643" i="24" s="1"/>
  <c r="M503" i="24"/>
  <c r="M643" i="24" s="1"/>
  <c r="P503" i="24"/>
  <c r="P643" i="24" s="1"/>
  <c r="H536" i="24"/>
  <c r="H538" i="24" s="1"/>
  <c r="H544" i="24"/>
  <c r="H581" i="24"/>
  <c r="N549" i="24"/>
  <c r="N557" i="24" s="1"/>
  <c r="F465" i="24"/>
  <c r="N465" i="24"/>
  <c r="L550" i="24"/>
  <c r="L573" i="24" s="1"/>
  <c r="F472" i="24"/>
  <c r="F529" i="24" s="1"/>
  <c r="F478" i="24"/>
  <c r="N478" i="24"/>
  <c r="F484" i="24"/>
  <c r="F490" i="24"/>
  <c r="F496" i="24"/>
  <c r="F503" i="24"/>
  <c r="F511" i="24" s="1"/>
  <c r="N503" i="24"/>
  <c r="N644" i="24" s="1"/>
  <c r="N520" i="24"/>
  <c r="N522" i="24" s="1"/>
  <c r="I536" i="24"/>
  <c r="J538" i="24" s="1"/>
  <c r="I567" i="24"/>
  <c r="I581" i="24"/>
  <c r="I588" i="24"/>
  <c r="P547" i="24"/>
  <c r="M550" i="24"/>
  <c r="M558" i="24" s="1"/>
  <c r="N550" i="24"/>
  <c r="H472" i="24"/>
  <c r="H478" i="24"/>
  <c r="H484" i="24"/>
  <c r="H490" i="24"/>
  <c r="H496" i="24"/>
  <c r="H503" i="24"/>
  <c r="H520" i="24"/>
  <c r="D528" i="24"/>
  <c r="L528" i="24"/>
  <c r="C536" i="24"/>
  <c r="K536" i="24"/>
  <c r="C567" i="24"/>
  <c r="K567" i="24"/>
  <c r="C581" i="24"/>
  <c r="K581" i="24"/>
  <c r="C588" i="24"/>
  <c r="C590" i="24" s="1"/>
  <c r="K588" i="24"/>
  <c r="K649" i="24" s="1"/>
  <c r="P550" i="24"/>
  <c r="P558" i="24" s="1"/>
  <c r="I472" i="24"/>
  <c r="I478" i="24"/>
  <c r="I484" i="24"/>
  <c r="I490" i="24"/>
  <c r="I496" i="24"/>
  <c r="I503" i="24"/>
  <c r="I643" i="24" s="1"/>
  <c r="D536" i="24"/>
  <c r="D538" i="24" s="1"/>
  <c r="L536" i="24"/>
  <c r="D544" i="24"/>
  <c r="L544" i="24"/>
  <c r="D567" i="24"/>
  <c r="L567" i="24"/>
  <c r="N567" i="24"/>
  <c r="D581" i="24"/>
  <c r="L581" i="24"/>
  <c r="N581" i="24"/>
  <c r="D588" i="24"/>
  <c r="D640" i="24" s="1"/>
  <c r="L588" i="24"/>
  <c r="N588" i="24"/>
  <c r="B355" i="24"/>
  <c r="J355" i="24"/>
  <c r="B373" i="24"/>
  <c r="J373" i="24"/>
  <c r="G409" i="24"/>
  <c r="P409" i="24"/>
  <c r="H452" i="24"/>
  <c r="E125" i="24"/>
  <c r="M125" i="24"/>
  <c r="N429" i="24" s="1"/>
  <c r="V125" i="24"/>
  <c r="AD125" i="24"/>
  <c r="AL125" i="24"/>
  <c r="AT125" i="24"/>
  <c r="H409" i="24"/>
  <c r="F415" i="24"/>
  <c r="N415" i="24"/>
  <c r="F421" i="24"/>
  <c r="F427" i="24"/>
  <c r="I439" i="24"/>
  <c r="I445" i="24"/>
  <c r="I452" i="24"/>
  <c r="F123" i="24"/>
  <c r="O420" i="24" s="1"/>
  <c r="O421" i="24" s="1"/>
  <c r="N123" i="24"/>
  <c r="W123" i="24"/>
  <c r="W125" i="24" s="1"/>
  <c r="AE123" i="24"/>
  <c r="AE125" i="24" s="1"/>
  <c r="AM123" i="24"/>
  <c r="AM125" i="24" s="1"/>
  <c r="AU123" i="24"/>
  <c r="AU125" i="24" s="1"/>
  <c r="BC123" i="24"/>
  <c r="BC125" i="24" s="1"/>
  <c r="N409" i="24"/>
  <c r="G421" i="24"/>
  <c r="B439" i="24"/>
  <c r="J439" i="24"/>
  <c r="B445" i="24"/>
  <c r="J445" i="24"/>
  <c r="K445" i="24"/>
  <c r="C452" i="24"/>
  <c r="K452" i="24"/>
  <c r="H123" i="24"/>
  <c r="O418" i="24" s="1"/>
  <c r="Q123" i="24"/>
  <c r="Y123" i="24"/>
  <c r="Y125" i="24" s="1"/>
  <c r="AG123" i="24"/>
  <c r="AG125" i="24" s="1"/>
  <c r="AO123" i="24"/>
  <c r="AO125" i="24" s="1"/>
  <c r="AW123" i="24"/>
  <c r="AW125" i="24" s="1"/>
  <c r="BJ125" i="24"/>
  <c r="C439" i="24"/>
  <c r="K439" i="24"/>
  <c r="C409" i="24"/>
  <c r="K409" i="24"/>
  <c r="I415" i="24"/>
  <c r="I427" i="24"/>
  <c r="D439" i="24"/>
  <c r="L439" i="24"/>
  <c r="D445" i="24"/>
  <c r="L445" i="24"/>
  <c r="I123" i="24"/>
  <c r="O417" i="24" s="1"/>
  <c r="R123" i="24"/>
  <c r="Z123" i="24"/>
  <c r="Z125" i="24" s="1"/>
  <c r="AH123" i="24"/>
  <c r="AH125" i="24" s="1"/>
  <c r="AP123" i="24"/>
  <c r="AP125" i="24" s="1"/>
  <c r="AX123" i="24"/>
  <c r="AX125" i="24" s="1"/>
  <c r="BK125" i="24"/>
  <c r="G355" i="24"/>
  <c r="P355" i="24"/>
  <c r="G391" i="24"/>
  <c r="P391" i="24"/>
  <c r="B397" i="24"/>
  <c r="J397" i="24"/>
  <c r="D409" i="24"/>
  <c r="L409" i="24"/>
  <c r="B415" i="24"/>
  <c r="J415" i="24"/>
  <c r="N418" i="24"/>
  <c r="B427" i="24"/>
  <c r="J427" i="24"/>
  <c r="E439" i="24"/>
  <c r="M439" i="24"/>
  <c r="E452" i="24"/>
  <c r="M452" i="24"/>
  <c r="J409" i="24"/>
  <c r="B361" i="24"/>
  <c r="J361" i="24"/>
  <c r="B379" i="24"/>
  <c r="J379" i="24"/>
  <c r="E409" i="24"/>
  <c r="C421" i="24"/>
  <c r="K421" i="24"/>
  <c r="F439" i="24"/>
  <c r="F445" i="24"/>
  <c r="N445" i="24"/>
  <c r="F452" i="24"/>
  <c r="N452" i="24"/>
  <c r="B409" i="24"/>
  <c r="C123" i="24"/>
  <c r="P419" i="24" s="1"/>
  <c r="K123" i="24"/>
  <c r="N419" i="24" s="1"/>
  <c r="T123" i="24"/>
  <c r="AB123" i="24"/>
  <c r="AB125" i="24" s="1"/>
  <c r="AJ123" i="24"/>
  <c r="AJ125" i="24" s="1"/>
  <c r="AR123" i="24"/>
  <c r="AR125" i="24" s="1"/>
  <c r="AZ123" i="24"/>
  <c r="AZ125" i="24" s="1"/>
  <c r="BE125" i="24"/>
  <c r="D415" i="24"/>
  <c r="L415" i="24"/>
  <c r="N417" i="24"/>
  <c r="D421" i="24"/>
  <c r="G439" i="24"/>
  <c r="G445" i="24"/>
  <c r="P445" i="24"/>
  <c r="BG125" i="24"/>
  <c r="BH125" i="24"/>
  <c r="BI125" i="24"/>
  <c r="S125" i="24"/>
  <c r="L432" i="24" s="1"/>
  <c r="L433" i="24" s="1"/>
  <c r="AA125" i="24"/>
  <c r="AI125" i="24"/>
  <c r="AY125" i="24"/>
  <c r="K125" i="24"/>
  <c r="N431" i="24" s="1"/>
  <c r="T125" i="24"/>
  <c r="B555" i="24"/>
  <c r="B570" i="24"/>
  <c r="J555" i="24"/>
  <c r="J570" i="24"/>
  <c r="D556" i="24"/>
  <c r="D571" i="24"/>
  <c r="L556" i="24"/>
  <c r="L571" i="24"/>
  <c r="F557" i="24"/>
  <c r="F572" i="24"/>
  <c r="N572" i="24"/>
  <c r="H558" i="24"/>
  <c r="H573" i="24"/>
  <c r="J522" i="24"/>
  <c r="C555" i="24"/>
  <c r="C570" i="24"/>
  <c r="K555" i="24"/>
  <c r="K570" i="24"/>
  <c r="E556" i="24"/>
  <c r="E571" i="24"/>
  <c r="G557" i="24"/>
  <c r="G572" i="24"/>
  <c r="P557" i="24"/>
  <c r="I558" i="24"/>
  <c r="I573" i="24"/>
  <c r="K644" i="24"/>
  <c r="K643" i="24"/>
  <c r="D570" i="24"/>
  <c r="D555" i="24"/>
  <c r="F571" i="24"/>
  <c r="F556" i="24"/>
  <c r="N571" i="24"/>
  <c r="N556" i="24"/>
  <c r="H572" i="24"/>
  <c r="H557" i="24"/>
  <c r="B573" i="24"/>
  <c r="B558" i="24"/>
  <c r="J573" i="24"/>
  <c r="J558" i="24"/>
  <c r="L644" i="24"/>
  <c r="L643" i="24"/>
  <c r="L505" i="24"/>
  <c r="G571" i="24"/>
  <c r="G556" i="24"/>
  <c r="P571" i="24"/>
  <c r="P556" i="24"/>
  <c r="F642" i="24"/>
  <c r="H571" i="24"/>
  <c r="H556" i="24"/>
  <c r="B572" i="24"/>
  <c r="B557" i="24"/>
  <c r="J572" i="24"/>
  <c r="J557" i="24"/>
  <c r="D573" i="24"/>
  <c r="D558" i="24"/>
  <c r="F644" i="24"/>
  <c r="G555" i="24"/>
  <c r="G570" i="24"/>
  <c r="P555" i="24"/>
  <c r="P570" i="24"/>
  <c r="I556" i="24"/>
  <c r="I571" i="24"/>
  <c r="C557" i="24"/>
  <c r="C572" i="24"/>
  <c r="K557" i="24"/>
  <c r="K572" i="24"/>
  <c r="E558" i="24"/>
  <c r="E573" i="24"/>
  <c r="G643" i="24"/>
  <c r="G644" i="24"/>
  <c r="H555" i="24"/>
  <c r="H570" i="24"/>
  <c r="B556" i="24"/>
  <c r="B571" i="24"/>
  <c r="J556" i="24"/>
  <c r="J571" i="24"/>
  <c r="D557" i="24"/>
  <c r="D572" i="24"/>
  <c r="L557" i="24"/>
  <c r="L572" i="24"/>
  <c r="F558" i="24"/>
  <c r="F573" i="24"/>
  <c r="N558" i="24"/>
  <c r="N573" i="24"/>
  <c r="H643" i="24"/>
  <c r="H644" i="24"/>
  <c r="H505" i="24"/>
  <c r="BD125" i="24"/>
  <c r="BL125" i="24"/>
  <c r="I555" i="24"/>
  <c r="I570" i="24"/>
  <c r="C556" i="24"/>
  <c r="C571" i="24"/>
  <c r="K556" i="24"/>
  <c r="K571" i="24"/>
  <c r="E557" i="24"/>
  <c r="E572" i="24"/>
  <c r="G558" i="24"/>
  <c r="G573" i="24"/>
  <c r="P573" i="24"/>
  <c r="C636" i="24"/>
  <c r="C637" i="24"/>
  <c r="K636" i="24"/>
  <c r="K637" i="24"/>
  <c r="M409" i="24"/>
  <c r="G415" i="24"/>
  <c r="P415" i="24"/>
  <c r="I421" i="24"/>
  <c r="C427" i="24"/>
  <c r="K427" i="24"/>
  <c r="C639" i="24"/>
  <c r="K639" i="24"/>
  <c r="P439" i="24"/>
  <c r="E458" i="24"/>
  <c r="M458" i="24"/>
  <c r="G465" i="24"/>
  <c r="G504" i="24" s="1"/>
  <c r="P465" i="24"/>
  <c r="P521" i="24" s="1"/>
  <c r="E507" i="24"/>
  <c r="E547" i="24" s="1"/>
  <c r="M507" i="24"/>
  <c r="M547" i="24" s="1"/>
  <c r="G528" i="24"/>
  <c r="B536" i="24"/>
  <c r="E544" i="24"/>
  <c r="E632" i="24"/>
  <c r="E649" i="24"/>
  <c r="E634" i="24"/>
  <c r="E603" i="24"/>
  <c r="M632" i="24"/>
  <c r="M649" i="24"/>
  <c r="M634" i="24"/>
  <c r="M603" i="24"/>
  <c r="M590" i="24"/>
  <c r="P632" i="24"/>
  <c r="P649" i="24"/>
  <c r="P634" i="24"/>
  <c r="P590" i="24"/>
  <c r="D636" i="24"/>
  <c r="D637" i="24"/>
  <c r="L636" i="24"/>
  <c r="L637" i="24"/>
  <c r="H415" i="24"/>
  <c r="B421" i="24"/>
  <c r="J421" i="24"/>
  <c r="D427" i="24"/>
  <c r="L427" i="24"/>
  <c r="D639" i="24"/>
  <c r="H439" i="24"/>
  <c r="D452" i="24"/>
  <c r="L452" i="24"/>
  <c r="F458" i="24"/>
  <c r="N458" i="24"/>
  <c r="H465" i="24"/>
  <c r="H589" i="24" s="1"/>
  <c r="F507" i="24"/>
  <c r="F547" i="24" s="1"/>
  <c r="N507" i="24"/>
  <c r="N547" i="24" s="1"/>
  <c r="H528" i="24"/>
  <c r="I530" i="24" s="1"/>
  <c r="K538" i="24"/>
  <c r="F632" i="24"/>
  <c r="F649" i="24"/>
  <c r="F634" i="24"/>
  <c r="F603" i="24"/>
  <c r="F590" i="24"/>
  <c r="E636" i="24"/>
  <c r="E637" i="24"/>
  <c r="M636" i="24"/>
  <c r="M637" i="24"/>
  <c r="E639" i="24"/>
  <c r="E640" i="24"/>
  <c r="G458" i="24"/>
  <c r="P458" i="24"/>
  <c r="I465" i="24"/>
  <c r="C522" i="24"/>
  <c r="L538" i="24"/>
  <c r="G632" i="24"/>
  <c r="G649" i="24"/>
  <c r="G634" i="24"/>
  <c r="G590" i="24"/>
  <c r="F637" i="24"/>
  <c r="F636" i="24"/>
  <c r="N637" i="24"/>
  <c r="N636" i="24"/>
  <c r="F639" i="24"/>
  <c r="F640" i="24"/>
  <c r="H458" i="24"/>
  <c r="B465" i="24"/>
  <c r="B597" i="24" s="1"/>
  <c r="J465" i="24"/>
  <c r="D520" i="24"/>
  <c r="L520" i="24"/>
  <c r="M522" i="24" s="1"/>
  <c r="B528" i="24"/>
  <c r="J528" i="24"/>
  <c r="P538" i="24"/>
  <c r="H649" i="24"/>
  <c r="H634" i="24"/>
  <c r="H632" i="24"/>
  <c r="H590" i="24"/>
  <c r="H603" i="24"/>
  <c r="G637" i="24"/>
  <c r="G636" i="24"/>
  <c r="P637" i="24"/>
  <c r="P636" i="24"/>
  <c r="C415" i="24"/>
  <c r="K415" i="24"/>
  <c r="E421" i="24"/>
  <c r="G427" i="24"/>
  <c r="P427" i="24"/>
  <c r="G639" i="24"/>
  <c r="G640" i="24"/>
  <c r="I458" i="24"/>
  <c r="C465" i="24"/>
  <c r="K465" i="24"/>
  <c r="C528" i="24"/>
  <c r="K528" i="24"/>
  <c r="F536" i="24"/>
  <c r="G538" i="24" s="1"/>
  <c r="N538" i="24"/>
  <c r="M538" i="24"/>
  <c r="I544" i="24"/>
  <c r="I649" i="24"/>
  <c r="I634" i="24"/>
  <c r="I632" i="24"/>
  <c r="I590" i="24"/>
  <c r="G603" i="24"/>
  <c r="P603" i="24"/>
  <c r="H636" i="24"/>
  <c r="H637" i="24"/>
  <c r="H639" i="24"/>
  <c r="H640" i="24"/>
  <c r="B458" i="24"/>
  <c r="J458" i="24"/>
  <c r="D465" i="24"/>
  <c r="D529" i="24" s="1"/>
  <c r="L465" i="24"/>
  <c r="L504" i="24" s="1"/>
  <c r="F520" i="24"/>
  <c r="N528" i="24"/>
  <c r="B649" i="24"/>
  <c r="B634" i="24"/>
  <c r="B632" i="24"/>
  <c r="I636" i="24"/>
  <c r="I637" i="24"/>
  <c r="C379" i="24"/>
  <c r="K379" i="24"/>
  <c r="I639" i="24"/>
  <c r="I640" i="24"/>
  <c r="C433" i="24"/>
  <c r="K433" i="24"/>
  <c r="C458" i="24"/>
  <c r="K458" i="24"/>
  <c r="E528" i="24"/>
  <c r="F530" i="24" s="1"/>
  <c r="M528" i="24"/>
  <c r="C544" i="24"/>
  <c r="K544" i="24"/>
  <c r="C634" i="24"/>
  <c r="C632" i="24"/>
  <c r="B636" i="24"/>
  <c r="B637" i="24"/>
  <c r="J636" i="24"/>
  <c r="J637" i="24"/>
  <c r="D379" i="24"/>
  <c r="L379" i="24"/>
  <c r="B640" i="24"/>
  <c r="B639" i="24"/>
  <c r="J640" i="24"/>
  <c r="J639" i="24"/>
  <c r="D433" i="24"/>
  <c r="D634" i="24"/>
  <c r="L632" i="24"/>
  <c r="L649" i="24"/>
  <c r="L634" i="24"/>
  <c r="N632" i="24"/>
  <c r="N649" i="24"/>
  <c r="N634" i="24"/>
  <c r="N603" i="24"/>
  <c r="N590" i="24"/>
  <c r="P608" i="24"/>
  <c r="E677" i="24"/>
  <c r="E679" i="24" s="1"/>
  <c r="F676" i="24"/>
  <c r="L701" i="24"/>
  <c r="L703" i="24" s="1"/>
  <c r="M700" i="24"/>
  <c r="I603" i="24"/>
  <c r="G608" i="24"/>
  <c r="B603" i="24"/>
  <c r="G680" i="24"/>
  <c r="F681" i="24"/>
  <c r="F683" i="24" s="1"/>
  <c r="C603" i="24"/>
  <c r="G658" i="24"/>
  <c r="P719" i="24"/>
  <c r="P718" i="24"/>
  <c r="L603" i="24"/>
  <c r="J697" i="24"/>
  <c r="J699" i="24" s="1"/>
  <c r="K696" i="24"/>
  <c r="E673" i="24"/>
  <c r="E675" i="24" s="1"/>
  <c r="F672" i="24"/>
  <c r="P655" i="24"/>
  <c r="C675" i="24"/>
  <c r="N712" i="24"/>
  <c r="P654" i="24"/>
  <c r="D677" i="24"/>
  <c r="D679" i="24" s="1"/>
  <c r="G691" i="24"/>
  <c r="J703" i="24"/>
  <c r="M708" i="24"/>
  <c r="F658" i="24"/>
  <c r="D673" i="24"/>
  <c r="D675" i="24" s="1"/>
  <c r="L711" i="24"/>
  <c r="F687" i="24"/>
  <c r="I692" i="24"/>
  <c r="K701" i="24"/>
  <c r="K703" i="24" s="1"/>
  <c r="K707" i="24"/>
  <c r="P721" i="24"/>
  <c r="P652" i="24"/>
  <c r="P669" i="24"/>
  <c r="I697" i="24"/>
  <c r="I699" i="24" s="1"/>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B556" i="28" l="1"/>
  <c r="O603" i="28"/>
  <c r="O550" i="28"/>
  <c r="M522" i="28"/>
  <c r="C558" i="28"/>
  <c r="H125" i="28"/>
  <c r="O529" i="28"/>
  <c r="O505" i="28"/>
  <c r="O597" i="28"/>
  <c r="L644" i="28"/>
  <c r="G558" i="28"/>
  <c r="O544" i="28"/>
  <c r="O545" i="28" s="1"/>
  <c r="P573" i="28"/>
  <c r="P558" i="28"/>
  <c r="C555" i="28"/>
  <c r="R125" i="28"/>
  <c r="M429" i="28" s="1"/>
  <c r="K603" i="28"/>
  <c r="O589" i="28"/>
  <c r="O568" i="28"/>
  <c r="U654" i="28"/>
  <c r="T654" i="28"/>
  <c r="V654" i="28"/>
  <c r="P597" i="28"/>
  <c r="T647" i="28"/>
  <c r="K419" i="28"/>
  <c r="V652" i="28"/>
  <c r="U652" i="28"/>
  <c r="T652" i="28"/>
  <c r="P418" i="28"/>
  <c r="L466" i="28"/>
  <c r="N530" i="28"/>
  <c r="P570" i="28"/>
  <c r="P522" i="28"/>
  <c r="F672" i="28"/>
  <c r="E673" i="28"/>
  <c r="E675" i="28" s="1"/>
  <c r="O719" i="28"/>
  <c r="Q655" i="28"/>
  <c r="O665" i="28" s="1"/>
  <c r="P549" i="28"/>
  <c r="P530" i="28"/>
  <c r="P505" i="28"/>
  <c r="O570" i="28"/>
  <c r="O555" i="28"/>
  <c r="P417" i="28"/>
  <c r="O417" i="28"/>
  <c r="M545" i="28"/>
  <c r="N558" i="28"/>
  <c r="K643" i="28"/>
  <c r="L529" i="28"/>
  <c r="O558" i="28"/>
  <c r="O573" i="28"/>
  <c r="O466" i="28"/>
  <c r="O723" i="28"/>
  <c r="O653" i="28"/>
  <c r="O548" i="28"/>
  <c r="J568" i="28"/>
  <c r="P545" i="28"/>
  <c r="P644" i="28"/>
  <c r="B558" i="28"/>
  <c r="M557" i="28"/>
  <c r="M521" i="28"/>
  <c r="L511" i="28"/>
  <c r="L530" i="28"/>
  <c r="G125" i="28"/>
  <c r="P529" i="28"/>
  <c r="O530" i="28"/>
  <c r="O557" i="28"/>
  <c r="O572" i="28"/>
  <c r="L568" i="28"/>
  <c r="L639" i="28"/>
  <c r="L545" i="28"/>
  <c r="I125" i="28"/>
  <c r="P419" i="28"/>
  <c r="N708" i="28"/>
  <c r="M709" i="28"/>
  <c r="M711" i="28" s="1"/>
  <c r="O708" i="28"/>
  <c r="O709" i="28" s="1"/>
  <c r="O645" i="28"/>
  <c r="O522" i="28"/>
  <c r="O715" i="28"/>
  <c r="P430" i="28"/>
  <c r="O430" i="28"/>
  <c r="O551" i="28"/>
  <c r="O512" i="28"/>
  <c r="O590" i="28"/>
  <c r="P718" i="28"/>
  <c r="P719" i="28"/>
  <c r="K529" i="28"/>
  <c r="M649" i="28"/>
  <c r="O650" i="28" s="1"/>
  <c r="O663" i="28" s="1"/>
  <c r="N522" i="28"/>
  <c r="K466" i="28"/>
  <c r="M505" i="28"/>
  <c r="M589" i="28"/>
  <c r="N568" i="28"/>
  <c r="K521" i="28"/>
  <c r="K504" i="28"/>
  <c r="P568" i="28"/>
  <c r="K545" i="28"/>
  <c r="P589" i="28"/>
  <c r="M632" i="28"/>
  <c r="K642" i="28"/>
  <c r="M504" i="28"/>
  <c r="N658" i="28"/>
  <c r="N529" i="28"/>
  <c r="N590" i="28"/>
  <c r="M634" i="28"/>
  <c r="J603" i="28"/>
  <c r="K589" i="28"/>
  <c r="M568" i="28"/>
  <c r="K511" i="28"/>
  <c r="L505" i="28"/>
  <c r="K597" i="28"/>
  <c r="K568" i="28"/>
  <c r="J558" i="28"/>
  <c r="L504" i="28"/>
  <c r="P521" i="28"/>
  <c r="W125" i="28"/>
  <c r="K432" i="28" s="1"/>
  <c r="K420" i="28"/>
  <c r="K421" i="28" s="1"/>
  <c r="U125" i="28"/>
  <c r="L430" i="28" s="1"/>
  <c r="L418" i="28"/>
  <c r="N125" i="28"/>
  <c r="M432" i="28" s="1"/>
  <c r="M420" i="28"/>
  <c r="M421" i="28" s="1"/>
  <c r="L125" i="28"/>
  <c r="N430" i="28" s="1"/>
  <c r="N418" i="28"/>
  <c r="F125" i="28"/>
  <c r="P420" i="28"/>
  <c r="P421" i="28" s="1"/>
  <c r="V125" i="28"/>
  <c r="L429" i="28" s="1"/>
  <c r="L417" i="28"/>
  <c r="M125" i="28"/>
  <c r="N429" i="28" s="1"/>
  <c r="N417" i="28"/>
  <c r="L645" i="28"/>
  <c r="T125" i="28"/>
  <c r="L431" i="28" s="1"/>
  <c r="L419" i="28"/>
  <c r="K125" i="28"/>
  <c r="N431" i="28" s="1"/>
  <c r="N419" i="28"/>
  <c r="V650" i="26"/>
  <c r="V655" i="26"/>
  <c r="U657" i="26"/>
  <c r="P723" i="28"/>
  <c r="O723" i="27"/>
  <c r="Q655" i="24"/>
  <c r="J665" i="24" s="1"/>
  <c r="J670" i="24" s="1"/>
  <c r="O723" i="26"/>
  <c r="P537" i="26"/>
  <c r="P521" i="26"/>
  <c r="H571" i="26"/>
  <c r="H556" i="26"/>
  <c r="N555" i="26"/>
  <c r="N570" i="26"/>
  <c r="O714" i="26"/>
  <c r="O715" i="26"/>
  <c r="F555" i="26"/>
  <c r="F570" i="26"/>
  <c r="O570" i="26"/>
  <c r="O555" i="26"/>
  <c r="O710" i="26"/>
  <c r="O711" i="26"/>
  <c r="O558" i="26"/>
  <c r="O573" i="26"/>
  <c r="O522" i="26"/>
  <c r="O653" i="26"/>
  <c r="O650" i="26"/>
  <c r="P429" i="26"/>
  <c r="O429" i="26"/>
  <c r="K572" i="26"/>
  <c r="O663" i="26"/>
  <c r="P603" i="26"/>
  <c r="L537" i="26"/>
  <c r="P547" i="26"/>
  <c r="O557" i="26"/>
  <c r="O572" i="26"/>
  <c r="M549" i="26"/>
  <c r="D545" i="26"/>
  <c r="G603" i="26"/>
  <c r="G632" i="26"/>
  <c r="H590" i="26"/>
  <c r="E555" i="26"/>
  <c r="D466" i="26"/>
  <c r="P590" i="26"/>
  <c r="H568" i="26"/>
  <c r="I530" i="26"/>
  <c r="L571" i="26"/>
  <c r="K538" i="26"/>
  <c r="J573" i="26"/>
  <c r="D504" i="26"/>
  <c r="N573" i="26"/>
  <c r="N632" i="26"/>
  <c r="D558" i="26"/>
  <c r="E466" i="26"/>
  <c r="G522" i="26"/>
  <c r="D642" i="26"/>
  <c r="M555" i="26"/>
  <c r="F419" i="26"/>
  <c r="D537" i="26"/>
  <c r="L521" i="26"/>
  <c r="K522" i="26"/>
  <c r="O431" i="26"/>
  <c r="P431" i="26"/>
  <c r="O544" i="26"/>
  <c r="O545" i="26" s="1"/>
  <c r="O551" i="26"/>
  <c r="O512" i="26"/>
  <c r="O548" i="26"/>
  <c r="G658" i="26"/>
  <c r="N634" i="26"/>
  <c r="P718" i="26"/>
  <c r="H597" i="26"/>
  <c r="N649" i="26"/>
  <c r="N653" i="26" s="1"/>
  <c r="L597" i="26"/>
  <c r="P634" i="26"/>
  <c r="N603" i="26"/>
  <c r="G568" i="26"/>
  <c r="F522" i="26"/>
  <c r="I538" i="26"/>
  <c r="F590" i="26"/>
  <c r="J572" i="26"/>
  <c r="J530" i="26"/>
  <c r="P530" i="26"/>
  <c r="N589" i="26"/>
  <c r="G556" i="26"/>
  <c r="L558" i="26"/>
  <c r="M466" i="26"/>
  <c r="L658" i="26"/>
  <c r="D597" i="26"/>
  <c r="P649" i="26"/>
  <c r="F603" i="26"/>
  <c r="K521" i="26"/>
  <c r="E568" i="26"/>
  <c r="L511" i="26"/>
  <c r="P522" i="26"/>
  <c r="H573" i="26"/>
  <c r="G573" i="26"/>
  <c r="F573" i="26"/>
  <c r="F589" i="26"/>
  <c r="C572" i="26"/>
  <c r="AT125" i="26"/>
  <c r="F429" i="26" s="1"/>
  <c r="O719" i="26"/>
  <c r="G676" i="26"/>
  <c r="D658" i="26"/>
  <c r="C568" i="26"/>
  <c r="B529" i="26"/>
  <c r="P538" i="26"/>
  <c r="G545" i="26"/>
  <c r="P568" i="26"/>
  <c r="D511" i="26"/>
  <c r="F634" i="26"/>
  <c r="AL125" i="26"/>
  <c r="H429" i="26" s="1"/>
  <c r="L568" i="26"/>
  <c r="O645" i="26"/>
  <c r="O504" i="24"/>
  <c r="P644" i="24"/>
  <c r="C649" i="24"/>
  <c r="L530" i="24"/>
  <c r="F597" i="24"/>
  <c r="K640" i="24"/>
  <c r="M505" i="24"/>
  <c r="J125" i="24"/>
  <c r="N432" i="24" s="1"/>
  <c r="N433" i="24" s="1"/>
  <c r="O529" i="24"/>
  <c r="O538" i="24"/>
  <c r="K603" i="24"/>
  <c r="D530" i="24"/>
  <c r="F568" i="24"/>
  <c r="K505" i="24"/>
  <c r="M571" i="24"/>
  <c r="J643" i="24"/>
  <c r="L590" i="24"/>
  <c r="D658" i="24"/>
  <c r="K632" i="24"/>
  <c r="C640" i="24"/>
  <c r="N505" i="24"/>
  <c r="K558" i="24"/>
  <c r="M419" i="24"/>
  <c r="O597" i="24"/>
  <c r="H597" i="24"/>
  <c r="N643" i="24"/>
  <c r="O511" i="24"/>
  <c r="K634" i="24"/>
  <c r="D568" i="24"/>
  <c r="P530" i="24"/>
  <c r="F589" i="24"/>
  <c r="L640" i="24"/>
  <c r="M544" i="24"/>
  <c r="C573" i="24"/>
  <c r="D643" i="24"/>
  <c r="O642" i="24"/>
  <c r="O589" i="24"/>
  <c r="M589" i="24"/>
  <c r="I505" i="24"/>
  <c r="L558" i="24"/>
  <c r="O521" i="24"/>
  <c r="O700" i="24"/>
  <c r="O701" i="24" s="1"/>
  <c r="O702" i="24" s="1"/>
  <c r="D649" i="24"/>
  <c r="J590" i="24"/>
  <c r="M568" i="24"/>
  <c r="D644" i="24"/>
  <c r="O568" i="24"/>
  <c r="M658" i="24"/>
  <c r="D632" i="24"/>
  <c r="K590" i="24"/>
  <c r="J632" i="24"/>
  <c r="M545" i="24"/>
  <c r="M504" i="24"/>
  <c r="C538" i="24"/>
  <c r="E521" i="24"/>
  <c r="E658" i="24"/>
  <c r="J634" i="24"/>
  <c r="L529" i="24"/>
  <c r="M642" i="24"/>
  <c r="C505" i="24"/>
  <c r="D125" i="24"/>
  <c r="J649" i="24"/>
  <c r="J650" i="24" s="1"/>
  <c r="J589" i="24"/>
  <c r="E590" i="24"/>
  <c r="E642" i="24"/>
  <c r="L555" i="24"/>
  <c r="C643" i="24"/>
  <c r="M511" i="24"/>
  <c r="O466" i="24"/>
  <c r="O530" i="24"/>
  <c r="M521" i="24"/>
  <c r="H545" i="24"/>
  <c r="M597" i="24"/>
  <c r="C125" i="24"/>
  <c r="H522" i="24"/>
  <c r="N568" i="24"/>
  <c r="B125" i="24"/>
  <c r="O708" i="24"/>
  <c r="O709" i="24" s="1"/>
  <c r="O710" i="24" s="1"/>
  <c r="D603" i="24"/>
  <c r="O537" i="24"/>
  <c r="D590" i="24"/>
  <c r="M537" i="24"/>
  <c r="P522" i="24"/>
  <c r="P597" i="24"/>
  <c r="P537" i="24"/>
  <c r="P545" i="24"/>
  <c r="O558" i="24"/>
  <c r="O573" i="24"/>
  <c r="O570" i="24"/>
  <c r="O555" i="24"/>
  <c r="O653" i="24"/>
  <c r="O650" i="24"/>
  <c r="O663" i="24" s="1"/>
  <c r="E538" i="24"/>
  <c r="I537" i="24"/>
  <c r="E568" i="24"/>
  <c r="M557" i="24"/>
  <c r="H568" i="24"/>
  <c r="F545" i="24"/>
  <c r="P504" i="24"/>
  <c r="O723" i="24"/>
  <c r="G125" i="24"/>
  <c r="O419" i="24"/>
  <c r="O544" i="24"/>
  <c r="O545" i="24" s="1"/>
  <c r="O549" i="24"/>
  <c r="O719" i="24"/>
  <c r="E589" i="24"/>
  <c r="G545" i="24"/>
  <c r="I538" i="24"/>
  <c r="E545" i="24"/>
  <c r="J597" i="24"/>
  <c r="I568" i="24"/>
  <c r="C589" i="24"/>
  <c r="O548" i="24"/>
  <c r="E537" i="24"/>
  <c r="N640" i="24"/>
  <c r="D537" i="24"/>
  <c r="O715" i="24"/>
  <c r="O505" i="24"/>
  <c r="E597" i="24"/>
  <c r="O645" i="24"/>
  <c r="O551" i="24"/>
  <c r="O513" i="24"/>
  <c r="O512" i="24"/>
  <c r="I688" i="24"/>
  <c r="P723" i="26"/>
  <c r="G589" i="26"/>
  <c r="M589" i="26"/>
  <c r="F568" i="26"/>
  <c r="M568" i="26"/>
  <c r="E529" i="26"/>
  <c r="C529" i="26"/>
  <c r="P589" i="26"/>
  <c r="P545" i="26"/>
  <c r="P529" i="26"/>
  <c r="M522" i="26"/>
  <c r="H545" i="26"/>
  <c r="I568" i="26"/>
  <c r="H589" i="26"/>
  <c r="M597" i="26"/>
  <c r="M545" i="26"/>
  <c r="E522" i="26"/>
  <c r="H572" i="26"/>
  <c r="H557" i="26"/>
  <c r="I529" i="26"/>
  <c r="N125" i="26"/>
  <c r="M432" i="26" s="1"/>
  <c r="M420" i="26"/>
  <c r="M421" i="26" s="1"/>
  <c r="AO125" i="26"/>
  <c r="G430" i="26" s="1"/>
  <c r="G418" i="26"/>
  <c r="AS125" i="26"/>
  <c r="F430" i="26" s="1"/>
  <c r="F418" i="26"/>
  <c r="J125" i="26"/>
  <c r="N432" i="26" s="1"/>
  <c r="N420" i="26"/>
  <c r="N421" i="26" s="1"/>
  <c r="L645" i="26"/>
  <c r="F125" i="26"/>
  <c r="P420" i="26"/>
  <c r="P421" i="26" s="1"/>
  <c r="AG125" i="26"/>
  <c r="I430" i="26" s="1"/>
  <c r="I418" i="26"/>
  <c r="AK125" i="26"/>
  <c r="H430" i="26" s="1"/>
  <c r="H418" i="26"/>
  <c r="AC125" i="26"/>
  <c r="J430" i="26" s="1"/>
  <c r="J418" i="26"/>
  <c r="AU125" i="26"/>
  <c r="E432" i="26" s="1"/>
  <c r="E420" i="26"/>
  <c r="E421" i="26" s="1"/>
  <c r="H125" i="26"/>
  <c r="P418" i="26"/>
  <c r="L125" i="26"/>
  <c r="N430" i="26" s="1"/>
  <c r="N418" i="26"/>
  <c r="AJ125" i="26"/>
  <c r="H431" i="26" s="1"/>
  <c r="H419" i="26"/>
  <c r="AQ125" i="26"/>
  <c r="F432" i="26" s="1"/>
  <c r="F420" i="26"/>
  <c r="F421" i="26" s="1"/>
  <c r="BC125" i="26"/>
  <c r="C432" i="26" s="1"/>
  <c r="C420" i="26"/>
  <c r="C421" i="26" s="1"/>
  <c r="Q125" i="26"/>
  <c r="M430" i="26" s="1"/>
  <c r="M418" i="26"/>
  <c r="U125" i="26"/>
  <c r="L430" i="26" s="1"/>
  <c r="L418" i="26"/>
  <c r="AY125" i="26"/>
  <c r="D432" i="26" s="1"/>
  <c r="D420" i="26"/>
  <c r="D421" i="26" s="1"/>
  <c r="AM125" i="26"/>
  <c r="G432" i="26" s="1"/>
  <c r="G420" i="26"/>
  <c r="G421" i="26" s="1"/>
  <c r="AB125" i="26"/>
  <c r="J431" i="26" s="1"/>
  <c r="J419" i="26"/>
  <c r="AI125" i="26"/>
  <c r="H432" i="26" s="1"/>
  <c r="H420" i="26"/>
  <c r="H421" i="26" s="1"/>
  <c r="AE125" i="26"/>
  <c r="I432" i="26" s="1"/>
  <c r="I420" i="26"/>
  <c r="I421" i="26" s="1"/>
  <c r="T125" i="26"/>
  <c r="L431" i="26" s="1"/>
  <c r="L419" i="26"/>
  <c r="AA125" i="26"/>
  <c r="J432" i="26" s="1"/>
  <c r="J420" i="26"/>
  <c r="J421" i="26" s="1"/>
  <c r="Y125" i="26"/>
  <c r="K430" i="26" s="1"/>
  <c r="K418" i="26"/>
  <c r="W125" i="26"/>
  <c r="K432" i="26" s="1"/>
  <c r="K420" i="26"/>
  <c r="K421" i="26" s="1"/>
  <c r="AW125" i="26"/>
  <c r="E430" i="26" s="1"/>
  <c r="E418" i="26"/>
  <c r="BA125" i="26"/>
  <c r="D430" i="26" s="1"/>
  <c r="D418" i="26"/>
  <c r="K125" i="26"/>
  <c r="N431" i="26" s="1"/>
  <c r="N419" i="26"/>
  <c r="S125" i="26"/>
  <c r="L432" i="26" s="1"/>
  <c r="L420" i="26"/>
  <c r="L421" i="26" s="1"/>
  <c r="M704" i="28"/>
  <c r="O704" i="28" s="1"/>
  <c r="O705" i="28" s="1"/>
  <c r="L705" i="28"/>
  <c r="L707" i="28" s="1"/>
  <c r="K551" i="28"/>
  <c r="K512" i="28"/>
  <c r="H556" i="28"/>
  <c r="H571" i="28"/>
  <c r="H685" i="28"/>
  <c r="H687" i="28" s="1"/>
  <c r="I684" i="28"/>
  <c r="F677" i="28"/>
  <c r="F679" i="28" s="1"/>
  <c r="G676" i="28"/>
  <c r="L522" i="28"/>
  <c r="L521" i="28"/>
  <c r="N555" i="28"/>
  <c r="N570" i="28"/>
  <c r="J693" i="28"/>
  <c r="J695" i="28" s="1"/>
  <c r="K692" i="28"/>
  <c r="L537" i="28"/>
  <c r="L538" i="28"/>
  <c r="M537" i="28"/>
  <c r="M538" i="28"/>
  <c r="L570" i="28"/>
  <c r="L555" i="28"/>
  <c r="M656" i="28"/>
  <c r="M653" i="28"/>
  <c r="H558" i="28"/>
  <c r="H573" i="28"/>
  <c r="F555" i="28"/>
  <c r="F570" i="28"/>
  <c r="P642" i="28"/>
  <c r="P466" i="28"/>
  <c r="P511" i="28"/>
  <c r="N713" i="28"/>
  <c r="N715" i="28" s="1"/>
  <c r="P712" i="28"/>
  <c r="P713" i="28" s="1"/>
  <c r="L696" i="28"/>
  <c r="K697" i="28"/>
  <c r="K699" i="28" s="1"/>
  <c r="D570" i="28"/>
  <c r="D555" i="28"/>
  <c r="N557" i="28"/>
  <c r="N572" i="28"/>
  <c r="P571" i="28"/>
  <c r="P556" i="28"/>
  <c r="P658" i="28"/>
  <c r="K537" i="28"/>
  <c r="K538" i="28"/>
  <c r="N642" i="28"/>
  <c r="N466" i="28"/>
  <c r="N511" i="28"/>
  <c r="N521" i="28"/>
  <c r="F557" i="28"/>
  <c r="F572" i="28"/>
  <c r="N589" i="28"/>
  <c r="H681" i="28"/>
  <c r="H683" i="28" s="1"/>
  <c r="I680" i="28"/>
  <c r="L558" i="28"/>
  <c r="L573" i="28"/>
  <c r="L632" i="28"/>
  <c r="L649" i="28"/>
  <c r="L634" i="28"/>
  <c r="L589" i="28"/>
  <c r="L590" i="28"/>
  <c r="J649" i="28"/>
  <c r="J634" i="28"/>
  <c r="J632" i="28"/>
  <c r="J589" i="28"/>
  <c r="K590" i="28"/>
  <c r="J537" i="28"/>
  <c r="M529" i="28"/>
  <c r="M530" i="28"/>
  <c r="P656" i="28"/>
  <c r="P653" i="28"/>
  <c r="P650" i="28"/>
  <c r="L556" i="28"/>
  <c r="L571" i="28"/>
  <c r="P504" i="28"/>
  <c r="D558" i="28"/>
  <c r="D573" i="28"/>
  <c r="L701" i="28"/>
  <c r="L703" i="28" s="1"/>
  <c r="M700" i="28"/>
  <c r="O700" i="28" s="1"/>
  <c r="O701" i="28" s="1"/>
  <c r="K650" i="28"/>
  <c r="K656" i="28"/>
  <c r="K653" i="28"/>
  <c r="J597" i="28"/>
  <c r="J658" i="28"/>
  <c r="J511" i="28"/>
  <c r="J545" i="28"/>
  <c r="L640" i="28"/>
  <c r="J529" i="28"/>
  <c r="J555" i="28"/>
  <c r="J570" i="28"/>
  <c r="L512" i="28"/>
  <c r="L513" i="28"/>
  <c r="L551" i="28"/>
  <c r="N571" i="28"/>
  <c r="N556" i="28"/>
  <c r="J504" i="28"/>
  <c r="J557" i="28"/>
  <c r="J572" i="28"/>
  <c r="N538" i="28"/>
  <c r="I689" i="28"/>
  <c r="I691" i="28" s="1"/>
  <c r="J688" i="28"/>
  <c r="M590" i="28"/>
  <c r="M642" i="28"/>
  <c r="M645" i="28" s="1"/>
  <c r="M466" i="28"/>
  <c r="M597" i="28"/>
  <c r="M511" i="28"/>
  <c r="O513" i="28" s="1"/>
  <c r="B555" i="28"/>
  <c r="B570" i="28"/>
  <c r="N643" i="28"/>
  <c r="N644" i="28"/>
  <c r="N505" i="28"/>
  <c r="N504" i="28"/>
  <c r="N650" i="28"/>
  <c r="N656" i="28"/>
  <c r="N653" i="28"/>
  <c r="N545" i="28"/>
  <c r="B557" i="28"/>
  <c r="B572" i="28"/>
  <c r="P537" i="28"/>
  <c r="J521" i="28"/>
  <c r="N537" i="28"/>
  <c r="L665" i="27"/>
  <c r="L670" i="27" s="1"/>
  <c r="D665" i="27"/>
  <c r="D670" i="27" s="1"/>
  <c r="K665" i="27"/>
  <c r="K670" i="27" s="1"/>
  <c r="C665" i="27"/>
  <c r="C670" i="27" s="1"/>
  <c r="J665" i="27"/>
  <c r="J670" i="27" s="1"/>
  <c r="B665" i="27"/>
  <c r="B670" i="27" s="1"/>
  <c r="I665" i="27"/>
  <c r="I670" i="27" s="1"/>
  <c r="H665" i="27"/>
  <c r="H670" i="27" s="1"/>
  <c r="O665" i="27"/>
  <c r="O670" i="27" s="1"/>
  <c r="G665" i="27"/>
  <c r="G670" i="27" s="1"/>
  <c r="N665" i="27"/>
  <c r="N670" i="27" s="1"/>
  <c r="F665" i="27"/>
  <c r="F670" i="27" s="1"/>
  <c r="M665" i="27"/>
  <c r="M670" i="27" s="1"/>
  <c r="E665" i="27"/>
  <c r="E670" i="27" s="1"/>
  <c r="G656" i="27"/>
  <c r="G653" i="27"/>
  <c r="G650" i="27"/>
  <c r="D650" i="27"/>
  <c r="D656" i="27"/>
  <c r="D663" i="27" s="1"/>
  <c r="D653" i="27"/>
  <c r="O551" i="27"/>
  <c r="O512" i="27"/>
  <c r="N645" i="27"/>
  <c r="H556" i="27"/>
  <c r="H571" i="27"/>
  <c r="M704" i="27"/>
  <c r="L705" i="27"/>
  <c r="L707" i="27" s="1"/>
  <c r="M650" i="27"/>
  <c r="M656" i="27"/>
  <c r="M653" i="27"/>
  <c r="N650" i="27"/>
  <c r="N656" i="27"/>
  <c r="N653" i="27"/>
  <c r="K650" i="27"/>
  <c r="K656" i="27"/>
  <c r="K653" i="27"/>
  <c r="F642" i="27"/>
  <c r="F511" i="27"/>
  <c r="F466" i="27"/>
  <c r="B653" i="27"/>
  <c r="B656" i="27"/>
  <c r="C537" i="27"/>
  <c r="C538" i="27"/>
  <c r="I653" i="27"/>
  <c r="I650" i="27"/>
  <c r="I656" i="27"/>
  <c r="L642" i="27"/>
  <c r="L597" i="27"/>
  <c r="L511" i="27"/>
  <c r="L466" i="27"/>
  <c r="F589" i="27"/>
  <c r="F568" i="27"/>
  <c r="N529" i="27"/>
  <c r="D644" i="27"/>
  <c r="D643" i="27"/>
  <c r="D645" i="27" s="1"/>
  <c r="D505" i="27"/>
  <c r="D504" i="27"/>
  <c r="C645" i="27"/>
  <c r="N537" i="27"/>
  <c r="I530" i="27"/>
  <c r="I529" i="27"/>
  <c r="O645" i="27"/>
  <c r="G658" i="27"/>
  <c r="G642" i="27"/>
  <c r="G645" i="27" s="1"/>
  <c r="G466" i="27"/>
  <c r="G511" i="27"/>
  <c r="F643" i="27"/>
  <c r="F644" i="27"/>
  <c r="F505" i="27"/>
  <c r="F504" i="27"/>
  <c r="N555" i="27"/>
  <c r="N570" i="27"/>
  <c r="F545" i="27"/>
  <c r="B570" i="27"/>
  <c r="B555" i="27"/>
  <c r="H653" i="27"/>
  <c r="H650" i="27"/>
  <c r="H656" i="27"/>
  <c r="H663" i="27" s="1"/>
  <c r="L644" i="27"/>
  <c r="L643" i="27"/>
  <c r="L505" i="27"/>
  <c r="L504" i="27"/>
  <c r="G677" i="27"/>
  <c r="G679" i="27" s="1"/>
  <c r="H676" i="27"/>
  <c r="N713" i="27"/>
  <c r="N715" i="27" s="1"/>
  <c r="O712" i="27"/>
  <c r="O713" i="27" s="1"/>
  <c r="N545" i="27"/>
  <c r="M642" i="27"/>
  <c r="M645" i="27" s="1"/>
  <c r="M597" i="27"/>
  <c r="M466" i="27"/>
  <c r="M511" i="27"/>
  <c r="D642" i="27"/>
  <c r="D597" i="27"/>
  <c r="D511" i="27"/>
  <c r="D466" i="27"/>
  <c r="H568" i="27"/>
  <c r="K642" i="27"/>
  <c r="K466" i="27"/>
  <c r="K511" i="27"/>
  <c r="C642" i="27"/>
  <c r="C466" i="27"/>
  <c r="C511" i="27"/>
  <c r="B551" i="27"/>
  <c r="B512" i="27"/>
  <c r="M521" i="27"/>
  <c r="H521" i="27"/>
  <c r="K521" i="27"/>
  <c r="F555" i="27"/>
  <c r="F570" i="27"/>
  <c r="G529" i="27"/>
  <c r="M505" i="27"/>
  <c r="K530" i="27"/>
  <c r="K529" i="27"/>
  <c r="E642" i="27"/>
  <c r="E645" i="27" s="1"/>
  <c r="E597" i="27"/>
  <c r="E466" i="27"/>
  <c r="E511" i="27"/>
  <c r="F537" i="27"/>
  <c r="B597" i="27"/>
  <c r="I645" i="27"/>
  <c r="L522" i="27"/>
  <c r="L521" i="27"/>
  <c r="E505" i="27"/>
  <c r="N642" i="27"/>
  <c r="N511" i="27"/>
  <c r="N466" i="27"/>
  <c r="K537" i="27"/>
  <c r="K538" i="27"/>
  <c r="H685" i="27"/>
  <c r="H687" i="27" s="1"/>
  <c r="I684" i="27"/>
  <c r="I681" i="27"/>
  <c r="I683" i="27" s="1"/>
  <c r="J680" i="27"/>
  <c r="O656" i="27"/>
  <c r="O653" i="27"/>
  <c r="O650" i="27"/>
  <c r="L650" i="27"/>
  <c r="L656" i="27"/>
  <c r="L663" i="27" s="1"/>
  <c r="L653" i="27"/>
  <c r="C530" i="27"/>
  <c r="C529" i="27"/>
  <c r="D530" i="27"/>
  <c r="E545" i="27"/>
  <c r="L530" i="27"/>
  <c r="E521" i="27"/>
  <c r="D522" i="27"/>
  <c r="D521" i="27"/>
  <c r="I570" i="27"/>
  <c r="I555" i="27"/>
  <c r="L558" i="27"/>
  <c r="L573" i="27"/>
  <c r="N521" i="27"/>
  <c r="O711" i="27"/>
  <c r="F673" i="27"/>
  <c r="F675" i="27" s="1"/>
  <c r="G672" i="27"/>
  <c r="H658" i="27"/>
  <c r="H642" i="27"/>
  <c r="H645" i="27" s="1"/>
  <c r="H511" i="27"/>
  <c r="I513" i="27" s="1"/>
  <c r="H466" i="27"/>
  <c r="N589" i="27"/>
  <c r="J653" i="27"/>
  <c r="J650" i="27"/>
  <c r="J656" i="27"/>
  <c r="B568" i="27"/>
  <c r="J538" i="27"/>
  <c r="J537" i="27"/>
  <c r="H589" i="27"/>
  <c r="F650" i="27"/>
  <c r="F656" i="27"/>
  <c r="F653" i="27"/>
  <c r="H537" i="27"/>
  <c r="D529" i="27"/>
  <c r="K645" i="27"/>
  <c r="J551" i="27"/>
  <c r="J512" i="27"/>
  <c r="J513" i="27"/>
  <c r="O538" i="27"/>
  <c r="O537" i="27"/>
  <c r="E573" i="27"/>
  <c r="E558" i="27"/>
  <c r="N504" i="27"/>
  <c r="D558" i="27"/>
  <c r="D573" i="27"/>
  <c r="I551" i="27"/>
  <c r="I512" i="27"/>
  <c r="L692" i="27"/>
  <c r="K693" i="27"/>
  <c r="K695" i="27" s="1"/>
  <c r="O658" i="27"/>
  <c r="E658" i="27"/>
  <c r="L696" i="27"/>
  <c r="K697" i="27"/>
  <c r="K699" i="27" s="1"/>
  <c r="N658" i="27"/>
  <c r="E650" i="27"/>
  <c r="E656" i="27"/>
  <c r="E663" i="27" s="1"/>
  <c r="E653" i="27"/>
  <c r="L537" i="27"/>
  <c r="L538" i="27"/>
  <c r="B589" i="27"/>
  <c r="B537" i="27"/>
  <c r="B529" i="27"/>
  <c r="E537" i="27"/>
  <c r="E538" i="27"/>
  <c r="O570" i="27"/>
  <c r="O555" i="27"/>
  <c r="J557" i="27"/>
  <c r="J572" i="27"/>
  <c r="I466" i="27"/>
  <c r="I689" i="27"/>
  <c r="I691" i="27" s="1"/>
  <c r="J688" i="27"/>
  <c r="M701" i="27"/>
  <c r="M703" i="27" s="1"/>
  <c r="N700" i="27"/>
  <c r="N568" i="27"/>
  <c r="C650" i="27"/>
  <c r="C656" i="27"/>
  <c r="C663" i="27" s="1"/>
  <c r="C653" i="27"/>
  <c r="D537" i="27"/>
  <c r="D538" i="27"/>
  <c r="B545" i="27"/>
  <c r="J570" i="27"/>
  <c r="J555" i="27"/>
  <c r="O466" i="27"/>
  <c r="B557" i="27"/>
  <c r="B572" i="27"/>
  <c r="M538" i="27"/>
  <c r="J645" i="27"/>
  <c r="J649" i="26"/>
  <c r="K650" i="26" s="1"/>
  <c r="J634" i="26"/>
  <c r="J632" i="26"/>
  <c r="J590" i="26"/>
  <c r="J589" i="26"/>
  <c r="L701" i="26"/>
  <c r="L703" i="26" s="1"/>
  <c r="M700" i="26"/>
  <c r="O700" i="26" s="1"/>
  <c r="O701" i="26" s="1"/>
  <c r="P656" i="26"/>
  <c r="P653" i="26"/>
  <c r="B597" i="26"/>
  <c r="J642" i="26"/>
  <c r="J645" i="26" s="1"/>
  <c r="J658" i="26"/>
  <c r="J511" i="26"/>
  <c r="J466" i="26"/>
  <c r="K656" i="26"/>
  <c r="K653" i="26"/>
  <c r="B649" i="26"/>
  <c r="C650" i="26" s="1"/>
  <c r="B634" i="26"/>
  <c r="B632" i="26"/>
  <c r="B589" i="26"/>
  <c r="I573" i="26"/>
  <c r="I558" i="26"/>
  <c r="J545" i="26"/>
  <c r="B640" i="26"/>
  <c r="K644" i="26"/>
  <c r="K643" i="26"/>
  <c r="K504" i="26"/>
  <c r="K505" i="26"/>
  <c r="B545" i="26"/>
  <c r="E643" i="26"/>
  <c r="E644" i="26"/>
  <c r="E504" i="26"/>
  <c r="E505" i="26"/>
  <c r="K568" i="26"/>
  <c r="H521" i="26"/>
  <c r="I653" i="26"/>
  <c r="I650" i="26"/>
  <c r="I656" i="26"/>
  <c r="M643" i="26"/>
  <c r="M644" i="26"/>
  <c r="M504" i="26"/>
  <c r="M505" i="26"/>
  <c r="J603" i="26"/>
  <c r="D551" i="26"/>
  <c r="D512" i="26"/>
  <c r="N708" i="26"/>
  <c r="M709" i="26"/>
  <c r="M711" i="26" s="1"/>
  <c r="N658" i="26"/>
  <c r="B603" i="26"/>
  <c r="L632" i="26"/>
  <c r="L649" i="26"/>
  <c r="L589" i="26"/>
  <c r="L590" i="26"/>
  <c r="L634" i="26"/>
  <c r="M590" i="26"/>
  <c r="P642" i="26"/>
  <c r="P597" i="26"/>
  <c r="P466" i="26"/>
  <c r="P511" i="26"/>
  <c r="G572" i="26"/>
  <c r="G557" i="26"/>
  <c r="N505" i="26"/>
  <c r="F642" i="26"/>
  <c r="F645" i="26" s="1"/>
  <c r="F597" i="26"/>
  <c r="F466" i="26"/>
  <c r="F511" i="26"/>
  <c r="N521" i="26"/>
  <c r="N642" i="26"/>
  <c r="N645" i="26" s="1"/>
  <c r="N597" i="26"/>
  <c r="N466" i="26"/>
  <c r="N511" i="26"/>
  <c r="P643" i="26"/>
  <c r="P644" i="26"/>
  <c r="P505" i="26"/>
  <c r="P504" i="26"/>
  <c r="P572" i="26"/>
  <c r="P557" i="26"/>
  <c r="F650" i="26"/>
  <c r="F656" i="26"/>
  <c r="F653" i="26"/>
  <c r="C644" i="26"/>
  <c r="C643" i="26"/>
  <c r="C504" i="26"/>
  <c r="C505" i="26"/>
  <c r="H681" i="26"/>
  <c r="H683" i="26" s="1"/>
  <c r="I680" i="26"/>
  <c r="C590" i="26"/>
  <c r="K597" i="26"/>
  <c r="F538" i="26"/>
  <c r="F537" i="26"/>
  <c r="D632" i="26"/>
  <c r="D589" i="26"/>
  <c r="D590" i="26"/>
  <c r="D634" i="26"/>
  <c r="D649" i="26"/>
  <c r="E650" i="26" s="1"/>
  <c r="E590" i="26"/>
  <c r="H658" i="26"/>
  <c r="H642" i="26"/>
  <c r="H645" i="26" s="1"/>
  <c r="H466" i="26"/>
  <c r="H511" i="26"/>
  <c r="G466" i="26"/>
  <c r="G642" i="26"/>
  <c r="G597" i="26"/>
  <c r="G511" i="26"/>
  <c r="L512" i="26"/>
  <c r="L551" i="26"/>
  <c r="M571" i="26"/>
  <c r="M556" i="26"/>
  <c r="I589" i="26"/>
  <c r="J537" i="26"/>
  <c r="N504" i="26"/>
  <c r="H537" i="26"/>
  <c r="D505" i="26"/>
  <c r="L530" i="26"/>
  <c r="L529" i="26"/>
  <c r="E538" i="26"/>
  <c r="E537" i="26"/>
  <c r="I643" i="26"/>
  <c r="I644" i="26"/>
  <c r="I505" i="26"/>
  <c r="I504" i="26"/>
  <c r="J505" i="26"/>
  <c r="B658" i="26"/>
  <c r="B511" i="26"/>
  <c r="H685" i="26"/>
  <c r="H687" i="26" s="1"/>
  <c r="I684" i="26"/>
  <c r="K642" i="26"/>
  <c r="K658" i="26"/>
  <c r="K511" i="26"/>
  <c r="L513" i="26" s="1"/>
  <c r="K466" i="26"/>
  <c r="K545" i="26"/>
  <c r="H653" i="26"/>
  <c r="H650" i="26"/>
  <c r="H656" i="26"/>
  <c r="C656" i="26"/>
  <c r="C653" i="26"/>
  <c r="I689" i="26"/>
  <c r="I691" i="26" s="1"/>
  <c r="J688" i="26"/>
  <c r="M537" i="26"/>
  <c r="M538" i="26"/>
  <c r="E571" i="26"/>
  <c r="E556" i="26"/>
  <c r="B537" i="26"/>
  <c r="K537" i="26"/>
  <c r="F530" i="26"/>
  <c r="F529" i="26"/>
  <c r="N656" i="26"/>
  <c r="D530" i="26"/>
  <c r="D529" i="26"/>
  <c r="B504" i="26"/>
  <c r="M511" i="26"/>
  <c r="O513" i="26" s="1"/>
  <c r="J568" i="26"/>
  <c r="G521" i="26"/>
  <c r="G677" i="26"/>
  <c r="G679" i="26" s="1"/>
  <c r="H676" i="26"/>
  <c r="K697" i="26"/>
  <c r="K699" i="26" s="1"/>
  <c r="L696" i="26"/>
  <c r="E656" i="26"/>
  <c r="E653" i="26"/>
  <c r="I693" i="26"/>
  <c r="I695" i="26" s="1"/>
  <c r="J692" i="26"/>
  <c r="E673" i="26"/>
  <c r="E675" i="26" s="1"/>
  <c r="F672" i="26"/>
  <c r="G656" i="26"/>
  <c r="G653" i="26"/>
  <c r="G650" i="26"/>
  <c r="C642" i="26"/>
  <c r="C511" i="26"/>
  <c r="D513" i="26" s="1"/>
  <c r="C658" i="26"/>
  <c r="C466" i="26"/>
  <c r="N538" i="26"/>
  <c r="N537" i="26"/>
  <c r="K589" i="26"/>
  <c r="C538" i="26"/>
  <c r="C537" i="26"/>
  <c r="K570" i="26"/>
  <c r="K555" i="26"/>
  <c r="H529" i="26"/>
  <c r="H530" i="26"/>
  <c r="L640" i="26"/>
  <c r="D645" i="26"/>
  <c r="C545" i="26"/>
  <c r="J521" i="26"/>
  <c r="I521" i="26"/>
  <c r="I522" i="26"/>
  <c r="K529" i="26"/>
  <c r="B568" i="26"/>
  <c r="L466" i="26"/>
  <c r="C521" i="26"/>
  <c r="M704" i="26"/>
  <c r="O704" i="26" s="1"/>
  <c r="O705" i="26" s="1"/>
  <c r="L705" i="26"/>
  <c r="L707" i="26" s="1"/>
  <c r="E512" i="26"/>
  <c r="E513" i="26"/>
  <c r="E551" i="26"/>
  <c r="L665" i="26"/>
  <c r="D665" i="26"/>
  <c r="K665" i="26"/>
  <c r="C665" i="26"/>
  <c r="J665" i="26"/>
  <c r="B665" i="26"/>
  <c r="I665" i="26"/>
  <c r="H665" i="26"/>
  <c r="P665" i="26"/>
  <c r="G665" i="26"/>
  <c r="N665" i="26"/>
  <c r="M665" i="26"/>
  <c r="F665" i="26"/>
  <c r="E665" i="26"/>
  <c r="N529" i="26"/>
  <c r="K590" i="26"/>
  <c r="P658" i="26"/>
  <c r="N713" i="26"/>
  <c r="N715" i="26" s="1"/>
  <c r="P712" i="26"/>
  <c r="P713" i="26" s="1"/>
  <c r="N545" i="26"/>
  <c r="M650" i="26"/>
  <c r="M656" i="26"/>
  <c r="M653" i="26"/>
  <c r="I658" i="26"/>
  <c r="I642" i="26"/>
  <c r="I597" i="26"/>
  <c r="I511" i="26"/>
  <c r="I466" i="26"/>
  <c r="G643" i="26"/>
  <c r="G644" i="26"/>
  <c r="G505" i="26"/>
  <c r="G504" i="26"/>
  <c r="C570" i="26"/>
  <c r="C555" i="26"/>
  <c r="F505" i="26"/>
  <c r="I537" i="26"/>
  <c r="P571" i="26"/>
  <c r="P556" i="26"/>
  <c r="G538" i="26"/>
  <c r="G537" i="26"/>
  <c r="B521" i="26"/>
  <c r="N568" i="26"/>
  <c r="H684" i="24"/>
  <c r="H685" i="24" s="1"/>
  <c r="H687" i="24" s="1"/>
  <c r="M704" i="24"/>
  <c r="L705" i="24"/>
  <c r="L707" i="24" s="1"/>
  <c r="N589" i="24"/>
  <c r="N545" i="24"/>
  <c r="G597" i="24"/>
  <c r="N537" i="24"/>
  <c r="G568" i="24"/>
  <c r="G505" i="24"/>
  <c r="F643" i="24"/>
  <c r="F645" i="24" s="1"/>
  <c r="M644" i="24"/>
  <c r="L545" i="24"/>
  <c r="J545" i="24"/>
  <c r="P529" i="24"/>
  <c r="D504" i="24"/>
  <c r="J505" i="24"/>
  <c r="D545" i="24"/>
  <c r="B545" i="24"/>
  <c r="I522" i="24"/>
  <c r="P568" i="24"/>
  <c r="I644" i="24"/>
  <c r="N504" i="24"/>
  <c r="P505" i="24"/>
  <c r="E505" i="24"/>
  <c r="I557" i="24"/>
  <c r="E466" i="24"/>
  <c r="G521" i="24"/>
  <c r="N658" i="24"/>
  <c r="L658" i="24"/>
  <c r="N521" i="24"/>
  <c r="N597" i="24"/>
  <c r="L537" i="24"/>
  <c r="M573" i="24"/>
  <c r="N466" i="24"/>
  <c r="E504" i="24"/>
  <c r="E511" i="24"/>
  <c r="F513" i="24" s="1"/>
  <c r="G537" i="24"/>
  <c r="G589" i="24"/>
  <c r="N511" i="24"/>
  <c r="E644" i="24"/>
  <c r="B504" i="24"/>
  <c r="F505" i="24"/>
  <c r="N642" i="24"/>
  <c r="N645" i="24" s="1"/>
  <c r="B589" i="24"/>
  <c r="L589" i="24"/>
  <c r="F504" i="24"/>
  <c r="L639" i="24"/>
  <c r="N125" i="24"/>
  <c r="M432" i="24" s="1"/>
  <c r="M420" i="24"/>
  <c r="M421" i="24" s="1"/>
  <c r="F125" i="24"/>
  <c r="P420" i="24"/>
  <c r="P421" i="24" s="1"/>
  <c r="R125" i="24"/>
  <c r="M429" i="24" s="1"/>
  <c r="M417" i="24"/>
  <c r="I125" i="24"/>
  <c r="P417" i="24"/>
  <c r="Q125" i="24"/>
  <c r="M430" i="24" s="1"/>
  <c r="M418" i="24"/>
  <c r="H125" i="24"/>
  <c r="P418" i="24"/>
  <c r="K665" i="24"/>
  <c r="K670" i="24" s="1"/>
  <c r="F665" i="24"/>
  <c r="F670" i="24" s="1"/>
  <c r="K656" i="24"/>
  <c r="K653" i="24"/>
  <c r="I545" i="24"/>
  <c r="G656" i="24"/>
  <c r="G653" i="24"/>
  <c r="G650" i="24"/>
  <c r="I589" i="24"/>
  <c r="H653" i="24"/>
  <c r="H650" i="24"/>
  <c r="H656" i="24"/>
  <c r="B658" i="24"/>
  <c r="B511" i="24"/>
  <c r="F570" i="24"/>
  <c r="F555" i="24"/>
  <c r="G530" i="24"/>
  <c r="G529" i="24"/>
  <c r="E645" i="24"/>
  <c r="K642" i="24"/>
  <c r="K645" i="24" s="1"/>
  <c r="K597" i="24"/>
  <c r="K521" i="24"/>
  <c r="K511" i="24"/>
  <c r="K466" i="24"/>
  <c r="I521" i="24"/>
  <c r="C642" i="24"/>
  <c r="C645" i="24" s="1"/>
  <c r="C597" i="24"/>
  <c r="C511" i="24"/>
  <c r="C466" i="24"/>
  <c r="N713" i="24"/>
  <c r="N715" i="24" s="1"/>
  <c r="P712" i="24"/>
  <c r="P713" i="24" s="1"/>
  <c r="F673" i="24"/>
  <c r="F675" i="24" s="1"/>
  <c r="G672" i="24"/>
  <c r="C568" i="24"/>
  <c r="P723" i="24"/>
  <c r="P722" i="24"/>
  <c r="K545" i="24"/>
  <c r="B653" i="24"/>
  <c r="B656" i="24"/>
  <c r="H658" i="24"/>
  <c r="H642" i="24"/>
  <c r="H645" i="24" s="1"/>
  <c r="H466" i="24"/>
  <c r="H511" i="24"/>
  <c r="M570" i="24"/>
  <c r="M555" i="24"/>
  <c r="K504" i="24"/>
  <c r="B521" i="24"/>
  <c r="E522" i="24"/>
  <c r="D521" i="24"/>
  <c r="D522" i="24"/>
  <c r="I504" i="24"/>
  <c r="I689" i="24"/>
  <c r="I691" i="24" s="1"/>
  <c r="J688" i="24"/>
  <c r="D650" i="24"/>
  <c r="D656" i="24"/>
  <c r="D653" i="24"/>
  <c r="J642" i="24"/>
  <c r="J658" i="24"/>
  <c r="J511" i="24"/>
  <c r="J537" i="24"/>
  <c r="J466" i="24"/>
  <c r="P656" i="24"/>
  <c r="P653" i="24"/>
  <c r="P650" i="24"/>
  <c r="F551" i="24"/>
  <c r="F512" i="24"/>
  <c r="M701" i="24"/>
  <c r="M703" i="24" s="1"/>
  <c r="N700" i="24"/>
  <c r="F677" i="24"/>
  <c r="F679" i="24" s="1"/>
  <c r="G676" i="24"/>
  <c r="L650" i="24"/>
  <c r="L656" i="24"/>
  <c r="L653" i="24"/>
  <c r="K589" i="24"/>
  <c r="C545" i="24"/>
  <c r="N529" i="24"/>
  <c r="N530" i="24"/>
  <c r="F521" i="24"/>
  <c r="G522" i="24"/>
  <c r="F522" i="24"/>
  <c r="I529" i="24"/>
  <c r="C521" i="24"/>
  <c r="E570" i="24"/>
  <c r="E555" i="24"/>
  <c r="H521" i="24"/>
  <c r="J504" i="24"/>
  <c r="P658" i="24"/>
  <c r="K658" i="24"/>
  <c r="K568" i="24"/>
  <c r="M530" i="24"/>
  <c r="M529" i="24"/>
  <c r="L642" i="24"/>
  <c r="L645" i="24" s="1"/>
  <c r="L597" i="24"/>
  <c r="L511" i="24"/>
  <c r="M513" i="24" s="1"/>
  <c r="L466" i="24"/>
  <c r="F538" i="24"/>
  <c r="F537" i="24"/>
  <c r="J529" i="24"/>
  <c r="J530" i="24"/>
  <c r="K537" i="24"/>
  <c r="E650" i="24"/>
  <c r="E656" i="24"/>
  <c r="E653" i="24"/>
  <c r="P642" i="24"/>
  <c r="P645" i="24" s="1"/>
  <c r="P466" i="24"/>
  <c r="P511" i="24"/>
  <c r="H537" i="24"/>
  <c r="M466" i="24"/>
  <c r="H529" i="24"/>
  <c r="H530" i="24"/>
  <c r="J521" i="24"/>
  <c r="N708" i="24"/>
  <c r="M709" i="24"/>
  <c r="M711" i="24" s="1"/>
  <c r="L696" i="24"/>
  <c r="K697" i="24"/>
  <c r="K699" i="24" s="1"/>
  <c r="H680" i="24"/>
  <c r="G681" i="24"/>
  <c r="G683" i="24" s="1"/>
  <c r="C650" i="24"/>
  <c r="C656" i="24"/>
  <c r="C653" i="24"/>
  <c r="E530" i="24"/>
  <c r="E529" i="24"/>
  <c r="J568" i="24"/>
  <c r="D642" i="24"/>
  <c r="D597" i="24"/>
  <c r="D511" i="24"/>
  <c r="D466" i="24"/>
  <c r="I653" i="24"/>
  <c r="I650" i="24"/>
  <c r="I656" i="24"/>
  <c r="K530" i="24"/>
  <c r="K529" i="24"/>
  <c r="B529" i="24"/>
  <c r="G642" i="24"/>
  <c r="G645" i="24" s="1"/>
  <c r="G466" i="24"/>
  <c r="G511" i="24"/>
  <c r="H504" i="24"/>
  <c r="M551" i="24"/>
  <c r="M512" i="24"/>
  <c r="I658" i="24"/>
  <c r="I642" i="24"/>
  <c r="I597" i="24"/>
  <c r="I466" i="24"/>
  <c r="I511" i="24"/>
  <c r="N570" i="24"/>
  <c r="N555" i="24"/>
  <c r="C658" i="24"/>
  <c r="I693" i="24"/>
  <c r="I695" i="24" s="1"/>
  <c r="J692" i="24"/>
  <c r="N650" i="24"/>
  <c r="N656" i="24"/>
  <c r="N653" i="24"/>
  <c r="D589" i="24"/>
  <c r="L568" i="24"/>
  <c r="J653" i="24"/>
  <c r="B568" i="24"/>
  <c r="C530" i="24"/>
  <c r="C529" i="24"/>
  <c r="L522" i="24"/>
  <c r="L521" i="24"/>
  <c r="F650" i="24"/>
  <c r="F656" i="24"/>
  <c r="F653" i="24"/>
  <c r="C537" i="24"/>
  <c r="P589" i="24"/>
  <c r="M650" i="24"/>
  <c r="M656" i="24"/>
  <c r="M653" i="24"/>
  <c r="B537" i="24"/>
  <c r="N551" i="24"/>
  <c r="N513" i="24"/>
  <c r="N512" i="24"/>
  <c r="C504" i="24"/>
  <c r="O608" i="17"/>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K645" i="28" l="1"/>
  <c r="T650" i="28"/>
  <c r="U647" i="28"/>
  <c r="T655" i="28"/>
  <c r="T657" i="28" s="1"/>
  <c r="T659" i="28" s="1"/>
  <c r="T664" i="28" s="1"/>
  <c r="H665" i="24"/>
  <c r="H670" i="24" s="1"/>
  <c r="I665" i="24"/>
  <c r="I670" i="24" s="1"/>
  <c r="G672" i="28"/>
  <c r="F673" i="28"/>
  <c r="F675" i="28" s="1"/>
  <c r="L665" i="28"/>
  <c r="M665" i="28"/>
  <c r="P665" i="28"/>
  <c r="H665" i="28"/>
  <c r="B665" i="28"/>
  <c r="I665" i="28"/>
  <c r="E665" i="28"/>
  <c r="J665" i="28"/>
  <c r="F665" i="28"/>
  <c r="C665" i="28"/>
  <c r="N665" i="28"/>
  <c r="K665" i="28"/>
  <c r="G665" i="28"/>
  <c r="D665" i="28"/>
  <c r="P557" i="28"/>
  <c r="P572" i="28"/>
  <c r="P645" i="28"/>
  <c r="P432" i="28"/>
  <c r="P640" i="28" s="1"/>
  <c r="O432" i="28"/>
  <c r="O552" i="28"/>
  <c r="O559" i="28"/>
  <c r="O574" i="28"/>
  <c r="N709" i="28"/>
  <c r="N711" i="28" s="1"/>
  <c r="P708" i="28"/>
  <c r="P709" i="28" s="1"/>
  <c r="P431" i="28"/>
  <c r="O431" i="28"/>
  <c r="O702" i="28"/>
  <c r="O703" i="28"/>
  <c r="O706" i="28"/>
  <c r="O707" i="28"/>
  <c r="P429" i="28"/>
  <c r="O429" i="28"/>
  <c r="O571" i="28"/>
  <c r="O556" i="28"/>
  <c r="O710" i="28"/>
  <c r="O711" i="28"/>
  <c r="N663" i="28"/>
  <c r="N645" i="28"/>
  <c r="M433" i="28"/>
  <c r="M640" i="28"/>
  <c r="M639" i="28"/>
  <c r="K433" i="28"/>
  <c r="K640" i="28"/>
  <c r="K639" i="28"/>
  <c r="V657" i="26"/>
  <c r="V659" i="26" s="1"/>
  <c r="V661" i="26" s="1"/>
  <c r="U659" i="26"/>
  <c r="U661" i="26" s="1"/>
  <c r="T660" i="26"/>
  <c r="B665" i="24"/>
  <c r="B670" i="24" s="1"/>
  <c r="E665" i="24"/>
  <c r="E670" i="24" s="1"/>
  <c r="C665" i="24"/>
  <c r="C670" i="24" s="1"/>
  <c r="N665" i="24"/>
  <c r="N670" i="24" s="1"/>
  <c r="D665" i="24"/>
  <c r="D670" i="24" s="1"/>
  <c r="O665" i="24"/>
  <c r="O670" i="24" s="1"/>
  <c r="G665" i="24"/>
  <c r="G670" i="24" s="1"/>
  <c r="L665" i="24"/>
  <c r="L670" i="24" s="1"/>
  <c r="P665" i="24"/>
  <c r="P670" i="24" s="1"/>
  <c r="M665" i="24"/>
  <c r="M670" i="24" s="1"/>
  <c r="O703" i="24"/>
  <c r="P658" i="27"/>
  <c r="J668" i="27" s="1"/>
  <c r="P570" i="26"/>
  <c r="P555" i="26"/>
  <c r="N650" i="26"/>
  <c r="O706" i="26"/>
  <c r="O707" i="26"/>
  <c r="P650" i="26"/>
  <c r="P430" i="26"/>
  <c r="O430" i="26"/>
  <c r="O571" i="26"/>
  <c r="O556" i="26"/>
  <c r="M557" i="26"/>
  <c r="M572" i="26"/>
  <c r="O552" i="26"/>
  <c r="O559" i="26"/>
  <c r="O574" i="26"/>
  <c r="I663" i="26"/>
  <c r="O702" i="26"/>
  <c r="O703" i="26"/>
  <c r="P432" i="26"/>
  <c r="P433" i="26" s="1"/>
  <c r="O432" i="26"/>
  <c r="K650" i="24"/>
  <c r="N639" i="24"/>
  <c r="O711" i="24"/>
  <c r="J645" i="24"/>
  <c r="J656" i="24"/>
  <c r="D645" i="24"/>
  <c r="E512" i="24"/>
  <c r="M645" i="24"/>
  <c r="O704" i="24"/>
  <c r="O705" i="24" s="1"/>
  <c r="O706" i="24" s="1"/>
  <c r="I645" i="24"/>
  <c r="O557" i="24"/>
  <c r="O572" i="24"/>
  <c r="I684" i="24"/>
  <c r="P429" i="24"/>
  <c r="O429" i="24"/>
  <c r="P431" i="24"/>
  <c r="O431" i="24"/>
  <c r="O571" i="24"/>
  <c r="O556" i="24"/>
  <c r="P430" i="24"/>
  <c r="O430" i="24"/>
  <c r="P432" i="24"/>
  <c r="P640" i="24" s="1"/>
  <c r="O432" i="24"/>
  <c r="O552" i="24"/>
  <c r="O559" i="24"/>
  <c r="O574" i="24"/>
  <c r="O553" i="24"/>
  <c r="P663" i="26"/>
  <c r="N663" i="26"/>
  <c r="Q658" i="26"/>
  <c r="J433" i="26"/>
  <c r="J639" i="26"/>
  <c r="H639" i="26"/>
  <c r="H640" i="26"/>
  <c r="H433" i="26"/>
  <c r="N433" i="26"/>
  <c r="N639" i="26"/>
  <c r="N640" i="26"/>
  <c r="M645" i="26"/>
  <c r="G640" i="26"/>
  <c r="G639" i="26"/>
  <c r="G433" i="26"/>
  <c r="C433" i="26"/>
  <c r="C639" i="26"/>
  <c r="C640" i="26"/>
  <c r="J640" i="26"/>
  <c r="E645" i="26"/>
  <c r="G645" i="26"/>
  <c r="L433" i="26"/>
  <c r="L639" i="26"/>
  <c r="K433" i="26"/>
  <c r="K640" i="26"/>
  <c r="K639" i="26"/>
  <c r="I433" i="26"/>
  <c r="I639" i="26"/>
  <c r="I640" i="26"/>
  <c r="D433" i="26"/>
  <c r="D640" i="26"/>
  <c r="D639" i="26"/>
  <c r="F433" i="26"/>
  <c r="F640" i="26"/>
  <c r="F639" i="26"/>
  <c r="E433" i="26"/>
  <c r="E639" i="26"/>
  <c r="E640" i="26"/>
  <c r="M433" i="26"/>
  <c r="M639" i="26"/>
  <c r="M640" i="26"/>
  <c r="J689" i="28"/>
  <c r="J691" i="28" s="1"/>
  <c r="K688" i="28"/>
  <c r="J512" i="28"/>
  <c r="J551" i="28"/>
  <c r="K553" i="28" s="1"/>
  <c r="Q658" i="28"/>
  <c r="O668" i="28" s="1"/>
  <c r="K663" i="28"/>
  <c r="M701" i="28"/>
  <c r="M703" i="28" s="1"/>
  <c r="N700" i="28"/>
  <c r="P663" i="28"/>
  <c r="I681" i="28"/>
  <c r="I683" i="28" s="1"/>
  <c r="J680" i="28"/>
  <c r="L650" i="28"/>
  <c r="L656" i="28"/>
  <c r="L653" i="28"/>
  <c r="N551" i="28"/>
  <c r="N513" i="28"/>
  <c r="N512" i="28"/>
  <c r="K513" i="28"/>
  <c r="I685" i="28"/>
  <c r="I687" i="28" s="1"/>
  <c r="J684" i="28"/>
  <c r="M551" i="28"/>
  <c r="O553" i="28" s="1"/>
  <c r="M513" i="28"/>
  <c r="M512" i="28"/>
  <c r="L574" i="28"/>
  <c r="L553" i="28"/>
  <c r="L559" i="28"/>
  <c r="L552" i="28"/>
  <c r="P551" i="28"/>
  <c r="P513" i="28"/>
  <c r="P512" i="28"/>
  <c r="K693" i="28"/>
  <c r="K695" i="28" s="1"/>
  <c r="L692" i="28"/>
  <c r="K574" i="28"/>
  <c r="K559" i="28"/>
  <c r="K552" i="28"/>
  <c r="M696" i="28"/>
  <c r="O696" i="28" s="1"/>
  <c r="O697" i="28" s="1"/>
  <c r="L697" i="28"/>
  <c r="L699" i="28" s="1"/>
  <c r="J653" i="28"/>
  <c r="J656" i="28"/>
  <c r="P714" i="28"/>
  <c r="P715" i="28"/>
  <c r="M650" i="28"/>
  <c r="M663" i="28" s="1"/>
  <c r="G677" i="28"/>
  <c r="G679" i="28" s="1"/>
  <c r="H676" i="28"/>
  <c r="N704" i="28"/>
  <c r="M705" i="28"/>
  <c r="M707" i="28" s="1"/>
  <c r="O700" i="27"/>
  <c r="O701" i="27" s="1"/>
  <c r="N701" i="27"/>
  <c r="N703" i="27" s="1"/>
  <c r="O663" i="27"/>
  <c r="N551" i="27"/>
  <c r="N512" i="27"/>
  <c r="N513" i="27"/>
  <c r="E551" i="27"/>
  <c r="E513" i="27"/>
  <c r="E512" i="27"/>
  <c r="D551" i="27"/>
  <c r="D512" i="27"/>
  <c r="D513" i="27"/>
  <c r="O714" i="27"/>
  <c r="O715" i="27"/>
  <c r="I663" i="27"/>
  <c r="F551" i="27"/>
  <c r="F512" i="27"/>
  <c r="F513" i="27"/>
  <c r="O513" i="27"/>
  <c r="G663" i="27"/>
  <c r="P656" i="27"/>
  <c r="J689" i="27"/>
  <c r="J691" i="27" s="1"/>
  <c r="K688" i="27"/>
  <c r="L693" i="27"/>
  <c r="L695" i="27" s="1"/>
  <c r="M692" i="27"/>
  <c r="J663" i="27"/>
  <c r="G673" i="27"/>
  <c r="G675" i="27" s="1"/>
  <c r="H672" i="27"/>
  <c r="J681" i="27"/>
  <c r="J683" i="27" s="1"/>
  <c r="K680" i="27"/>
  <c r="M663" i="27"/>
  <c r="C551" i="27"/>
  <c r="C513" i="27"/>
  <c r="C512" i="27"/>
  <c r="K551" i="27"/>
  <c r="K513" i="27"/>
  <c r="K512" i="27"/>
  <c r="H677" i="27"/>
  <c r="H679" i="27" s="1"/>
  <c r="I676" i="27"/>
  <c r="O574" i="27"/>
  <c r="O552" i="27"/>
  <c r="O553" i="27"/>
  <c r="O559" i="27"/>
  <c r="I574" i="27"/>
  <c r="I552" i="27"/>
  <c r="I559" i="27"/>
  <c r="F663" i="27"/>
  <c r="I685" i="27"/>
  <c r="I687" i="27" s="1"/>
  <c r="J684" i="27"/>
  <c r="M551" i="27"/>
  <c r="M513" i="27"/>
  <c r="M512" i="27"/>
  <c r="F645" i="27"/>
  <c r="K663" i="27"/>
  <c r="M696" i="27"/>
  <c r="L697" i="27"/>
  <c r="L699" i="27" s="1"/>
  <c r="G551" i="27"/>
  <c r="G512" i="27"/>
  <c r="G513" i="27"/>
  <c r="N704" i="27"/>
  <c r="M705" i="27"/>
  <c r="M707" i="27" s="1"/>
  <c r="L551" i="27"/>
  <c r="L512" i="27"/>
  <c r="L513" i="27"/>
  <c r="J574" i="27"/>
  <c r="J553" i="27"/>
  <c r="J559" i="27"/>
  <c r="J552" i="27"/>
  <c r="H512" i="27"/>
  <c r="H513" i="27"/>
  <c r="H551" i="27"/>
  <c r="I553" i="27" s="1"/>
  <c r="B574" i="27"/>
  <c r="B559" i="27"/>
  <c r="B552" i="27"/>
  <c r="L645" i="27"/>
  <c r="N663" i="27"/>
  <c r="E574" i="26"/>
  <c r="E552" i="26"/>
  <c r="E553" i="26"/>
  <c r="E559" i="26"/>
  <c r="M696" i="26"/>
  <c r="O696" i="26" s="1"/>
  <c r="O697" i="26" s="1"/>
  <c r="L697" i="26"/>
  <c r="L699" i="26" s="1"/>
  <c r="M663" i="26"/>
  <c r="F673" i="26"/>
  <c r="F675" i="26" s="1"/>
  <c r="G672" i="26"/>
  <c r="L574" i="26"/>
  <c r="L552" i="26"/>
  <c r="L559" i="26"/>
  <c r="M701" i="26"/>
  <c r="M703" i="26" s="1"/>
  <c r="N700" i="26"/>
  <c r="G663" i="26"/>
  <c r="C663" i="26"/>
  <c r="H677" i="26"/>
  <c r="H679" i="26" s="1"/>
  <c r="I676" i="26"/>
  <c r="H663" i="26"/>
  <c r="I685" i="26"/>
  <c r="I687" i="26" s="1"/>
  <c r="J684" i="26"/>
  <c r="C645" i="26"/>
  <c r="P551" i="26"/>
  <c r="P513" i="26"/>
  <c r="P512" i="26"/>
  <c r="L650" i="26"/>
  <c r="L656" i="26"/>
  <c r="L653" i="26"/>
  <c r="D574" i="26"/>
  <c r="D552" i="26"/>
  <c r="D553" i="26"/>
  <c r="D559" i="26"/>
  <c r="J551" i="26"/>
  <c r="J512" i="26"/>
  <c r="J513" i="26"/>
  <c r="J693" i="26"/>
  <c r="J695" i="26" s="1"/>
  <c r="K692" i="26"/>
  <c r="G513" i="26"/>
  <c r="G551" i="26"/>
  <c r="G512" i="26"/>
  <c r="F513" i="26"/>
  <c r="F551" i="26"/>
  <c r="F512" i="26"/>
  <c r="I551" i="26"/>
  <c r="I512" i="26"/>
  <c r="I513" i="26"/>
  <c r="P714" i="26"/>
  <c r="P715" i="26"/>
  <c r="N704" i="26"/>
  <c r="M705" i="26"/>
  <c r="M707" i="26" s="1"/>
  <c r="C551" i="26"/>
  <c r="C512" i="26"/>
  <c r="C513" i="26"/>
  <c r="I645" i="26"/>
  <c r="D650" i="26"/>
  <c r="D656" i="26"/>
  <c r="D653" i="26"/>
  <c r="P645" i="26"/>
  <c r="K645" i="26"/>
  <c r="J689" i="26"/>
  <c r="J691" i="26" s="1"/>
  <c r="K688" i="26"/>
  <c r="B551" i="26"/>
  <c r="B512" i="26"/>
  <c r="I681" i="26"/>
  <c r="I683" i="26" s="1"/>
  <c r="J680" i="26"/>
  <c r="F663" i="26"/>
  <c r="N551" i="26"/>
  <c r="N513" i="26"/>
  <c r="N512" i="26"/>
  <c r="B653" i="26"/>
  <c r="B656" i="26"/>
  <c r="E663" i="26"/>
  <c r="M512" i="26"/>
  <c r="M551" i="26"/>
  <c r="O553" i="26" s="1"/>
  <c r="M513" i="26"/>
  <c r="K551" i="26"/>
  <c r="L553" i="26" s="1"/>
  <c r="K512" i="26"/>
  <c r="K513" i="26"/>
  <c r="H551" i="26"/>
  <c r="H513" i="26"/>
  <c r="H512" i="26"/>
  <c r="P708" i="26"/>
  <c r="P709" i="26" s="1"/>
  <c r="N709" i="26"/>
  <c r="N711" i="26" s="1"/>
  <c r="K663" i="26"/>
  <c r="J653" i="26"/>
  <c r="J650" i="26"/>
  <c r="J656" i="26"/>
  <c r="F663" i="24"/>
  <c r="N704" i="24"/>
  <c r="M705" i="24"/>
  <c r="M707" i="24" s="1"/>
  <c r="D663" i="24"/>
  <c r="Q658" i="24"/>
  <c r="J663" i="24"/>
  <c r="E551" i="24"/>
  <c r="E559" i="24" s="1"/>
  <c r="M663" i="24"/>
  <c r="L663" i="24"/>
  <c r="H663" i="24"/>
  <c r="I663" i="24"/>
  <c r="M433" i="24"/>
  <c r="M640" i="24"/>
  <c r="M639" i="24"/>
  <c r="N574" i="24"/>
  <c r="N552" i="24"/>
  <c r="N553" i="24"/>
  <c r="N559" i="24"/>
  <c r="J693" i="24"/>
  <c r="J695" i="24" s="1"/>
  <c r="K692" i="24"/>
  <c r="I551" i="24"/>
  <c r="I512" i="24"/>
  <c r="I513" i="24"/>
  <c r="M574" i="24"/>
  <c r="M552" i="24"/>
  <c r="M559" i="24"/>
  <c r="M696" i="24"/>
  <c r="L697" i="24"/>
  <c r="L699" i="24" s="1"/>
  <c r="J551" i="24"/>
  <c r="J513" i="24"/>
  <c r="J512" i="24"/>
  <c r="P714" i="24"/>
  <c r="P715" i="24"/>
  <c r="K551" i="24"/>
  <c r="K513" i="24"/>
  <c r="K512" i="24"/>
  <c r="G551" i="24"/>
  <c r="G512" i="24"/>
  <c r="G513" i="24"/>
  <c r="P708" i="24"/>
  <c r="P709" i="24" s="1"/>
  <c r="N709" i="24"/>
  <c r="N711" i="24" s="1"/>
  <c r="P551" i="24"/>
  <c r="P512" i="24"/>
  <c r="P513" i="24"/>
  <c r="I685" i="24"/>
  <c r="I687" i="24" s="1"/>
  <c r="J684" i="24"/>
  <c r="P700" i="24"/>
  <c r="P701" i="24" s="1"/>
  <c r="N701" i="24"/>
  <c r="N703" i="24" s="1"/>
  <c r="J689" i="24"/>
  <c r="J691" i="24" s="1"/>
  <c r="K688" i="24"/>
  <c r="C663" i="24"/>
  <c r="F574" i="24"/>
  <c r="F552" i="24"/>
  <c r="F559" i="24"/>
  <c r="H551" i="24"/>
  <c r="H512" i="24"/>
  <c r="H513" i="24"/>
  <c r="B551" i="24"/>
  <c r="B512" i="24"/>
  <c r="G663" i="24"/>
  <c r="Q656" i="24"/>
  <c r="D551" i="24"/>
  <c r="D513" i="24"/>
  <c r="D512" i="24"/>
  <c r="C551" i="24"/>
  <c r="C513" i="24"/>
  <c r="C512" i="24"/>
  <c r="G673" i="24"/>
  <c r="G675" i="24" s="1"/>
  <c r="H672" i="24"/>
  <c r="G677" i="24"/>
  <c r="G679" i="24" s="1"/>
  <c r="H676" i="24"/>
  <c r="N663" i="24"/>
  <c r="H681" i="24"/>
  <c r="H683" i="24" s="1"/>
  <c r="I680" i="24"/>
  <c r="E663" i="24"/>
  <c r="L551" i="24"/>
  <c r="L513" i="24"/>
  <c r="L512" i="24"/>
  <c r="E513" i="24"/>
  <c r="P663" i="24"/>
  <c r="K663" i="24"/>
  <c r="L496" i="15"/>
  <c r="J496" i="15"/>
  <c r="B496" i="15"/>
  <c r="O496" i="15"/>
  <c r="F496" i="15"/>
  <c r="H496" i="15"/>
  <c r="D496" i="15"/>
  <c r="N496" i="15"/>
  <c r="G496" i="15"/>
  <c r="I496" i="15"/>
  <c r="K496" i="15"/>
  <c r="M496" i="15"/>
  <c r="C496" i="15"/>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T671" i="28" l="1"/>
  <c r="T666" i="28"/>
  <c r="T668" i="28" s="1"/>
  <c r="T660" i="28"/>
  <c r="T661" i="28"/>
  <c r="V647" i="28"/>
  <c r="U655" i="28"/>
  <c r="U657" i="28" s="1"/>
  <c r="U659" i="28" s="1"/>
  <c r="U664" i="28" s="1"/>
  <c r="U650" i="28"/>
  <c r="H672" i="28"/>
  <c r="G673" i="28"/>
  <c r="G675" i="28" s="1"/>
  <c r="D559" i="28"/>
  <c r="P433" i="28"/>
  <c r="O560" i="28"/>
  <c r="O575" i="28"/>
  <c r="O582" i="28"/>
  <c r="O633" i="28" s="1"/>
  <c r="O640" i="28"/>
  <c r="O433" i="28"/>
  <c r="O639" i="28"/>
  <c r="O657" i="28"/>
  <c r="P710" i="28"/>
  <c r="P711" i="28"/>
  <c r="P639" i="28"/>
  <c r="O698" i="28"/>
  <c r="O699" i="28"/>
  <c r="C668" i="27"/>
  <c r="V660" i="26"/>
  <c r="U660" i="26"/>
  <c r="N668" i="27"/>
  <c r="O707" i="24"/>
  <c r="G668" i="27"/>
  <c r="E668" i="27"/>
  <c r="F668" i="27"/>
  <c r="B668" i="27"/>
  <c r="K668" i="27"/>
  <c r="O668" i="27"/>
  <c r="D668" i="27"/>
  <c r="H668" i="27"/>
  <c r="L668" i="27"/>
  <c r="I668" i="27"/>
  <c r="M668" i="27"/>
  <c r="P640" i="26"/>
  <c r="P639" i="26"/>
  <c r="O640" i="26"/>
  <c r="O433" i="26"/>
  <c r="O639" i="26"/>
  <c r="O657" i="26"/>
  <c r="O560" i="26"/>
  <c r="O575" i="26"/>
  <c r="O582" i="26"/>
  <c r="O633" i="26" s="1"/>
  <c r="O698" i="26"/>
  <c r="O699" i="26"/>
  <c r="I668" i="26"/>
  <c r="O668" i="26"/>
  <c r="E552" i="24"/>
  <c r="O696" i="24"/>
  <c r="O697" i="24" s="1"/>
  <c r="O698" i="24" s="1"/>
  <c r="P639" i="24"/>
  <c r="P433" i="24"/>
  <c r="O666" i="24"/>
  <c r="E574" i="24"/>
  <c r="E575" i="24" s="1"/>
  <c r="O640" i="24"/>
  <c r="O433" i="24"/>
  <c r="O639" i="24"/>
  <c r="O657" i="24"/>
  <c r="G668" i="24"/>
  <c r="O668" i="24"/>
  <c r="O575" i="24"/>
  <c r="O582" i="24"/>
  <c r="O633" i="24" s="1"/>
  <c r="O561" i="24"/>
  <c r="O560" i="24"/>
  <c r="Q656" i="26"/>
  <c r="O666" i="26" s="1"/>
  <c r="E668" i="26"/>
  <c r="B668" i="26"/>
  <c r="M668" i="26"/>
  <c r="J668" i="26"/>
  <c r="D663" i="26"/>
  <c r="F668" i="26"/>
  <c r="N668" i="26"/>
  <c r="C668" i="26"/>
  <c r="G668" i="26"/>
  <c r="D668" i="26"/>
  <c r="P668" i="26"/>
  <c r="K668" i="26"/>
  <c r="H668" i="26"/>
  <c r="L663" i="26"/>
  <c r="L668" i="26"/>
  <c r="G559" i="28"/>
  <c r="L693" i="28"/>
  <c r="L695" i="28" s="1"/>
  <c r="M692" i="28"/>
  <c r="O692" i="28" s="1"/>
  <c r="O693" i="28" s="1"/>
  <c r="M574" i="28"/>
  <c r="M552" i="28"/>
  <c r="M553" i="28"/>
  <c r="M559" i="28"/>
  <c r="O561" i="28" s="1"/>
  <c r="F559" i="28"/>
  <c r="J685" i="28"/>
  <c r="J687" i="28" s="1"/>
  <c r="K684" i="28"/>
  <c r="C559" i="28"/>
  <c r="P704" i="28"/>
  <c r="P705" i="28" s="1"/>
  <c r="N705" i="28"/>
  <c r="N707" i="28" s="1"/>
  <c r="L560" i="28"/>
  <c r="L561" i="28"/>
  <c r="L657" i="28"/>
  <c r="N559" i="28"/>
  <c r="N574" i="28"/>
  <c r="N553" i="28"/>
  <c r="N552" i="28"/>
  <c r="B559" i="28"/>
  <c r="J668" i="28"/>
  <c r="B668" i="28"/>
  <c r="I668" i="28"/>
  <c r="H668" i="28"/>
  <c r="P668" i="28"/>
  <c r="G668" i="28"/>
  <c r="N668" i="28"/>
  <c r="F668" i="28"/>
  <c r="M668" i="28"/>
  <c r="E668" i="28"/>
  <c r="L668" i="28"/>
  <c r="D668" i="28"/>
  <c r="K668" i="28"/>
  <c r="C668" i="28"/>
  <c r="J681" i="28"/>
  <c r="J683" i="28" s="1"/>
  <c r="K680" i="28"/>
  <c r="H677" i="28"/>
  <c r="H679" i="28" s="1"/>
  <c r="I676" i="28"/>
  <c r="I559" i="28"/>
  <c r="P700" i="28"/>
  <c r="P701" i="28" s="1"/>
  <c r="N701" i="28"/>
  <c r="N703" i="28" s="1"/>
  <c r="K560" i="28"/>
  <c r="K657" i="28"/>
  <c r="L575" i="28"/>
  <c r="L582" i="28"/>
  <c r="L633" i="28" s="1"/>
  <c r="L663" i="28"/>
  <c r="E559" i="28"/>
  <c r="J559" i="28"/>
  <c r="K561" i="28" s="1"/>
  <c r="J574" i="28"/>
  <c r="J552" i="28"/>
  <c r="N696" i="28"/>
  <c r="M697" i="28"/>
  <c r="M699" i="28" s="1"/>
  <c r="P559" i="28"/>
  <c r="P574" i="28"/>
  <c r="P552" i="28"/>
  <c r="P553" i="28"/>
  <c r="K575" i="28"/>
  <c r="K582" i="28"/>
  <c r="K633" i="28" s="1"/>
  <c r="Q656" i="28"/>
  <c r="O666" i="28" s="1"/>
  <c r="K689" i="28"/>
  <c r="K691" i="28" s="1"/>
  <c r="L688" i="28"/>
  <c r="H559" i="28"/>
  <c r="N696" i="27"/>
  <c r="M697" i="27"/>
  <c r="M699" i="27" s="1"/>
  <c r="L553" i="27"/>
  <c r="L559" i="27"/>
  <c r="L574" i="27"/>
  <c r="L552" i="27"/>
  <c r="I561" i="27"/>
  <c r="I560" i="27"/>
  <c r="I657" i="27"/>
  <c r="J676" i="27"/>
  <c r="I677" i="27"/>
  <c r="I679" i="27" s="1"/>
  <c r="K689" i="27"/>
  <c r="K691" i="27" s="1"/>
  <c r="L688" i="27"/>
  <c r="E559" i="27"/>
  <c r="E574" i="27"/>
  <c r="E552" i="27"/>
  <c r="E553" i="27"/>
  <c r="F559" i="27"/>
  <c r="F574" i="27"/>
  <c r="F552" i="27"/>
  <c r="F553" i="27"/>
  <c r="K681" i="27"/>
  <c r="K683" i="27" s="1"/>
  <c r="L680" i="27"/>
  <c r="C553" i="27"/>
  <c r="C559" i="27"/>
  <c r="C574" i="27"/>
  <c r="C552" i="27"/>
  <c r="J561" i="27"/>
  <c r="J560" i="27"/>
  <c r="J657" i="27"/>
  <c r="O704" i="27"/>
  <c r="O705" i="27" s="1"/>
  <c r="N705" i="27"/>
  <c r="N707" i="27" s="1"/>
  <c r="N666" i="27"/>
  <c r="F666" i="27"/>
  <c r="M666" i="27"/>
  <c r="E666" i="27"/>
  <c r="L666" i="27"/>
  <c r="D666" i="27"/>
  <c r="K666" i="27"/>
  <c r="C666" i="27"/>
  <c r="J666" i="27"/>
  <c r="B666" i="27"/>
  <c r="I666" i="27"/>
  <c r="H666" i="27"/>
  <c r="O666" i="27"/>
  <c r="G666" i="27"/>
  <c r="B560" i="27"/>
  <c r="B657" i="27"/>
  <c r="I575" i="27"/>
  <c r="I582" i="27"/>
  <c r="I633" i="27" s="1"/>
  <c r="O560" i="27"/>
  <c r="O561" i="27"/>
  <c r="O657" i="27"/>
  <c r="I672" i="27"/>
  <c r="H673" i="27"/>
  <c r="H675" i="27" s="1"/>
  <c r="N559" i="27"/>
  <c r="N574" i="27"/>
  <c r="N552" i="27"/>
  <c r="N553" i="27"/>
  <c r="M559" i="27"/>
  <c r="M574" i="27"/>
  <c r="M552" i="27"/>
  <c r="M553" i="27"/>
  <c r="K553" i="27"/>
  <c r="K559" i="27"/>
  <c r="K574" i="27"/>
  <c r="K552" i="27"/>
  <c r="B575" i="27"/>
  <c r="B582" i="27"/>
  <c r="B633" i="27" s="1"/>
  <c r="J575" i="27"/>
  <c r="J582" i="27"/>
  <c r="J633" i="27" s="1"/>
  <c r="G574" i="27"/>
  <c r="G552" i="27"/>
  <c r="G553" i="27"/>
  <c r="G559" i="27"/>
  <c r="J685" i="27"/>
  <c r="J687" i="27" s="1"/>
  <c r="K684" i="27"/>
  <c r="D553" i="27"/>
  <c r="D559" i="27"/>
  <c r="D574" i="27"/>
  <c r="D552" i="27"/>
  <c r="H574" i="27"/>
  <c r="H552" i="27"/>
  <c r="H553" i="27"/>
  <c r="H559" i="27"/>
  <c r="O575" i="27"/>
  <c r="O582" i="27"/>
  <c r="O633" i="27" s="1"/>
  <c r="M693" i="27"/>
  <c r="M695" i="27" s="1"/>
  <c r="N692" i="27"/>
  <c r="O702" i="27"/>
  <c r="O703" i="27"/>
  <c r="K689" i="26"/>
  <c r="K691" i="26" s="1"/>
  <c r="L688" i="26"/>
  <c r="K693" i="26"/>
  <c r="K695" i="26" s="1"/>
  <c r="L692" i="26"/>
  <c r="D575" i="26"/>
  <c r="D582" i="26"/>
  <c r="D633" i="26" s="1"/>
  <c r="G673" i="26"/>
  <c r="G675" i="26" s="1"/>
  <c r="H672" i="26"/>
  <c r="K574" i="26"/>
  <c r="K552" i="26"/>
  <c r="K559" i="26"/>
  <c r="L561" i="26" s="1"/>
  <c r="K553" i="26"/>
  <c r="I559" i="26"/>
  <c r="I574" i="26"/>
  <c r="I553" i="26"/>
  <c r="I552" i="26"/>
  <c r="J685" i="26"/>
  <c r="J687" i="26" s="1"/>
  <c r="K684" i="26"/>
  <c r="P700" i="26"/>
  <c r="P701" i="26" s="1"/>
  <c r="N701" i="26"/>
  <c r="N703" i="26" s="1"/>
  <c r="E575" i="26"/>
  <c r="E582" i="26"/>
  <c r="E633" i="26" s="1"/>
  <c r="N553" i="26"/>
  <c r="N559" i="26"/>
  <c r="N574" i="26"/>
  <c r="N552" i="26"/>
  <c r="C574" i="26"/>
  <c r="C552" i="26"/>
  <c r="C553" i="26"/>
  <c r="C559" i="26"/>
  <c r="P710" i="26"/>
  <c r="P711" i="26"/>
  <c r="M574" i="26"/>
  <c r="M552" i="26"/>
  <c r="M553" i="26"/>
  <c r="M559" i="26"/>
  <c r="O561" i="26" s="1"/>
  <c r="F553" i="26"/>
  <c r="F559" i="26"/>
  <c r="F552" i="26"/>
  <c r="F574" i="26"/>
  <c r="J681" i="26"/>
  <c r="J683" i="26" s="1"/>
  <c r="K680" i="26"/>
  <c r="P704" i="26"/>
  <c r="P705" i="26" s="1"/>
  <c r="N705" i="26"/>
  <c r="N707" i="26" s="1"/>
  <c r="J559" i="26"/>
  <c r="J574" i="26"/>
  <c r="J552" i="26"/>
  <c r="J553" i="26"/>
  <c r="J676" i="26"/>
  <c r="I677" i="26"/>
  <c r="I679" i="26" s="1"/>
  <c r="L560" i="26"/>
  <c r="L657" i="26"/>
  <c r="N696" i="26"/>
  <c r="M697" i="26"/>
  <c r="M699" i="26" s="1"/>
  <c r="D560" i="26"/>
  <c r="D561" i="26"/>
  <c r="D657" i="26"/>
  <c r="E561" i="26"/>
  <c r="E560" i="26"/>
  <c r="E657" i="26"/>
  <c r="J663" i="26"/>
  <c r="H553" i="26"/>
  <c r="H559" i="26"/>
  <c r="H574" i="26"/>
  <c r="H552" i="26"/>
  <c r="G553" i="26"/>
  <c r="G559" i="26"/>
  <c r="G574" i="26"/>
  <c r="G552" i="26"/>
  <c r="L575" i="26"/>
  <c r="L582" i="26"/>
  <c r="L633" i="26" s="1"/>
  <c r="B559" i="26"/>
  <c r="B574" i="26"/>
  <c r="B552" i="26"/>
  <c r="P553" i="26"/>
  <c r="P559" i="26"/>
  <c r="P574" i="26"/>
  <c r="P552" i="26"/>
  <c r="N705" i="24"/>
  <c r="N707" i="24" s="1"/>
  <c r="P704" i="24"/>
  <c r="P705" i="24" s="1"/>
  <c r="N668" i="24"/>
  <c r="P668" i="24"/>
  <c r="H668" i="24"/>
  <c r="I668" i="24"/>
  <c r="K668" i="24"/>
  <c r="B668" i="24"/>
  <c r="D668" i="24"/>
  <c r="L668" i="24"/>
  <c r="E668" i="24"/>
  <c r="M668" i="24"/>
  <c r="J668" i="24"/>
  <c r="F668" i="24"/>
  <c r="C668" i="24"/>
  <c r="E553" i="24"/>
  <c r="F553" i="24"/>
  <c r="L574" i="24"/>
  <c r="L552" i="24"/>
  <c r="L553" i="24"/>
  <c r="L559" i="24"/>
  <c r="J685" i="24"/>
  <c r="J687" i="24" s="1"/>
  <c r="K684" i="24"/>
  <c r="N696" i="24"/>
  <c r="M697" i="24"/>
  <c r="M699" i="24" s="1"/>
  <c r="I553" i="24"/>
  <c r="I559" i="24"/>
  <c r="I574" i="24"/>
  <c r="I552" i="24"/>
  <c r="C559" i="24"/>
  <c r="C574" i="24"/>
  <c r="C552" i="24"/>
  <c r="C553" i="24"/>
  <c r="F575" i="24"/>
  <c r="F582" i="24"/>
  <c r="F633" i="24" s="1"/>
  <c r="G553" i="24"/>
  <c r="G559" i="24"/>
  <c r="G574" i="24"/>
  <c r="G552" i="24"/>
  <c r="J559" i="24"/>
  <c r="J574" i="24"/>
  <c r="J552" i="24"/>
  <c r="J553" i="24"/>
  <c r="M560" i="24"/>
  <c r="M561" i="24"/>
  <c r="M657" i="24"/>
  <c r="K693" i="24"/>
  <c r="K695" i="24" s="1"/>
  <c r="L692" i="24"/>
  <c r="I681" i="24"/>
  <c r="I683" i="24" s="1"/>
  <c r="J680" i="24"/>
  <c r="E560" i="24"/>
  <c r="E657" i="24"/>
  <c r="M553" i="24"/>
  <c r="H677" i="24"/>
  <c r="H679" i="24" s="1"/>
  <c r="I676" i="24"/>
  <c r="N561" i="24"/>
  <c r="N560" i="24"/>
  <c r="N657" i="24"/>
  <c r="K689" i="24"/>
  <c r="K691" i="24" s="1"/>
  <c r="L688" i="24"/>
  <c r="P553" i="24"/>
  <c r="P559" i="24"/>
  <c r="P574" i="24"/>
  <c r="P552" i="24"/>
  <c r="K559" i="24"/>
  <c r="K574" i="24"/>
  <c r="K552" i="24"/>
  <c r="K553" i="24"/>
  <c r="M575" i="24"/>
  <c r="M582" i="24"/>
  <c r="M633" i="24" s="1"/>
  <c r="B559" i="24"/>
  <c r="B574" i="24"/>
  <c r="B552" i="24"/>
  <c r="I672" i="24"/>
  <c r="H673" i="24"/>
  <c r="H675" i="24" s="1"/>
  <c r="H553" i="24"/>
  <c r="H559" i="24"/>
  <c r="H574" i="24"/>
  <c r="H552" i="24"/>
  <c r="D574" i="24"/>
  <c r="D552" i="24"/>
  <c r="D553" i="24"/>
  <c r="D559" i="24"/>
  <c r="E561" i="24" s="1"/>
  <c r="F561" i="24"/>
  <c r="F560" i="24"/>
  <c r="F657" i="24"/>
  <c r="P710" i="24"/>
  <c r="P711" i="24"/>
  <c r="N575" i="24"/>
  <c r="N582" i="24"/>
  <c r="N633" i="24" s="1"/>
  <c r="N666" i="24"/>
  <c r="F666" i="24"/>
  <c r="M666" i="24"/>
  <c r="E666" i="24"/>
  <c r="L666" i="24"/>
  <c r="D666" i="24"/>
  <c r="K666" i="24"/>
  <c r="C666" i="24"/>
  <c r="J666" i="24"/>
  <c r="B666" i="24"/>
  <c r="I666" i="24"/>
  <c r="H666" i="24"/>
  <c r="P666" i="24"/>
  <c r="G666" i="24"/>
  <c r="P702" i="24"/>
  <c r="P703" i="24"/>
  <c r="G535" i="17"/>
  <c r="K548" i="15"/>
  <c r="J548" i="15"/>
  <c r="E547" i="15"/>
  <c r="K544" i="15"/>
  <c r="F549" i="15"/>
  <c r="F572" i="15" s="1"/>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U671" i="28" l="1"/>
  <c r="U666" i="28"/>
  <c r="U668" i="28" s="1"/>
  <c r="T667" i="28"/>
  <c r="T670" i="28" s="1"/>
  <c r="T672" i="28"/>
  <c r="U660" i="28"/>
  <c r="U661" i="28"/>
  <c r="V655" i="28"/>
  <c r="V657" i="28" s="1"/>
  <c r="V659" i="28" s="1"/>
  <c r="V664" i="28" s="1"/>
  <c r="V650" i="28"/>
  <c r="I672" i="28"/>
  <c r="H673" i="28"/>
  <c r="H675" i="28" s="1"/>
  <c r="O694" i="28"/>
  <c r="O695" i="28"/>
  <c r="L666" i="26"/>
  <c r="I666" i="26"/>
  <c r="J666" i="26"/>
  <c r="E582" i="24"/>
  <c r="E633" i="24" s="1"/>
  <c r="O699" i="24"/>
  <c r="M666" i="26"/>
  <c r="E666" i="26"/>
  <c r="N666" i="26"/>
  <c r="H666" i="26"/>
  <c r="B666" i="26"/>
  <c r="F666" i="26"/>
  <c r="C666" i="26"/>
  <c r="K666" i="26"/>
  <c r="P666" i="26"/>
  <c r="D666" i="26"/>
  <c r="G666" i="26"/>
  <c r="P575" i="28"/>
  <c r="P582" i="28"/>
  <c r="P633" i="28" s="1"/>
  <c r="J575" i="28"/>
  <c r="J582" i="28"/>
  <c r="J633" i="28" s="1"/>
  <c r="P561" i="28"/>
  <c r="P560" i="28"/>
  <c r="P657" i="28"/>
  <c r="J560" i="28"/>
  <c r="J657" i="28"/>
  <c r="K685" i="28"/>
  <c r="K687" i="28" s="1"/>
  <c r="L684" i="28"/>
  <c r="M693" i="28"/>
  <c r="M695" i="28" s="1"/>
  <c r="N692" i="28"/>
  <c r="N666" i="28"/>
  <c r="F666" i="28"/>
  <c r="M666" i="28"/>
  <c r="E666" i="28"/>
  <c r="L666" i="28"/>
  <c r="D666" i="28"/>
  <c r="K666" i="28"/>
  <c r="C666" i="28"/>
  <c r="J666" i="28"/>
  <c r="B666" i="28"/>
  <c r="I666" i="28"/>
  <c r="H666" i="28"/>
  <c r="P666" i="28"/>
  <c r="G666" i="28"/>
  <c r="P706" i="28"/>
  <c r="P707" i="28"/>
  <c r="P696" i="28"/>
  <c r="P697" i="28" s="1"/>
  <c r="N697" i="28"/>
  <c r="N699" i="28" s="1"/>
  <c r="J676" i="28"/>
  <c r="I677" i="28"/>
  <c r="I679" i="28" s="1"/>
  <c r="N575" i="28"/>
  <c r="N582" i="28"/>
  <c r="N633" i="28" s="1"/>
  <c r="M560" i="28"/>
  <c r="M561" i="28"/>
  <c r="M657" i="28"/>
  <c r="L689" i="28"/>
  <c r="L691" i="28" s="1"/>
  <c r="M688" i="28"/>
  <c r="O688" i="28" s="1"/>
  <c r="O689" i="28" s="1"/>
  <c r="N560" i="28"/>
  <c r="N561" i="28"/>
  <c r="N657" i="28"/>
  <c r="P702" i="28"/>
  <c r="P703" i="28"/>
  <c r="K681" i="28"/>
  <c r="K683" i="28" s="1"/>
  <c r="L680" i="28"/>
  <c r="M575" i="28"/>
  <c r="M582" i="28"/>
  <c r="M633" i="28" s="1"/>
  <c r="K561" i="27"/>
  <c r="K560" i="27"/>
  <c r="K657" i="27"/>
  <c r="H560" i="27"/>
  <c r="H561" i="27"/>
  <c r="H657" i="27"/>
  <c r="D560" i="27"/>
  <c r="D561" i="27"/>
  <c r="D657" i="27"/>
  <c r="G575" i="27"/>
  <c r="G582" i="27"/>
  <c r="G633" i="27" s="1"/>
  <c r="E560" i="27"/>
  <c r="E561" i="27"/>
  <c r="E657" i="27"/>
  <c r="N575" i="27"/>
  <c r="N582" i="27"/>
  <c r="N633" i="27" s="1"/>
  <c r="C575" i="27"/>
  <c r="C582" i="27"/>
  <c r="C633" i="27" s="1"/>
  <c r="F575" i="27"/>
  <c r="F582" i="27"/>
  <c r="F633" i="27" s="1"/>
  <c r="L689" i="27"/>
  <c r="L691" i="27" s="1"/>
  <c r="M688" i="27"/>
  <c r="L575" i="27"/>
  <c r="L582" i="27"/>
  <c r="L633" i="27" s="1"/>
  <c r="K685" i="27"/>
  <c r="K687" i="27" s="1"/>
  <c r="L684" i="27"/>
  <c r="N560" i="27"/>
  <c r="N561" i="27"/>
  <c r="N657" i="27"/>
  <c r="C561" i="27"/>
  <c r="C560" i="27"/>
  <c r="C657" i="27"/>
  <c r="F560" i="27"/>
  <c r="F561" i="27"/>
  <c r="F657" i="27"/>
  <c r="L560" i="27"/>
  <c r="L561" i="27"/>
  <c r="L657" i="27"/>
  <c r="H575" i="27"/>
  <c r="H582" i="27"/>
  <c r="H633" i="27" s="1"/>
  <c r="N693" i="27"/>
  <c r="N695" i="27" s="1"/>
  <c r="O692" i="27"/>
  <c r="O693" i="27" s="1"/>
  <c r="G560" i="27"/>
  <c r="G561" i="27"/>
  <c r="G657" i="27"/>
  <c r="P657" i="27" s="1"/>
  <c r="M575" i="27"/>
  <c r="M582" i="27"/>
  <c r="M633" i="27" s="1"/>
  <c r="O706" i="27"/>
  <c r="O707" i="27"/>
  <c r="K676" i="27"/>
  <c r="J677" i="27"/>
  <c r="J679" i="27" s="1"/>
  <c r="M560" i="27"/>
  <c r="M561" i="27"/>
  <c r="M657" i="27"/>
  <c r="J672" i="27"/>
  <c r="I673" i="27"/>
  <c r="I675" i="27" s="1"/>
  <c r="L681" i="27"/>
  <c r="L683" i="27" s="1"/>
  <c r="M680" i="27"/>
  <c r="D575" i="27"/>
  <c r="D582" i="27"/>
  <c r="D633" i="27" s="1"/>
  <c r="K575" i="27"/>
  <c r="K582" i="27"/>
  <c r="K633" i="27" s="1"/>
  <c r="E575" i="27"/>
  <c r="E582" i="27"/>
  <c r="E633" i="27" s="1"/>
  <c r="O696" i="27"/>
  <c r="O697" i="27" s="1"/>
  <c r="N697" i="27"/>
  <c r="N699" i="27" s="1"/>
  <c r="H560" i="26"/>
  <c r="H561" i="26"/>
  <c r="H657" i="26"/>
  <c r="K676" i="26"/>
  <c r="J677" i="26"/>
  <c r="J679" i="26" s="1"/>
  <c r="K681" i="26"/>
  <c r="K683" i="26" s="1"/>
  <c r="L680" i="26"/>
  <c r="I672" i="26"/>
  <c r="H673" i="26"/>
  <c r="H675" i="26" s="1"/>
  <c r="C575" i="26"/>
  <c r="C582" i="26"/>
  <c r="C633" i="26" s="1"/>
  <c r="I560" i="26"/>
  <c r="I561" i="26"/>
  <c r="I657" i="26"/>
  <c r="P561" i="26"/>
  <c r="P560" i="26"/>
  <c r="P657" i="26"/>
  <c r="I575" i="26"/>
  <c r="I582" i="26"/>
  <c r="I633" i="26" s="1"/>
  <c r="G575" i="26"/>
  <c r="G582" i="26"/>
  <c r="G633" i="26" s="1"/>
  <c r="F575" i="26"/>
  <c r="F582" i="26"/>
  <c r="F633" i="26" s="1"/>
  <c r="M575" i="26"/>
  <c r="M582" i="26"/>
  <c r="M633" i="26" s="1"/>
  <c r="G561" i="26"/>
  <c r="G560" i="26"/>
  <c r="G657" i="26"/>
  <c r="P696" i="26"/>
  <c r="P697" i="26" s="1"/>
  <c r="N697" i="26"/>
  <c r="N699" i="26" s="1"/>
  <c r="J575" i="26"/>
  <c r="J582" i="26"/>
  <c r="J633" i="26" s="1"/>
  <c r="P702" i="26"/>
  <c r="P703" i="26"/>
  <c r="B575" i="26"/>
  <c r="B582" i="26"/>
  <c r="B633" i="26" s="1"/>
  <c r="F561" i="26"/>
  <c r="F560" i="26"/>
  <c r="F657" i="26"/>
  <c r="N575" i="26"/>
  <c r="N582" i="26"/>
  <c r="N633" i="26" s="1"/>
  <c r="K685" i="26"/>
  <c r="K687" i="26" s="1"/>
  <c r="L684" i="26"/>
  <c r="K560" i="26"/>
  <c r="K561" i="26"/>
  <c r="K657" i="26"/>
  <c r="L693" i="26"/>
  <c r="L695" i="26" s="1"/>
  <c r="M692" i="26"/>
  <c r="O692" i="26" s="1"/>
  <c r="O693" i="26" s="1"/>
  <c r="J560" i="26"/>
  <c r="J561" i="26"/>
  <c r="J657" i="26"/>
  <c r="N561" i="26"/>
  <c r="N560" i="26"/>
  <c r="N657" i="26"/>
  <c r="B560" i="26"/>
  <c r="B657" i="26"/>
  <c r="C560" i="26"/>
  <c r="C561" i="26"/>
  <c r="C657" i="26"/>
  <c r="K575" i="26"/>
  <c r="K582" i="26"/>
  <c r="K633" i="26" s="1"/>
  <c r="L689" i="26"/>
  <c r="L691" i="26" s="1"/>
  <c r="M688" i="26"/>
  <c r="O688" i="26" s="1"/>
  <c r="O689" i="26" s="1"/>
  <c r="P575" i="26"/>
  <c r="P582" i="26"/>
  <c r="P633" i="26" s="1"/>
  <c r="H575" i="26"/>
  <c r="H582" i="26"/>
  <c r="H633" i="26" s="1"/>
  <c r="P706" i="26"/>
  <c r="P707" i="26"/>
  <c r="M561" i="26"/>
  <c r="M560" i="26"/>
  <c r="M657" i="26"/>
  <c r="P706" i="24"/>
  <c r="P707" i="24"/>
  <c r="B560" i="24"/>
  <c r="B657" i="24"/>
  <c r="P696" i="24"/>
  <c r="P697" i="24" s="1"/>
  <c r="N697" i="24"/>
  <c r="N699" i="24" s="1"/>
  <c r="H575" i="24"/>
  <c r="H582" i="24"/>
  <c r="H633" i="24" s="1"/>
  <c r="H561" i="24"/>
  <c r="H560" i="24"/>
  <c r="H657" i="24"/>
  <c r="J681" i="24"/>
  <c r="J683" i="24" s="1"/>
  <c r="K680" i="24"/>
  <c r="D560" i="24"/>
  <c r="D561" i="24"/>
  <c r="D657" i="24"/>
  <c r="K685" i="24"/>
  <c r="K687" i="24" s="1"/>
  <c r="L684" i="24"/>
  <c r="P575" i="24"/>
  <c r="P582" i="24"/>
  <c r="P633" i="24" s="1"/>
  <c r="J575" i="24"/>
  <c r="J582" i="24"/>
  <c r="J633" i="24" s="1"/>
  <c r="I575" i="24"/>
  <c r="I582" i="24"/>
  <c r="I633" i="24" s="1"/>
  <c r="L560" i="24"/>
  <c r="L561" i="24"/>
  <c r="L657" i="24"/>
  <c r="D575" i="24"/>
  <c r="D582" i="24"/>
  <c r="D633" i="24" s="1"/>
  <c r="P561" i="24"/>
  <c r="P560" i="24"/>
  <c r="P657" i="24"/>
  <c r="J676" i="24"/>
  <c r="I677" i="24"/>
  <c r="I679" i="24" s="1"/>
  <c r="L693" i="24"/>
  <c r="L695" i="24" s="1"/>
  <c r="M692" i="24"/>
  <c r="J560" i="24"/>
  <c r="J561" i="24"/>
  <c r="J657" i="24"/>
  <c r="I560" i="24"/>
  <c r="I561" i="24"/>
  <c r="I657" i="24"/>
  <c r="K560" i="24"/>
  <c r="K561" i="24"/>
  <c r="K657" i="24"/>
  <c r="B575" i="24"/>
  <c r="B582" i="24"/>
  <c r="B633" i="24" s="1"/>
  <c r="C560" i="24"/>
  <c r="C561" i="24"/>
  <c r="C657" i="24"/>
  <c r="J672" i="24"/>
  <c r="I673" i="24"/>
  <c r="I675" i="24" s="1"/>
  <c r="L575" i="24"/>
  <c r="L582" i="24"/>
  <c r="L633" i="24" s="1"/>
  <c r="G561" i="24"/>
  <c r="G560" i="24"/>
  <c r="G657" i="24"/>
  <c r="K575" i="24"/>
  <c r="K582" i="24"/>
  <c r="K633" i="24" s="1"/>
  <c r="L689" i="24"/>
  <c r="L691" i="24" s="1"/>
  <c r="M688" i="24"/>
  <c r="G575" i="24"/>
  <c r="G582" i="24"/>
  <c r="G633" i="24" s="1"/>
  <c r="C575" i="24"/>
  <c r="C582" i="24"/>
  <c r="C633" i="24" s="1"/>
  <c r="K551" i="15"/>
  <c r="D640" i="15"/>
  <c r="D433" i="15"/>
  <c r="J640" i="15"/>
  <c r="G640" i="15"/>
  <c r="G433" i="15"/>
  <c r="E571" i="15"/>
  <c r="C557" i="15"/>
  <c r="C433" i="15"/>
  <c r="J433" i="15"/>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V671" i="28" l="1"/>
  <c r="V666" i="28"/>
  <c r="V668" i="28" s="1"/>
  <c r="U667" i="28"/>
  <c r="U670" i="28" s="1"/>
  <c r="U672" i="28"/>
  <c r="V661" i="28"/>
  <c r="V660" i="28"/>
  <c r="I673" i="28"/>
  <c r="I675" i="28" s="1"/>
  <c r="J672" i="28"/>
  <c r="O690" i="28"/>
  <c r="O691" i="28"/>
  <c r="Q657" i="28"/>
  <c r="O690" i="26"/>
  <c r="O691" i="26"/>
  <c r="O694" i="26"/>
  <c r="O695" i="26"/>
  <c r="O692" i="24"/>
  <c r="O693" i="24" s="1"/>
  <c r="O694" i="24" s="1"/>
  <c r="O688" i="24"/>
  <c r="O689" i="24" s="1"/>
  <c r="O690" i="24" s="1"/>
  <c r="L681" i="28"/>
  <c r="L683" i="28" s="1"/>
  <c r="M680" i="28"/>
  <c r="O680" i="28" s="1"/>
  <c r="O681" i="28" s="1"/>
  <c r="P698" i="28"/>
  <c r="P699" i="28"/>
  <c r="M684" i="28"/>
  <c r="O684" i="28" s="1"/>
  <c r="O685" i="28" s="1"/>
  <c r="L685" i="28"/>
  <c r="L687" i="28" s="1"/>
  <c r="N693" i="28"/>
  <c r="N695" i="28" s="1"/>
  <c r="P692" i="28"/>
  <c r="P693" i="28" s="1"/>
  <c r="M689" i="28"/>
  <c r="M691" i="28" s="1"/>
  <c r="N688" i="28"/>
  <c r="K676" i="28"/>
  <c r="J677" i="28"/>
  <c r="J679" i="28" s="1"/>
  <c r="K672" i="27"/>
  <c r="J673" i="27"/>
  <c r="J675" i="27" s="1"/>
  <c r="M689" i="27"/>
  <c r="M691" i="27" s="1"/>
  <c r="N688" i="27"/>
  <c r="H667" i="27"/>
  <c r="O667" i="27"/>
  <c r="G667" i="27"/>
  <c r="N667" i="27"/>
  <c r="F667" i="27"/>
  <c r="M667" i="27"/>
  <c r="E667" i="27"/>
  <c r="L667" i="27"/>
  <c r="D667" i="27"/>
  <c r="K667" i="27"/>
  <c r="C667" i="27"/>
  <c r="J667" i="27"/>
  <c r="B667" i="27"/>
  <c r="I667" i="27"/>
  <c r="N680" i="27"/>
  <c r="M681" i="27"/>
  <c r="M683" i="27" s="1"/>
  <c r="L676" i="27"/>
  <c r="K677" i="27"/>
  <c r="K679" i="27" s="1"/>
  <c r="O695" i="27"/>
  <c r="O694" i="27"/>
  <c r="M684" i="27"/>
  <c r="L685" i="27"/>
  <c r="L687" i="27" s="1"/>
  <c r="O698" i="27"/>
  <c r="O699" i="27"/>
  <c r="M693" i="26"/>
  <c r="M695" i="26" s="1"/>
  <c r="N692" i="26"/>
  <c r="J672" i="26"/>
  <c r="I673" i="26"/>
  <c r="I675" i="26" s="1"/>
  <c r="M689" i="26"/>
  <c r="M691" i="26" s="1"/>
  <c r="N688" i="26"/>
  <c r="L681" i="26"/>
  <c r="L683" i="26" s="1"/>
  <c r="M680" i="26"/>
  <c r="O680" i="26" s="1"/>
  <c r="O681" i="26" s="1"/>
  <c r="P698" i="26"/>
  <c r="P699" i="26"/>
  <c r="Q657" i="26"/>
  <c r="O667" i="26" s="1"/>
  <c r="O670" i="26" s="1"/>
  <c r="L676" i="26"/>
  <c r="K677" i="26"/>
  <c r="K679" i="26" s="1"/>
  <c r="M684" i="26"/>
  <c r="O684" i="26" s="1"/>
  <c r="O685" i="26" s="1"/>
  <c r="L685" i="26"/>
  <c r="L687" i="26" s="1"/>
  <c r="Q657" i="24"/>
  <c r="K676" i="24"/>
  <c r="J677" i="24"/>
  <c r="J679" i="24" s="1"/>
  <c r="M689" i="24"/>
  <c r="M691" i="24" s="1"/>
  <c r="N688" i="24"/>
  <c r="K681" i="24"/>
  <c r="K683" i="24" s="1"/>
  <c r="L680" i="24"/>
  <c r="P698" i="24"/>
  <c r="P699" i="24"/>
  <c r="M684" i="24"/>
  <c r="L685" i="24"/>
  <c r="L687" i="24" s="1"/>
  <c r="M693" i="24"/>
  <c r="M695" i="24" s="1"/>
  <c r="N692" i="24"/>
  <c r="K672" i="24"/>
  <c r="J673" i="24"/>
  <c r="J675" i="24" s="1"/>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V672" i="28" l="1"/>
  <c r="V667" i="28"/>
  <c r="V670" i="28" s="1"/>
  <c r="J673" i="28"/>
  <c r="J675" i="28" s="1"/>
  <c r="O686" i="28"/>
  <c r="O687" i="28"/>
  <c r="F667" i="28"/>
  <c r="F670" i="28" s="1"/>
  <c r="O667" i="28"/>
  <c r="O670" i="28" s="1"/>
  <c r="O682" i="28"/>
  <c r="O683" i="28"/>
  <c r="K667" i="28"/>
  <c r="K670" i="28" s="1"/>
  <c r="P667" i="28"/>
  <c r="P670" i="28" s="1"/>
  <c r="J667" i="28"/>
  <c r="J670" i="28" s="1"/>
  <c r="C667" i="28"/>
  <c r="C670" i="28" s="1"/>
  <c r="H667" i="28"/>
  <c r="H670" i="28" s="1"/>
  <c r="L667" i="28"/>
  <c r="L670" i="28" s="1"/>
  <c r="G667" i="28"/>
  <c r="G670" i="28" s="1"/>
  <c r="E667" i="28"/>
  <c r="E670" i="28" s="1"/>
  <c r="N667" i="28"/>
  <c r="N670" i="28" s="1"/>
  <c r="D667" i="28"/>
  <c r="D670" i="28" s="1"/>
  <c r="I667" i="28"/>
  <c r="I670" i="28" s="1"/>
  <c r="M667" i="28"/>
  <c r="M670" i="28" s="1"/>
  <c r="B667" i="28"/>
  <c r="B670" i="28" s="1"/>
  <c r="O682" i="26"/>
  <c r="O683" i="26"/>
  <c r="O686" i="26"/>
  <c r="O687" i="26"/>
  <c r="O695" i="24"/>
  <c r="O684" i="24"/>
  <c r="O685" i="24" s="1"/>
  <c r="O686" i="24" s="1"/>
  <c r="O691" i="24"/>
  <c r="H667" i="24"/>
  <c r="O667" i="24"/>
  <c r="P695" i="28"/>
  <c r="P694" i="28"/>
  <c r="L676" i="28"/>
  <c r="K677" i="28"/>
  <c r="K679" i="28" s="1"/>
  <c r="P688" i="28"/>
  <c r="P689" i="28" s="1"/>
  <c r="N689" i="28"/>
  <c r="N691" i="28" s="1"/>
  <c r="N680" i="28"/>
  <c r="M681" i="28"/>
  <c r="M683" i="28" s="1"/>
  <c r="K672" i="28"/>
  <c r="N684" i="28"/>
  <c r="M685" i="28"/>
  <c r="M687" i="28" s="1"/>
  <c r="N684" i="27"/>
  <c r="M685" i="27"/>
  <c r="M687" i="27" s="1"/>
  <c r="M676" i="27"/>
  <c r="L677" i="27"/>
  <c r="L679" i="27" s="1"/>
  <c r="L672" i="27"/>
  <c r="K673" i="27"/>
  <c r="K675" i="27" s="1"/>
  <c r="O688" i="27"/>
  <c r="O689" i="27" s="1"/>
  <c r="N689" i="27"/>
  <c r="N691" i="27" s="1"/>
  <c r="O680" i="27"/>
  <c r="O681" i="27" s="1"/>
  <c r="N681" i="27"/>
  <c r="N683" i="27" s="1"/>
  <c r="N684" i="26"/>
  <c r="M685" i="26"/>
  <c r="M687" i="26" s="1"/>
  <c r="P688" i="26"/>
  <c r="P689" i="26" s="1"/>
  <c r="N689" i="26"/>
  <c r="N691" i="26" s="1"/>
  <c r="N680" i="26"/>
  <c r="M681" i="26"/>
  <c r="M683" i="26" s="1"/>
  <c r="M676" i="26"/>
  <c r="O676" i="26" s="1"/>
  <c r="O677" i="26" s="1"/>
  <c r="L677" i="26"/>
  <c r="L679" i="26" s="1"/>
  <c r="H667" i="26"/>
  <c r="H670" i="26" s="1"/>
  <c r="P667" i="26"/>
  <c r="P670" i="26" s="1"/>
  <c r="G667" i="26"/>
  <c r="G670" i="26" s="1"/>
  <c r="N667" i="26"/>
  <c r="N670" i="26" s="1"/>
  <c r="F667" i="26"/>
  <c r="F670" i="26" s="1"/>
  <c r="M667" i="26"/>
  <c r="M670" i="26" s="1"/>
  <c r="E667" i="26"/>
  <c r="E670" i="26" s="1"/>
  <c r="L667" i="26"/>
  <c r="L670" i="26" s="1"/>
  <c r="D667" i="26"/>
  <c r="D670" i="26" s="1"/>
  <c r="K667" i="26"/>
  <c r="K670" i="26" s="1"/>
  <c r="C667" i="26"/>
  <c r="C670" i="26" s="1"/>
  <c r="J667" i="26"/>
  <c r="J670" i="26" s="1"/>
  <c r="B667" i="26"/>
  <c r="B670" i="26" s="1"/>
  <c r="I667" i="26"/>
  <c r="I670" i="26" s="1"/>
  <c r="K672" i="26"/>
  <c r="J673" i="26"/>
  <c r="J675" i="26" s="1"/>
  <c r="N693" i="26"/>
  <c r="N695" i="26" s="1"/>
  <c r="P692" i="26"/>
  <c r="P693" i="26" s="1"/>
  <c r="E667" i="24"/>
  <c r="I667" i="24"/>
  <c r="M667" i="24"/>
  <c r="F667" i="24"/>
  <c r="J667" i="24"/>
  <c r="C667" i="24"/>
  <c r="G667" i="24"/>
  <c r="K667" i="24"/>
  <c r="P667" i="24"/>
  <c r="L667" i="24"/>
  <c r="B667" i="24"/>
  <c r="N667" i="24"/>
  <c r="D667" i="24"/>
  <c r="N684" i="24"/>
  <c r="M685" i="24"/>
  <c r="M687" i="24" s="1"/>
  <c r="L676" i="24"/>
  <c r="K677" i="24"/>
  <c r="K679" i="24" s="1"/>
  <c r="L681" i="24"/>
  <c r="L683" i="24" s="1"/>
  <c r="M680" i="24"/>
  <c r="L672" i="24"/>
  <c r="K673" i="24"/>
  <c r="K675" i="24" s="1"/>
  <c r="N693" i="24"/>
  <c r="N695" i="24" s="1"/>
  <c r="P692" i="24"/>
  <c r="P693" i="24" s="1"/>
  <c r="P688" i="24"/>
  <c r="P689" i="24" s="1"/>
  <c r="N689" i="24"/>
  <c r="N691" i="24" s="1"/>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78" i="26" l="1"/>
  <c r="O679" i="26"/>
  <c r="O687" i="24"/>
  <c r="O680" i="24"/>
  <c r="O681" i="24" s="1"/>
  <c r="O682" i="24" s="1"/>
  <c r="N685" i="28"/>
  <c r="N687" i="28" s="1"/>
  <c r="P684" i="28"/>
  <c r="P685" i="28" s="1"/>
  <c r="L672" i="28"/>
  <c r="K673" i="28"/>
  <c r="K675" i="28" s="1"/>
  <c r="P680" i="28"/>
  <c r="P681" i="28" s="1"/>
  <c r="N681" i="28"/>
  <c r="N683" i="28" s="1"/>
  <c r="M676" i="28"/>
  <c r="O676" i="28" s="1"/>
  <c r="O677" i="28" s="1"/>
  <c r="L677" i="28"/>
  <c r="L679" i="28" s="1"/>
  <c r="P690" i="28"/>
  <c r="P691" i="28"/>
  <c r="O690" i="27"/>
  <c r="O691" i="27"/>
  <c r="M672" i="27"/>
  <c r="L673" i="27"/>
  <c r="L675" i="27" s="1"/>
  <c r="N685" i="27"/>
  <c r="N687" i="27" s="1"/>
  <c r="O684" i="27"/>
  <c r="O685" i="27" s="1"/>
  <c r="O683" i="27"/>
  <c r="O682" i="27"/>
  <c r="M677" i="27"/>
  <c r="M679" i="27" s="1"/>
  <c r="N676" i="27"/>
  <c r="P690" i="26"/>
  <c r="P691" i="26"/>
  <c r="L672" i="26"/>
  <c r="K673" i="26"/>
  <c r="K675" i="26" s="1"/>
  <c r="M677" i="26"/>
  <c r="M679" i="26" s="1"/>
  <c r="N676" i="26"/>
  <c r="P694" i="26"/>
  <c r="P695" i="26"/>
  <c r="N685" i="26"/>
  <c r="N687" i="26" s="1"/>
  <c r="P684" i="26"/>
  <c r="P685" i="26" s="1"/>
  <c r="P680" i="26"/>
  <c r="P681" i="26" s="1"/>
  <c r="N681" i="26"/>
  <c r="N683" i="26" s="1"/>
  <c r="P690" i="24"/>
  <c r="P691" i="24"/>
  <c r="P694" i="24"/>
  <c r="P695" i="24"/>
  <c r="N685" i="24"/>
  <c r="N687" i="24" s="1"/>
  <c r="P684" i="24"/>
  <c r="P685" i="24" s="1"/>
  <c r="M676" i="24"/>
  <c r="L677" i="24"/>
  <c r="L679" i="24" s="1"/>
  <c r="M672" i="24"/>
  <c r="L673" i="24"/>
  <c r="L675" i="24" s="1"/>
  <c r="N680" i="24"/>
  <c r="M681" i="24"/>
  <c r="M683" i="24"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78" i="28" l="1"/>
  <c r="O679" i="28"/>
  <c r="O672" i="24"/>
  <c r="O673" i="24" s="1"/>
  <c r="O675" i="24" s="1"/>
  <c r="O683" i="24"/>
  <c r="O676" i="24"/>
  <c r="O677" i="24" s="1"/>
  <c r="O678" i="24" s="1"/>
  <c r="M677" i="28"/>
  <c r="M679" i="28" s="1"/>
  <c r="N676" i="28"/>
  <c r="P683" i="28"/>
  <c r="P682" i="28"/>
  <c r="M672" i="28"/>
  <c r="O672" i="28" s="1"/>
  <c r="O673" i="28" s="1"/>
  <c r="L673" i="28"/>
  <c r="L675" i="28" s="1"/>
  <c r="P687" i="28"/>
  <c r="P686" i="28"/>
  <c r="O687" i="27"/>
  <c r="O686" i="27"/>
  <c r="M673" i="27"/>
  <c r="M675" i="27" s="1"/>
  <c r="N672" i="27"/>
  <c r="N677" i="27"/>
  <c r="N679" i="27" s="1"/>
  <c r="O676" i="27"/>
  <c r="O677" i="27" s="1"/>
  <c r="P682" i="26"/>
  <c r="P683" i="26"/>
  <c r="P686" i="26"/>
  <c r="P687" i="26"/>
  <c r="N677" i="26"/>
  <c r="N679" i="26" s="1"/>
  <c r="P676" i="26"/>
  <c r="P677" i="26" s="1"/>
  <c r="M672" i="26"/>
  <c r="O672" i="26" s="1"/>
  <c r="O673" i="26" s="1"/>
  <c r="L673" i="26"/>
  <c r="L675" i="26" s="1"/>
  <c r="P680" i="24"/>
  <c r="P681" i="24" s="1"/>
  <c r="N681" i="24"/>
  <c r="N683" i="24" s="1"/>
  <c r="M673" i="24"/>
  <c r="M675" i="24" s="1"/>
  <c r="N672" i="24"/>
  <c r="M677" i="24"/>
  <c r="M679" i="24" s="1"/>
  <c r="N676" i="24"/>
  <c r="P687" i="24"/>
  <c r="P686" i="24"/>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74" i="28" l="1"/>
  <c r="O675" i="28"/>
  <c r="O674" i="26"/>
  <c r="O675" i="26"/>
  <c r="O674" i="24"/>
  <c r="O679" i="24"/>
  <c r="M673" i="28"/>
  <c r="M675" i="28" s="1"/>
  <c r="N672" i="28"/>
  <c r="N677" i="28"/>
  <c r="N679" i="28" s="1"/>
  <c r="P676" i="28"/>
  <c r="P677" i="28" s="1"/>
  <c r="O678" i="27"/>
  <c r="O679" i="27"/>
  <c r="N673" i="27"/>
  <c r="N675" i="27" s="1"/>
  <c r="O672" i="27"/>
  <c r="O673" i="27" s="1"/>
  <c r="M673" i="26"/>
  <c r="M675" i="26" s="1"/>
  <c r="N672" i="26"/>
  <c r="P678" i="26"/>
  <c r="P679" i="26"/>
  <c r="N677" i="24"/>
  <c r="N679" i="24" s="1"/>
  <c r="P676" i="24"/>
  <c r="P677" i="24" s="1"/>
  <c r="N673" i="24"/>
  <c r="N675" i="24" s="1"/>
  <c r="P672" i="24"/>
  <c r="P673" i="24" s="1"/>
  <c r="P683" i="24"/>
  <c r="P682" i="24"/>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P678" i="28" l="1"/>
  <c r="P679" i="28"/>
  <c r="N673" i="28"/>
  <c r="N675" i="28" s="1"/>
  <c r="P672" i="28"/>
  <c r="P673" i="28" s="1"/>
  <c r="O675" i="27"/>
  <c r="O674" i="27"/>
  <c r="N673" i="26"/>
  <c r="N675" i="26" s="1"/>
  <c r="P672" i="26"/>
  <c r="P673" i="26" s="1"/>
  <c r="P678" i="24"/>
  <c r="P679" i="24"/>
  <c r="P674" i="24"/>
  <c r="P675" i="24"/>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P675" i="28" l="1"/>
  <c r="P674" i="28"/>
  <c r="P674" i="26"/>
  <c r="P675" i="26"/>
  <c r="N634" i="17"/>
  <c r="N635" i="17"/>
  <c r="L625" i="17"/>
  <c r="L627" i="17" s="1"/>
  <c r="M624" i="17"/>
  <c r="O634" i="17"/>
  <c r="O635" i="17"/>
  <c r="M629" i="17"/>
  <c r="M631" i="17" s="1"/>
  <c r="N628" i="17"/>
  <c r="L673" i="15"/>
  <c r="L675" i="15" s="1"/>
  <c r="M672" i="15"/>
  <c r="N677" i="15"/>
  <c r="O676" i="15"/>
  <c r="O677" i="15" s="1"/>
  <c r="N629" i="17" l="1"/>
  <c r="O628" i="17"/>
  <c r="O629" i="17" s="1"/>
  <c r="M625" i="17"/>
  <c r="M627" i="17" s="1"/>
  <c r="N624" i="17"/>
  <c r="O679" i="15"/>
  <c r="O678" i="15"/>
  <c r="N679" i="15"/>
  <c r="M673" i="15"/>
  <c r="M675" i="15" s="1"/>
  <c r="N672" i="15"/>
  <c r="N630" i="17" l="1"/>
  <c r="N631" i="17"/>
  <c r="O631" i="17"/>
  <c r="O630" i="17"/>
  <c r="N625" i="17"/>
  <c r="O624" i="17"/>
  <c r="O625" i="17" s="1"/>
  <c r="N673" i="15"/>
  <c r="O672" i="15"/>
  <c r="O673" i="15" s="1"/>
  <c r="N626" i="17" l="1"/>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BF4F8ED9-8FFD-4438-9D90-91753D50C931}" keepAlive="1" name="Query - Table 10 (3)" description="Connection to the 'Table 10 (3)' query in the workbook." type="5" refreshedVersion="0" background="1">
    <dbPr connection="Provider=Microsoft.Mashup.OleDb.1;Data Source=$Workbook$;Location=&quot;Table 10 (3)&quot;;Extended Properties=&quot;&quot;" command="SELECT * FROM [Table 10 (3)]"/>
  </connection>
  <connection id="9" xr16:uid="{A6AEF31A-06F8-4574-AB72-0BE11F443B79}" keepAlive="1" name="Query - Table 10 (4)" description="Connection to the 'Table 10 (4)' query in the workbook." type="5" refreshedVersion="0" background="1">
    <dbPr connection="Provider=Microsoft.Mashup.OleDb.1;Data Source=$Workbook$;Location=&quot;Table 10 (4)&quot;;Extended Properties=&quot;&quot;" command="SELECT * FROM [Table 10 (4)]"/>
  </connection>
  <connection id="10"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11"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2"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3"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4"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5"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6" xr16:uid="{83CBDB2A-A8A2-4359-B7D5-F55F12B4D50A}" keepAlive="1" name="Query - Table 3 (3)" description="Connection to the 'Table 3 (3)' query in the workbook." type="5" refreshedVersion="0" background="1">
    <dbPr connection="Provider=Microsoft.Mashup.OleDb.1;Data Source=$Workbook$;Location=&quot;Table 3 (3)&quot;;Extended Properties=&quot;&quot;" command="SELECT * FROM [Table 3 (3)]"/>
  </connection>
  <connection id="17" xr16:uid="{6CB7C245-F604-4628-948C-DC4E2F31D93D}" keepAlive="1" name="Query - Table 3 (4)" description="Connection to the 'Table 3 (4)' query in the workbook." type="5" refreshedVersion="0" background="1">
    <dbPr connection="Provider=Microsoft.Mashup.OleDb.1;Data Source=$Workbook$;Location=&quot;Table 3 (4)&quot;;Extended Properties=&quot;&quot;" command="SELECT * FROM [Table 3 (4)]"/>
  </connection>
  <connection id="18"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9"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20" xr16:uid="{D96EAE0E-15EB-4046-A2DF-3AA9B2DC58BA}" keepAlive="1" name="Query - Table 4 (3)" description="Connection to the 'Table 4 (3)' query in the workbook." type="5" refreshedVersion="0" background="1">
    <dbPr connection="Provider=Microsoft.Mashup.OleDb.1;Data Source=$Workbook$;Location=&quot;Table 4 (3)&quot;;Extended Properties=&quot;&quot;" command="SELECT * FROM [Table 4 (3)]"/>
  </connection>
  <connection id="21" xr16:uid="{6470DE13-AB16-41D1-8477-38EF34EDB968}" keepAlive="1" name="Query - Table 4 (4)" description="Connection to the 'Table 4 (4)' query in the workbook." type="5" refreshedVersion="0" background="1">
    <dbPr connection="Provider=Microsoft.Mashup.OleDb.1;Data Source=$Workbook$;Location=&quot;Table 4 (4)&quot;;Extended Properties=&quot;&quot;" command="SELECT * FROM [Table 4 (4)]"/>
  </connection>
  <connection id="22"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23"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24" xr16:uid="{21816334-1C49-41A4-97FC-70993F4B8561}" keepAlive="1" name="Query - Table 5 (3)" description="Connection to the 'Table 5 (3)' query in the workbook." type="5" refreshedVersion="0" background="1">
    <dbPr connection="Provider=Microsoft.Mashup.OleDb.1;Data Source=$Workbook$;Location=&quot;Table 5 (3)&quot;;Extended Properties=&quot;&quot;" command="SELECT * FROM [Table 5 (3)]"/>
  </connection>
  <connection id="25" xr16:uid="{73E91CC9-0796-49F9-971C-06236893C6F4}" keepAlive="1" name="Query - Table 5 (4)" description="Connection to the 'Table 5 (4)' query in the workbook." type="5" refreshedVersion="0" background="1">
    <dbPr connection="Provider=Microsoft.Mashup.OleDb.1;Data Source=$Workbook$;Location=&quot;Table 5 (4)&quot;;Extended Properties=&quot;&quot;" command="SELECT * FROM [Table 5 (4)]"/>
  </connection>
  <connection id="26"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27"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8" xr16:uid="{CEEB3C86-FEBB-48A3-966B-556DC926EA9A}" keepAlive="1" name="Query - Table 6 (3)" description="Connection to the 'Table 6 (3)' query in the workbook." type="5" refreshedVersion="0" background="1">
    <dbPr connection="Provider=Microsoft.Mashup.OleDb.1;Data Source=$Workbook$;Location=&quot;Table 6 (3)&quot;;Extended Properties=&quot;&quot;" command="SELECT * FROM [Table 6 (3)]"/>
  </connection>
  <connection id="29" xr16:uid="{92B5F050-6057-4B7A-AD91-28B2BC9908A0}" keepAlive="1" name="Query - Table 6 (4)" description="Connection to the 'Table 6 (4)' query in the workbook." type="5" refreshedVersion="0" background="1">
    <dbPr connection="Provider=Microsoft.Mashup.OleDb.1;Data Source=$Workbook$;Location=&quot;Table 6 (4)&quot;;Extended Properties=&quot;&quot;" command="SELECT * FROM [Table 6 (4)]"/>
  </connection>
  <connection id="3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3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32" xr16:uid="{D207D14D-0ECF-41EB-8FAE-CEE9F5A27179}" keepAlive="1" name="Query - Table 7 (3)" description="Connection to the 'Table 7 (3)' query in the workbook." type="5" refreshedVersion="0" background="1">
    <dbPr connection="Provider=Microsoft.Mashup.OleDb.1;Data Source=$Workbook$;Location=&quot;Table 7 (3)&quot;;Extended Properties=&quot;&quot;" command="SELECT * FROM [Table 7 (3)]"/>
  </connection>
  <connection id="33" xr16:uid="{02943519-CDF4-4B2A-809C-DF0159452332}" keepAlive="1" name="Query - Table 7 (4)" description="Connection to the 'Table 7 (4)' query in the workbook." type="5" refreshedVersion="0" background="1">
    <dbPr connection="Provider=Microsoft.Mashup.OleDb.1;Data Source=$Workbook$;Location=&quot;Table 7 (4)&quot;;Extended Properties=&quot;&quot;" command="SELECT * FROM [Table 7 (4)]"/>
  </connection>
  <connection id="34"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35"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36" xr16:uid="{6F100B75-6999-4C24-B763-4EF95987E716}" keepAlive="1" name="Query - Table 8 (3)" description="Connection to the 'Table 8 (3)' query in the workbook." type="5" refreshedVersion="0" background="1">
    <dbPr connection="Provider=Microsoft.Mashup.OleDb.1;Data Source=$Workbook$;Location=&quot;Table 8 (3)&quot;;Extended Properties=&quot;&quot;" command="SELECT * FROM [Table 8 (3)]"/>
  </connection>
  <connection id="37" xr16:uid="{DF9550FB-F53B-41DD-9465-0F75CA923CE9}" keepAlive="1" name="Query - Table 8 (4)" description="Connection to the 'Table 8 (4)' query in the workbook." type="5" refreshedVersion="0" background="1">
    <dbPr connection="Provider=Microsoft.Mashup.OleDb.1;Data Source=$Workbook$;Location=&quot;Table 8 (4)&quot;;Extended Properties=&quot;&quot;" command="SELECT * FROM [Table 8 (4)]"/>
  </connection>
  <connection id="38"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39"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40" xr16:uid="{FD615001-EC99-4229-AA69-DA8C39F538C2}" keepAlive="1" name="Query - Table 9 (3)" description="Connection to the 'Table 9 (3)' query in the workbook." type="5" refreshedVersion="0" background="1">
    <dbPr connection="Provider=Microsoft.Mashup.OleDb.1;Data Source=$Workbook$;Location=&quot;Table 9 (3)&quot;;Extended Properties=&quot;&quot;" command="SELECT * FROM [Table 9 (3)]"/>
  </connection>
  <connection id="41" xr16:uid="{09EF3419-5EF5-4006-9AE3-E09B9CD214AF}" keepAlive="1" name="Query - Table 9 (4)" description="Connection to the 'Table 9 (4)' query in the workbook." type="5" refreshedVersion="0" background="1">
    <dbPr connection="Provider=Microsoft.Mashup.OleDb.1;Data Source=$Workbook$;Location=&quot;Table 9 (4)&quot;;Extended Properties=&quot;&quot;" command="SELECT * FROM [Table 9 (4)]"/>
  </connection>
  <connection id="42" xr16:uid="{310DFB31-E9E9-40F5-9403-D02F2FCE47F7}" keepAlive="1" name="Query - เกษตรและอุตสาหกรรมอาหาร (AGRO) &gt;&gt; ธุรกิจการเกษตร (AGRI)" description="Connection to the 'เกษตรและอุตสาหกรรมอาหาร (AGRO) &gt;&gt; ธุรกิจการเกษตร (AGRI)' query in the workbook." type="5" refreshedVersion="8" background="1" saveData="1">
    <dbPr connection="Provider=Microsoft.Mashup.OleDb.1;Data Source=$Workbook$;Location=&quot;เกษตรและอุตสาหกรรมอาหาร (AGRO) &gt;&gt; ธุรกิจการเกษตร (AGRI)&quot;;Extended Properties=&quot;&quot;" command="SELECT * FROM [เกษตรและอุตสาหกรรมอาหาร (AGRO) &gt;&gt; ธุรกิจการเกษตร (AGRI)]"/>
  </connection>
  <connection id="43" xr16:uid="{74202373-0BF6-41E5-AB1E-67D5750A9EA9}" keepAlive="1" name="Query - เกษตรและอุตสาหกรรมอาหาร (AGRO) &gt;&gt; ธุรกิจการเกษตร (AGRI) (2)" description="Connection to the 'เกษตรและอุตสาหกรรมอาหาร (AGRO) &gt;&gt; ธุรกิจการเกษตร (AGRI) (2)' query in the workbook." type="5" refreshedVersion="8" background="1" saveData="1">
    <dbPr connection="Provider=Microsoft.Mashup.OleDb.1;Data Source=$Workbook$;Location=&quot;เกษตรและอุตสาหกรรมอาหาร (AGRO) &gt;&gt; ธุรกิจการเกษตร (AGRI) (2)&quot;;Extended Properties=&quot;&quot;" command="SELECT * FROM [เกษตรและอุตสาหกรรมอาหาร (AGRO) &gt;&gt; ธุรกิจการเกษตร (AGRI) (2)]"/>
  </connection>
  <connection id="44"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45"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46" xr16:uid="{E02474EF-B873-4EF6-9209-931977851DC4}" keepAlive="1" name="Query - เกษตรและอุตสาหกรรมอาหาร (AGRO) &gt;&gt; อาหารและเครื่องดื่ม (FOOD) (3)" description="Connection to the 'เกษตรและอุตสาหกรรมอาหาร (AGRO) &gt;&gt; อาหารและเครื่องดื่ม (FOOD) (3)' query in the workbook." type="5" refreshedVersion="0" background="1">
    <dbPr connection="Provider=Microsoft.Mashup.OleDb.1;Data Source=$Workbook$;Location=&quot;เกษตรและอุตสาหกรรมอาหาร (AGRO) &gt;&gt; อาหารและเครื่องดื่ม (FOOD) (3)&quot;;Extended Properties=&quot;&quot;" command="SELECT * FROM [เกษตรและอุตสาหกรรมอาหาร (AGRO) &gt;&gt; อาหารและเครื่องดื่ม (FOOD) (3)]"/>
  </connection>
  <connection id="47" xr16:uid="{A78DEE27-4556-4E34-92D1-C40A5DD28013}" keepAlive="1" name="Query - เกษตรและอุตสาหกรรมอาหาร (AGRO) &gt;&gt; อาหารและเครื่องดื่ม (FOOD) (4)" description="Connection to the 'เกษตรและอุตสาหกรรมอาหาร (AGRO) &gt;&gt; อาหารและเครื่องดื่ม (FOOD) (4)' query in the workbook." type="5" refreshedVersion="0" background="1">
    <dbPr connection="Provider=Microsoft.Mashup.OleDb.1;Data Source=$Workbook$;Location=&quot;เกษตรและอุตสาหกรรมอาหาร (AGRO) &gt;&gt; อาหารและเครื่องดื่ม (FOOD) (4)&quot;;Extended Properties=&quot;&quot;" command="SELECT * FROM [เกษตรและอุตสาหกรรมอาหาร (AGRO) &gt;&gt; อาหารและเครื่องดื่ม (FOOD) (4)]"/>
  </connection>
  <connection id="48"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49"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50" xr16:uid="{FA41F7DD-365F-4A7C-9AB2-83BF8361A4F3}" keepAlive="1" name="Query - เทคโนโลยี (TECH) &gt;&gt; เทคโนโลยีสารสนเทศและการสื่อสาร (ICT) (3)" description="Connection to the 'เทคโนโลยี (TECH) &gt;&gt; เทคโนโลยีสารสนเทศและการสื่อสาร (ICT) (3)' query in the workbook." type="5" refreshedVersion="0" background="1">
    <dbPr connection="Provider=Microsoft.Mashup.OleDb.1;Data Source=$Workbook$;Location=&quot;เทคโนโลยี (TECH) &gt;&gt; เทคโนโลยีสารสนเทศและการสื่อสาร (ICT) (3)&quot;;Extended Properties=&quot;&quot;" command="SELECT * FROM [เทคโนโลยี (TECH) &gt;&gt; เทคโนโลยีสารสนเทศและการสื่อสาร (ICT) (3)]"/>
  </connection>
  <connection id="51" xr16:uid="{4489963A-1D39-4A3E-B2E4-99090D7762DE}" keepAlive="1" name="Query - เทคโนโลยี (TECH) &gt;&gt; เทคโนโลยีสารสนเทศและการสื่อสาร (ICT) (4)" description="Connection to the 'เทคโนโลยี (TECH) &gt;&gt; เทคโนโลยีสารสนเทศและการสื่อสาร (ICT) (4)' query in the workbook." type="5" refreshedVersion="0" background="1">
    <dbPr connection="Provider=Microsoft.Mashup.OleDb.1;Data Source=$Workbook$;Location=&quot;เทคโนโลยี (TECH) &gt;&gt; เทคโนโลยีสารสนเทศและการสื่อสาร (ICT) (4)&quot;;Extended Properties=&quot;&quot;" command="SELECT * FROM [เทคโนโลยี (TECH) &gt;&gt; เทคโนโลยีสารสนเทศและการสื่อสาร (ICT) (4)]"/>
  </connection>
  <connection id="52"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53"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54" xr16:uid="{C5E332E9-632E-4F36-B793-8C4689AE5DE2}" keepAlive="1" name="Query - เทคโนโลยี (TECH) &gt;&gt; ชิ้นส่วนอิเล็กทรอนิกส์ (ETRON) (3)" description="Connection to the 'เทคโนโลยี (TECH) &gt;&gt; ชิ้นส่วนอิเล็กทรอนิกส์ (ETRON) (3)' query in the workbook." type="5" refreshedVersion="0" background="1">
    <dbPr connection="Provider=Microsoft.Mashup.OleDb.1;Data Source=$Workbook$;Location=&quot;เทคโนโลยี (TECH) &gt;&gt; ชิ้นส่วนอิเล็กทรอนิกส์ (ETRON) (3)&quot;;Extended Properties=&quot;&quot;" command="SELECT * FROM [เทคโนโลยี (TECH) &gt;&gt; ชิ้นส่วนอิเล็กทรอนิกส์ (ETRON) (3)]"/>
  </connection>
  <connection id="55" xr16:uid="{015C4C13-6F8A-48A2-A626-FEF00CC34923}" keepAlive="1" name="Query - เทคโนโลยี (TECH) &gt;&gt; ชิ้นส่วนอิเล็กทรอนิกส์ (ETRON) (4)" description="Connection to the 'เทคโนโลยี (TECH) &gt;&gt; ชิ้นส่วนอิเล็กทรอนิกส์ (ETRON) (4)' query in the workbook." type="5" refreshedVersion="0" background="1">
    <dbPr connection="Provider=Microsoft.Mashup.OleDb.1;Data Source=$Workbook$;Location=&quot;เทคโนโลยี (TECH) &gt;&gt; ชิ้นส่วนอิเล็กทรอนิกส์ (ETRON) (4)&quot;;Extended Properties=&quot;&quot;" command="SELECT * FROM [เทคโนโลยี (TECH) &gt;&gt; ชิ้นส่วนอิเล็กทรอนิกส์ (ETRON) (4)]"/>
  </connection>
  <connection id="56"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57"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58"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59"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60" xr16:uid="{FD6C35F4-1421-42C5-8AF9-E63840D1070B}" keepAlive="1" name="Query - ทรัพยากร (RESOURC) &gt;&gt; เหมืองแร่ (MINE) (3)" description="Connection to the 'ทรัพยากร (RESOURC) &gt;&gt; เหมืองแร่ (MINE) (3)' query in the workbook." type="5" refreshedVersion="0" background="1">
    <dbPr connection="Provider=Microsoft.Mashup.OleDb.1;Data Source=$Workbook$;Location=&quot;ทรัพยากร (RESOURC) &gt;&gt; เหมืองแร่ (MINE) (3)&quot;;Extended Properties=&quot;&quot;" command="SELECT * FROM [ทรัพยากร (RESOURC) &gt;&gt; เหมืองแร่ (MINE) (3)]"/>
  </connection>
  <connection id="61" xr16:uid="{AEF11155-438B-498B-AB2B-E1DE2C796A63}" keepAlive="1" name="Query - ทรัพยากร (RESOURC) &gt;&gt; เหมืองแร่ (MINE) (4)" description="Connection to the 'ทรัพยากร (RESOURC) &gt;&gt; เหมืองแร่ (MINE) (4)' query in the workbook." type="5" refreshedVersion="0" background="1">
    <dbPr connection="Provider=Microsoft.Mashup.OleDb.1;Data Source=$Workbook$;Location=&quot;ทรัพยากร (RESOURC) &gt;&gt; เหมืองแร่ (MINE) (4)&quot;;Extended Properties=&quot;&quot;" command="SELECT * FROM [ทรัพยากร (RESOURC) &gt;&gt; เหมืองแร่ (MINE) (4)]"/>
  </connection>
  <connection id="62"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63"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64" xr16:uid="{F67B2FFF-498C-4D6B-8582-AC2374A96A95}" keepAlive="1" name="Query - ทรัพยากร (RESOURC) &gt;&gt; พลังงานและสาธารณูปโภค (ENERG) (3)" description="Connection to the 'ทรัพยากร (RESOURC) &gt;&gt; พลังงานและสาธารณูปโภค (ENERG) (3)' query in the workbook." type="5" refreshedVersion="0" background="1">
    <dbPr connection="Provider=Microsoft.Mashup.OleDb.1;Data Source=$Workbook$;Location=&quot;ทรัพยากร (RESOURC) &gt;&gt; พลังงานและสาธารณูปโภค (ENERG) (3)&quot;;Extended Properties=&quot;&quot;" command="SELECT * FROM [ทรัพยากร (RESOURC) &gt;&gt; พลังงานและสาธารณูปโภค (ENERG) (3)]"/>
  </connection>
  <connection id="65" xr16:uid="{A7FDCC4E-BB25-4627-A5C7-7C560C2BBDF7}" keepAlive="1" name="Query - ทรัพยากร (RESOURC) &gt;&gt; พลังงานและสาธารณูปโภค (ENERG) (4)" description="Connection to the 'ทรัพยากร (RESOURC) &gt;&gt; พลังงานและสาธารณูปโภค (ENERG) (4)' query in the workbook." type="5" refreshedVersion="0" background="1">
    <dbPr connection="Provider=Microsoft.Mashup.OleDb.1;Data Source=$Workbook$;Location=&quot;ทรัพยากร (RESOURC) &gt;&gt; พลังงานและสาธารณูปโภค (ENERG) (4)&quot;;Extended Properties=&quot;&quot;" command="SELECT * FROM [ทรัพยากร (RESOURC) &gt;&gt; พลังงานและสาธารณูปโภค (ENERG) (4)]"/>
  </connection>
  <connection id="66"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67"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68" xr16:uid="{7EB036DB-7B5D-42EE-90F5-C82D21D8EC98}" keepAlive="1" name="Query - ธุรกิจการเงิน (FINCIAL) &gt;&gt; เงินทุนและหลักทรัพย์ (FIN) (3)" description="Connection to the 'ธุรกิจการเงิน (FINCIAL) &gt;&gt; เงินทุนและหลักทรัพย์ (FIN) (3)' query in the workbook." type="5" refreshedVersion="0" background="1">
    <dbPr connection="Provider=Microsoft.Mashup.OleDb.1;Data Source=$Workbook$;Location=&quot;ธุรกิจการเงิน (FINCIAL) &gt;&gt; เงินทุนและหลักทรัพย์ (FIN) (3)&quot;;Extended Properties=&quot;&quot;" command="SELECT * FROM [ธุรกิจการเงิน (FINCIAL) &gt;&gt; เงินทุนและหลักทรัพย์ (FIN) (3)]"/>
  </connection>
  <connection id="69" xr16:uid="{5810358B-BDE0-4ACF-A233-8E6E9206A2E0}" keepAlive="1" name="Query - ธุรกิจการเงิน (FINCIAL) &gt;&gt; เงินทุนและหลักทรัพย์ (FIN) (4)" description="Connection to the 'ธุรกิจการเงิน (FINCIAL) &gt;&gt; เงินทุนและหลักทรัพย์ (FIN) (4)' query in the workbook." type="5" refreshedVersion="0" background="1">
    <dbPr connection="Provider=Microsoft.Mashup.OleDb.1;Data Source=$Workbook$;Location=&quot;ธุรกิจการเงิน (FINCIAL) &gt;&gt; เงินทุนและหลักทรัพย์ (FIN) (4)&quot;;Extended Properties=&quot;&quot;" command="SELECT * FROM [ธุรกิจการเงิน (FINCIAL) &gt;&gt; เงินทุนและหลักทรัพย์ (FIN) (4)]"/>
  </connection>
  <connection id="7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7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72" xr16:uid="{346EC72D-FFFA-4331-879C-79DC80167574}" keepAlive="1" name="Query - ธุรกิจการเงิน (FINCIAL) &gt;&gt; ธนาคาร (BANK) (3)" description="Connection to the 'ธุรกิจการเงิน (FINCIAL) &gt;&gt; ธนาคาร (BANK) (3)' query in the workbook." type="5" refreshedVersion="0" background="1">
    <dbPr connection="Provider=Microsoft.Mashup.OleDb.1;Data Source=$Workbook$;Location=&quot;ธุรกิจการเงิน (FINCIAL) &gt;&gt; ธนาคาร (BANK) (3)&quot;;Extended Properties=&quot;&quot;" command="SELECT * FROM [ธุรกิจการเงิน (FINCIAL) &gt;&gt; ธนาคาร (BANK) (3)]"/>
  </connection>
  <connection id="73" xr16:uid="{C57170C5-89EE-47E5-89F5-0177539D3162}" keepAlive="1" name="Query - ธุรกิจการเงิน (FINCIAL) &gt;&gt; ธนาคาร (BANK) (4)" description="Connection to the 'ธุรกิจการเงิน (FINCIAL) &gt;&gt; ธนาคาร (BANK) (4)' query in the workbook." type="5" refreshedVersion="0" background="1">
    <dbPr connection="Provider=Microsoft.Mashup.OleDb.1;Data Source=$Workbook$;Location=&quot;ธุรกิจการเงิน (FINCIAL) &gt;&gt; ธนาคาร (BANK) (4)&quot;;Extended Properties=&quot;&quot;" command="SELECT * FROM [ธุรกิจการเงิน (FINCIAL) &gt;&gt; ธนาคาร (BANK) (4)]"/>
  </connection>
  <connection id="74"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75"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76" xr16:uid="{F9773011-453E-4F94-917B-6E0C88DD2ECF}" keepAlive="1" name="Query - ธุรกิจการเงิน (FINCIAL) &gt;&gt; ประกันภัยและประกันชีวิต (INSUR) (3)" description="Connection to the 'ธุรกิจการเงิน (FINCIAL) &gt;&gt; ประกันภัยและประกันชีวิต (INSUR) (3)' query in the workbook." type="5" refreshedVersion="0" background="1">
    <dbPr connection="Provider=Microsoft.Mashup.OleDb.1;Data Source=$Workbook$;Location=&quot;ธุรกิจการเงิน (FINCIAL) &gt;&gt; ประกันภัยและประกันชีวิต (INSUR) (3)&quot;;Extended Properties=&quot;&quot;" command="SELECT * FROM [ธุรกิจการเงิน (FINCIAL) &gt;&gt; ประกันภัยและประกันชีวิต (INSUR) (3)]"/>
  </connection>
  <connection id="77" xr16:uid="{C3DD702A-29B4-4CC9-9DD1-25CE8F8E910A}" keepAlive="1" name="Query - ธุรกิจการเงิน (FINCIAL) &gt;&gt; ประกันภัยและประกันชีวิต (INSUR) (4)" description="Connection to the 'ธุรกิจการเงิน (FINCIAL) &gt;&gt; ประกันภัยและประกันชีวิต (INSUR) (4)' query in the workbook." type="5" refreshedVersion="0" background="1">
    <dbPr connection="Provider=Microsoft.Mashup.OleDb.1;Data Source=$Workbook$;Location=&quot;ธุรกิจการเงิน (FINCIAL) &gt;&gt; ประกันภัยและประกันชีวิต (INSUR) (4)&quot;;Extended Properties=&quot;&quot;" command="SELECT * FROM [ธุรกิจการเงิน (FINCIAL) &gt;&gt; ประกันภัยและประกันชีวิต (INSUR) (4)]"/>
  </connection>
  <connection id="78"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79"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80" xr16:uid="{B4FE9FDB-9BF6-4749-9DED-BD439E83EF81}" keepAlive="1" name="Query - บริการ (SERVICE) &gt;&gt; การแพทย์ (HELTH) (3)" description="Connection to the 'บริการ (SERVICE) &gt;&gt; การแพทย์ (HELTH) (3)' query in the workbook." type="5" refreshedVersion="0" background="1">
    <dbPr connection="Provider=Microsoft.Mashup.OleDb.1;Data Source=$Workbook$;Location=&quot;บริการ (SERVICE) &gt;&gt; การแพทย์ (HELTH) (3)&quot;;Extended Properties=&quot;&quot;" command="SELECT * FROM [บริการ (SERVICE) &gt;&gt; การแพทย์ (HELTH) (3)]"/>
  </connection>
  <connection id="81" xr16:uid="{A97B3BA5-6604-4FEA-90AC-573DD6FB6F8A}" keepAlive="1" name="Query - บริการ (SERVICE) &gt;&gt; การแพทย์ (HELTH) (4)" description="Connection to the 'บริการ (SERVICE) &gt;&gt; การแพทย์ (HELTH) (4)' query in the workbook." type="5" refreshedVersion="0" background="1">
    <dbPr connection="Provider=Microsoft.Mashup.OleDb.1;Data Source=$Workbook$;Location=&quot;บริการ (SERVICE) &gt;&gt; การแพทย์ (HELTH) (4)&quot;;Extended Properties=&quot;&quot;" command="SELECT * FROM [บริการ (SERVICE) &gt;&gt; การแพทย์ (HELTH) (4)]"/>
  </connection>
  <connection id="82"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83"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84" xr16:uid="{B8C90F8D-1E78-4BEA-9BCE-7C9268665C43}" keepAlive="1" name="Query - บริการ (SERVICE) &gt;&gt; การท่องเที่ยวและสันทนาการ (TOURISM) (3)" description="Connection to the 'บริการ (SERVICE) &gt;&gt; การท่องเที่ยวและสันทนาการ (TOURISM) (3)' query in the workbook." type="5" refreshedVersion="0" background="1">
    <dbPr connection="Provider=Microsoft.Mashup.OleDb.1;Data Source=$Workbook$;Location=&quot;บริการ (SERVICE) &gt;&gt; การท่องเที่ยวและสันทนาการ (TOURISM) (3)&quot;;Extended Properties=&quot;&quot;" command="SELECT * FROM [บริการ (SERVICE) &gt;&gt; การท่องเที่ยวและสันทนาการ (TOURISM) (3)]"/>
  </connection>
  <connection id="85" xr16:uid="{F232B8CD-6F48-457C-B910-8FC6241A4212}" keepAlive="1" name="Query - บริการ (SERVICE) &gt;&gt; การท่องเที่ยวและสันทนาการ (TOURISM) (4)" description="Connection to the 'บริการ (SERVICE) &gt;&gt; การท่องเที่ยวและสันทนาการ (TOURISM) (4)' query in the workbook." type="5" refreshedVersion="0" background="1">
    <dbPr connection="Provider=Microsoft.Mashup.OleDb.1;Data Source=$Workbook$;Location=&quot;บริการ (SERVICE) &gt;&gt; การท่องเที่ยวและสันทนาการ (TOURISM) (4)&quot;;Extended Properties=&quot;&quot;" command="SELECT * FROM [บริการ (SERVICE) &gt;&gt; การท่องเที่ยวและสันทนาการ (TOURISM) (4)]"/>
  </connection>
  <connection id="86"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87"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88" xr16:uid="{BD15CAE6-3ACF-49FB-89C8-CC041EDA2594}" keepAlive="1" name="Query - บริการ (SERVICE) &gt;&gt; ขนส่งและโลจิสติกส์ (TRANS) (3)" description="Connection to the 'บริการ (SERVICE) &gt;&gt; ขนส่งและโลจิสติกส์ (TRANS) (3)' query in the workbook." type="5" refreshedVersion="0" background="1">
    <dbPr connection="Provider=Microsoft.Mashup.OleDb.1;Data Source=$Workbook$;Location=&quot;บริการ (SERVICE) &gt;&gt; ขนส่งและโลจิสติกส์ (TRANS) (3)&quot;;Extended Properties=&quot;&quot;" command="SELECT * FROM [บริการ (SERVICE) &gt;&gt; ขนส่งและโลจิสติกส์ (TRANS) (3)]"/>
  </connection>
  <connection id="89" xr16:uid="{3881F221-E26F-4E14-88CD-6902542628E5}" keepAlive="1" name="Query - บริการ (SERVICE) &gt;&gt; ขนส่งและโลจิสติกส์ (TRANS) (4)" description="Connection to the 'บริการ (SERVICE) &gt;&gt; ขนส่งและโลจิสติกส์ (TRANS) (4)' query in the workbook." type="5" refreshedVersion="0" background="1">
    <dbPr connection="Provider=Microsoft.Mashup.OleDb.1;Data Source=$Workbook$;Location=&quot;บริการ (SERVICE) &gt;&gt; ขนส่งและโลจิสติกส์ (TRANS) (4)&quot;;Extended Properties=&quot;&quot;" command="SELECT * FROM [บริการ (SERVICE) &gt;&gt; ขนส่งและโลจิสติกส์ (TRANS) (4)]"/>
  </connection>
  <connection id="9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9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92" xr16:uid="{C6A2D161-E05A-40F4-972E-DB2EEA934350}" keepAlive="1" name="Query - บริการ (SERVICE) &gt;&gt; บริการเฉพาะกิจ (PROF) (3)" description="Connection to the 'บริการ (SERVICE) &gt;&gt; บริการเฉพาะกิจ (PROF) (3)' query in the workbook." type="5" refreshedVersion="0" background="1">
    <dbPr connection="Provider=Microsoft.Mashup.OleDb.1;Data Source=$Workbook$;Location=&quot;บริการ (SERVICE) &gt;&gt; บริการเฉพาะกิจ (PROF) (3)&quot;;Extended Properties=&quot;&quot;" command="SELECT * FROM [บริการ (SERVICE) &gt;&gt; บริการเฉพาะกิจ (PROF) (3)]"/>
  </connection>
  <connection id="93" xr16:uid="{C851C2F2-1E32-4090-8CF3-7E39423EA9EA}" keepAlive="1" name="Query - บริการ (SERVICE) &gt;&gt; บริการเฉพาะกิจ (PROF) (4)" description="Connection to the 'บริการ (SERVICE) &gt;&gt; บริการเฉพาะกิจ (PROF) (4)' query in the workbook." type="5" refreshedVersion="0" background="1">
    <dbPr connection="Provider=Microsoft.Mashup.OleDb.1;Data Source=$Workbook$;Location=&quot;บริการ (SERVICE) &gt;&gt; บริการเฉพาะกิจ (PROF) (4)&quot;;Extended Properties=&quot;&quot;" command="SELECT * FROM [บริการ (SERVICE) &gt;&gt; บริการเฉพาะกิจ (PROF) (4)]"/>
  </connection>
  <connection id="94"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95"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96" xr16:uid="{6FE4D60D-F6D8-4742-8AE7-C2C9231E0020}" keepAlive="1" name="Query - บริการ (SERVICE) &gt;&gt; พาณิชย์ (COMM) (3)" description="Connection to the 'บริการ (SERVICE) &gt;&gt; พาณิชย์ (COMM) (3)' query in the workbook." type="5" refreshedVersion="0" background="1">
    <dbPr connection="Provider=Microsoft.Mashup.OleDb.1;Data Source=$Workbook$;Location=&quot;บริการ (SERVICE) &gt;&gt; พาณิชย์ (COMM) (3)&quot;;Extended Properties=&quot;&quot;" command="SELECT * FROM [บริการ (SERVICE) &gt;&gt; พาณิชย์ (COMM) (3)]"/>
  </connection>
  <connection id="97" xr16:uid="{B20833C7-1954-4EC7-90DE-761DB8E4BBDC}" keepAlive="1" name="Query - บริการ (SERVICE) &gt;&gt; พาณิชย์ (COMM) (4)" description="Connection to the 'บริการ (SERVICE) &gt;&gt; พาณิชย์ (COMM) (4)' query in the workbook." type="5" refreshedVersion="0" background="1">
    <dbPr connection="Provider=Microsoft.Mashup.OleDb.1;Data Source=$Workbook$;Location=&quot;บริการ (SERVICE) &gt;&gt; พาณิชย์ (COMM) (4)&quot;;Extended Properties=&quot;&quot;" command="SELECT * FROM [บริการ (SERVICE) &gt;&gt; พาณิชย์ (COMM) (4)]"/>
  </connection>
  <connection id="98"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99"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100" xr16:uid="{CC30909D-ED3D-4590-AFDD-F177EB1A7C4D}" keepAlive="1" name="Query - บริการ (SERVICE) &gt;&gt; สื่อและสิ่งพิมพ์ (MEDIA) (3)" description="Connection to the 'บริการ (SERVICE) &gt;&gt; สื่อและสิ่งพิมพ์ (MEDIA) (3)' query in the workbook." type="5" refreshedVersion="0" background="1">
    <dbPr connection="Provider=Microsoft.Mashup.OleDb.1;Data Source=$Workbook$;Location=&quot;บริการ (SERVICE) &gt;&gt; สื่อและสิ่งพิมพ์ (MEDIA) (3)&quot;;Extended Properties=&quot;&quot;" command="SELECT * FROM [บริการ (SERVICE) &gt;&gt; สื่อและสิ่งพิมพ์ (MEDIA) (3)]"/>
  </connection>
  <connection id="101" xr16:uid="{FA07203A-F3FC-455B-B4A6-80185A3A5AD5}" keepAlive="1" name="Query - บริการ (SERVICE) &gt;&gt; สื่อและสิ่งพิมพ์ (MEDIA) (4)" description="Connection to the 'บริการ (SERVICE) &gt;&gt; สื่อและสิ่งพิมพ์ (MEDIA) (4)' query in the workbook." type="5" refreshedVersion="0" background="1">
    <dbPr connection="Provider=Microsoft.Mashup.OleDb.1;Data Source=$Workbook$;Location=&quot;บริการ (SERVICE) &gt;&gt; สื่อและสิ่งพิมพ์ (MEDIA) (4)&quot;;Extended Properties=&quot;&quot;" command="SELECT * FROM [บริการ (SERVICE) &gt;&gt; สื่อและสิ่งพิมพ์ (MEDIA) (4)]"/>
  </connection>
  <connection id="102"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103"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104" xr16:uid="{EF58C845-4FE4-4AEA-BAA4-6EAC54D0EA23}" keepAlive="1" name="Query - สินค้าอุตสาหกรรม (INDUS) &gt;&gt; เหล็ก และ ผลิตภัณฑ์โลหะ (STEEL) (3)" description="Connection to the 'สินค้าอุตสาหกรรม (INDUS) &gt;&gt; เหล็ก และ ผลิตภัณฑ์โลหะ (STEEL) (3)' query in the workbook." type="5" refreshedVersion="0" background="1">
    <dbPr connection="Provider=Microsoft.Mashup.OleDb.1;Data Source=$Workbook$;Location=&quot;สินค้าอุตสาหกรรม (INDUS) &gt;&gt; เหล็ก และ ผลิตภัณฑ์โลหะ (STEEL) (3)&quot;;Extended Properties=&quot;&quot;" command="SELECT * FROM [สินค้าอุตสาหกรรม (INDUS) &gt;&gt; เหล็ก และ ผลิตภัณฑ์โลหะ (STEEL) (3)]"/>
  </connection>
  <connection id="105" xr16:uid="{C89971DF-64EE-4A0C-952A-1B8F071B7A59}" keepAlive="1" name="Query - สินค้าอุตสาหกรรม (INDUS) &gt;&gt; เหล็ก และ ผลิตภัณฑ์โลหะ (STEEL) (4)" description="Connection to the 'สินค้าอุตสาหกรรม (INDUS) &gt;&gt; เหล็ก และ ผลิตภัณฑ์โลหะ (STEEL) (4)' query in the workbook." type="5" refreshedVersion="0" background="1">
    <dbPr connection="Provider=Microsoft.Mashup.OleDb.1;Data Source=$Workbook$;Location=&quot;สินค้าอุตสาหกรรม (INDUS) &gt;&gt; เหล็ก และ ผลิตภัณฑ์โลหะ (STEEL) (4)&quot;;Extended Properties=&quot;&quot;" command="SELECT * FROM [สินค้าอุตสาหกรรม (INDUS) &gt;&gt; เหล็ก และ ผลิตภัณฑ์โลหะ (STEEL) (4)]"/>
  </connection>
  <connection id="106"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107"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108" xr16:uid="{6FC9C14A-BAEE-4774-8056-143F307501DA}" keepAlive="1" name="Query - สินค้าอุตสาหกรรม (INDUS) &gt;&gt; กระดาษและวัสดุการพิมพ์ (PAPER) (3)" description="Connection to the 'สินค้าอุตสาหกรรม (INDUS) &gt;&gt; กระดาษและวัสดุการพิมพ์ (PAPER) (3)' query in the workbook." type="5" refreshedVersion="0" background="1">
    <dbPr connection="Provider=Microsoft.Mashup.OleDb.1;Data Source=$Workbook$;Location=&quot;สินค้าอุตสาหกรรม (INDUS) &gt;&gt; กระดาษและวัสดุการพิมพ์ (PAPER) (3)&quot;;Extended Properties=&quot;&quot;" command="SELECT * FROM [สินค้าอุตสาหกรรม (INDUS) &gt;&gt; กระดาษและวัสดุการพิมพ์ (PAPER) (3)]"/>
  </connection>
  <connection id="109" xr16:uid="{FEBE40C0-BCAC-4B9E-B9EB-7E454A5237F1}" keepAlive="1" name="Query - สินค้าอุตสาหกรรม (INDUS) &gt;&gt; กระดาษและวัสดุการพิมพ์ (PAPER) (4)" description="Connection to the 'สินค้าอุตสาหกรรม (INDUS) &gt;&gt; กระดาษและวัสดุการพิมพ์ (PAPER) (4)' query in the workbook." type="5" refreshedVersion="0" background="1">
    <dbPr connection="Provider=Microsoft.Mashup.OleDb.1;Data Source=$Workbook$;Location=&quot;สินค้าอุตสาหกรรม (INDUS) &gt;&gt; กระดาษและวัสดุการพิมพ์ (PAPER) (4)&quot;;Extended Properties=&quot;&quot;" command="SELECT * FROM [สินค้าอุตสาหกรรม (INDUS) &gt;&gt; กระดาษและวัสดุการพิมพ์ (PAPER) (4)]"/>
  </connection>
  <connection id="110"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111"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112" xr16:uid="{DD775A7B-2373-4FD6-9F72-E91406A96A98}" keepAlive="1" name="Query - สินค้าอุตสาหกรรม (INDUS) &gt;&gt; บรรจุภัณฑ์ (PKG) (3)" description="Connection to the 'สินค้าอุตสาหกรรม (INDUS) &gt;&gt; บรรจุภัณฑ์ (PKG) (3)' query in the workbook." type="5" refreshedVersion="0" background="1">
    <dbPr connection="Provider=Microsoft.Mashup.OleDb.1;Data Source=$Workbook$;Location=&quot;สินค้าอุตสาหกรรม (INDUS) &gt;&gt; บรรจุภัณฑ์ (PKG) (3)&quot;;Extended Properties=&quot;&quot;" command="SELECT * FROM [สินค้าอุตสาหกรรม (INDUS) &gt;&gt; บรรจุภัณฑ์ (PKG) (3)]"/>
  </connection>
  <connection id="113" xr16:uid="{F29E597A-338D-425F-85BB-A6A4257CCDE4}" keepAlive="1" name="Query - สินค้าอุตสาหกรรม (INDUS) &gt;&gt; บรรจุภัณฑ์ (PKG) (4)" description="Connection to the 'สินค้าอุตสาหกรรม (INDUS) &gt;&gt; บรรจุภัณฑ์ (PKG) (4)' query in the workbook." type="5" refreshedVersion="0" background="1">
    <dbPr connection="Provider=Microsoft.Mashup.OleDb.1;Data Source=$Workbook$;Location=&quot;สินค้าอุตสาหกรรม (INDUS) &gt;&gt; บรรจุภัณฑ์ (PKG) (4)&quot;;Extended Properties=&quot;&quot;" command="SELECT * FROM [สินค้าอุตสาหกรรม (INDUS) &gt;&gt; บรรจุภัณฑ์ (PKG) (4)]"/>
  </connection>
  <connection id="114"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115"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116" xr16:uid="{B25A29FA-8B2B-4542-8049-1010C824092E}" keepAlive="1" name="Query - สินค้าอุตสาหกรรม (INDUS) &gt;&gt; ปิโตรเคมีและเคมีภัณฑ์ (PETRO) (3)" description="Connection to the 'สินค้าอุตสาหกรรม (INDUS) &gt;&gt; ปิโตรเคมีและเคมีภัณฑ์ (PETRO) (3)' query in the workbook." type="5" refreshedVersion="0" background="1">
    <dbPr connection="Provider=Microsoft.Mashup.OleDb.1;Data Source=$Workbook$;Location=&quot;สินค้าอุตสาหกรรม (INDUS) &gt;&gt; ปิโตรเคมีและเคมีภัณฑ์ (PETRO) (3)&quot;;Extended Properties=&quot;&quot;" command="SELECT * FROM [สินค้าอุตสาหกรรม (INDUS) &gt;&gt; ปิโตรเคมีและเคมีภัณฑ์ (PETRO) (3)]"/>
  </connection>
  <connection id="117" xr16:uid="{4A874BA2-25F7-4A98-AD88-5FC018C22342}" keepAlive="1" name="Query - สินค้าอุตสาหกรรม (INDUS) &gt;&gt; ปิโตรเคมีและเคมีภัณฑ์ (PETRO) (4)" description="Connection to the 'สินค้าอุตสาหกรรม (INDUS) &gt;&gt; ปิโตรเคมีและเคมีภัณฑ์ (PETRO) (4)' query in the workbook." type="5" refreshedVersion="0" background="1">
    <dbPr connection="Provider=Microsoft.Mashup.OleDb.1;Data Source=$Workbook$;Location=&quot;สินค้าอุตสาหกรรม (INDUS) &gt;&gt; ปิโตรเคมีและเคมีภัณฑ์ (PETRO) (4)&quot;;Extended Properties=&quot;&quot;" command="SELECT * FROM [สินค้าอุตสาหกรรม (INDUS) &gt;&gt; ปิโตรเคมีและเคมีภัณฑ์ (PETRO) (4)]"/>
  </connection>
  <connection id="118"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119"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120" xr16:uid="{B9962424-AF80-4A02-AFA4-FF765ACDB2D2}" keepAlive="1" name="Query - สินค้าอุตสาหกรรม (INDUS) &gt;&gt; ยานยนต์ (AUTO) (3)" description="Connection to the 'สินค้าอุตสาหกรรม (INDUS) &gt;&gt; ยานยนต์ (AUTO) (3)' query in the workbook." type="5" refreshedVersion="0" background="1">
    <dbPr connection="Provider=Microsoft.Mashup.OleDb.1;Data Source=$Workbook$;Location=&quot;สินค้าอุตสาหกรรม (INDUS) &gt;&gt; ยานยนต์ (AUTO) (3)&quot;;Extended Properties=&quot;&quot;" command="SELECT * FROM [สินค้าอุตสาหกรรม (INDUS) &gt;&gt; ยานยนต์ (AUTO) (3)]"/>
  </connection>
  <connection id="121" xr16:uid="{03E45B3D-8AD0-4F43-819C-302752FC8F8C}" keepAlive="1" name="Query - สินค้าอุตสาหกรรม (INDUS) &gt;&gt; ยานยนต์ (AUTO) (4)" description="Connection to the 'สินค้าอุตสาหกรรม (INDUS) &gt;&gt; ยานยนต์ (AUTO) (4)' query in the workbook." type="5" refreshedVersion="0" background="1">
    <dbPr connection="Provider=Microsoft.Mashup.OleDb.1;Data Source=$Workbook$;Location=&quot;สินค้าอุตสาหกรรม (INDUS) &gt;&gt; ยานยนต์ (AUTO) (4)&quot;;Extended Properties=&quot;&quot;" command="SELECT * FROM [สินค้าอุตสาหกรรม (INDUS) &gt;&gt; ยานยนต์ (AUTO) (4)]"/>
  </connection>
  <connection id="122"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123"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124" xr16:uid="{2C1917B5-A070-42C6-9DDA-41FEC21574A8}" keepAlive="1" name="Query - สินค้าอุตสาหกรรม (INDUS) &gt;&gt; วัสดุอุตสาหกรรมและเครื่องจักร (IMM) (3)" description="Connection to the 'สินค้าอุตสาหกรรม (INDUS) &gt;&gt; วัสดุอุตสาหกรรมและเครื่องจักร (IMM) (3)' query in the workbook." type="5" refreshedVersion="0" background="1">
    <dbPr connection="Provider=Microsoft.Mashup.OleDb.1;Data Source=$Workbook$;Location=&quot;สินค้าอุตสาหกรรม (INDUS) &gt;&gt; วัสดุอุตสาหกรรมและเครื่องจักร (IMM) (3)&quot;;Extended Properties=&quot;&quot;" command="SELECT * FROM [สินค้าอุตสาหกรรม (INDUS) &gt;&gt; วัสดุอุตสาหกรรมและเครื่องจักร (IMM) (3)]"/>
  </connection>
  <connection id="125" xr16:uid="{A9D8BD88-CCE8-4D76-ACB1-00327E971552}" keepAlive="1" name="Query - สินค้าอุตสาหกรรม (INDUS) &gt;&gt; วัสดุอุตสาหกรรมและเครื่องจักร (IMM) (4)" description="Connection to the 'สินค้าอุตสาหกรรม (INDUS) &gt;&gt; วัสดุอุตสาหกรรมและเครื่องจักร (IMM) (4)' query in the workbook." type="5" refreshedVersion="0" background="1">
    <dbPr connection="Provider=Microsoft.Mashup.OleDb.1;Data Source=$Workbook$;Location=&quot;สินค้าอุตสาหกรรม (INDUS) &gt;&gt; วัสดุอุตสาหกรรมและเครื่องจักร (IMM) (4)&quot;;Extended Properties=&quot;&quot;" command="SELECT * FROM [สินค้าอุตสาหกรรม (INDUS) &gt;&gt; วัสดุอุตสาหกรรมและเครื่องจักร (IMM) (4)]"/>
  </connection>
  <connection id="126"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127"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128" xr16:uid="{8873C5AE-1726-4FA7-A226-B779B0380269}" keepAlive="1" name="Query - สินค้าอุปโภคบริโภค (CONSUMP) &gt;&gt; แฟชั่น (FASHION) (3)" description="Connection to the 'สินค้าอุปโภคบริโภค (CONSUMP) &gt;&gt; แฟชั่น (FASHION) (3)' query in the workbook." type="5" refreshedVersion="0" background="1">
    <dbPr connection="Provider=Microsoft.Mashup.OleDb.1;Data Source=$Workbook$;Location=&quot;สินค้าอุปโภคบริโภค (CONSUMP) &gt;&gt; แฟชั่น (FASHION) (3)&quot;;Extended Properties=&quot;&quot;" command="SELECT * FROM [สินค้าอุปโภคบริโภค (CONSUMP) &gt;&gt; แฟชั่น (FASHION) (3)]"/>
  </connection>
  <connection id="129" xr16:uid="{DAAD7CD5-4A8E-4FC1-B994-7FEFF24466D3}" keepAlive="1" name="Query - สินค้าอุปโภคบริโภค (CONSUMP) &gt;&gt; แฟชั่น (FASHION) (4)" description="Connection to the 'สินค้าอุปโภคบริโภค (CONSUMP) &gt;&gt; แฟชั่น (FASHION) (4)' query in the workbook." type="5" refreshedVersion="0" background="1">
    <dbPr connection="Provider=Microsoft.Mashup.OleDb.1;Data Source=$Workbook$;Location=&quot;สินค้าอุปโภคบริโภค (CONSUMP) &gt;&gt; แฟชั่น (FASHION) (4)&quot;;Extended Properties=&quot;&quot;" command="SELECT * FROM [สินค้าอุปโภคบริโภค (CONSUMP) &gt;&gt; แฟชั่น (FASHION) (4)]"/>
  </connection>
  <connection id="130"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131"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132" xr16:uid="{838D3833-4724-4C3E-B39D-9428C9EA41F6}" keepAlive="1" name="Query - สินค้าอุปโภคบริโภค (CONSUMP) &gt;&gt; ของใช้ในครัวเรือนและสำนักงาน (HOME) (3)" description="Connection to the 'สินค้าอุปโภคบริโภค (CONSUMP) &gt;&gt; ของใช้ในครัวเรือนและสำนักงาน (HOME) (3)' query in the workbook." type="5" refreshedVersion="0" background="1">
    <dbPr connection="Provider=Microsoft.Mashup.OleDb.1;Data Source=$Workbook$;Location=&quot;สินค้าอุปโภคบริโภค (CONSUMP) &gt;&gt; ของใช้ในครัวเรือนและสำนักงาน (HOME) (3)&quot;;Extended Properties=&quot;&quot;" command="SELECT * FROM [สินค้าอุปโภคบริโภค (CONSUMP) &gt;&gt; ของใช้ในครัวเรือนและสำนักงาน (HOME) (3)]"/>
  </connection>
  <connection id="133" xr16:uid="{9F4F68E9-8B3B-4DB9-9084-ED470EB599D9}" keepAlive="1" name="Query - สินค้าอุปโภคบริโภค (CONSUMP) &gt;&gt; ของใช้ในครัวเรือนและสำนักงาน (HOME) (4)" description="Connection to the 'สินค้าอุปโภคบริโภค (CONSUMP) &gt;&gt; ของใช้ในครัวเรือนและสำนักงาน (HOME) (4)' query in the workbook." type="5" refreshedVersion="0" background="1">
    <dbPr connection="Provider=Microsoft.Mashup.OleDb.1;Data Source=$Workbook$;Location=&quot;สินค้าอุปโภคบริโภค (CONSUMP) &gt;&gt; ของใช้ในครัวเรือนและสำนักงาน (HOME) (4)&quot;;Extended Properties=&quot;&quot;" command="SELECT * FROM [สินค้าอุปโภคบริโภค (CONSUMP) &gt;&gt; ของใช้ในครัวเรือนและสำนักงาน (HOME) (4)]"/>
  </connection>
  <connection id="134"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135"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136" xr16:uid="{4FD8AD77-3079-45BA-B666-E016FE4A041A}" keepAlive="1" name="Query - สินค้าอุปโภคบริโภค (CONSUMP) &gt;&gt; ของใช้ส่วนตัวและเวชภัณฑ์ (PERSON) (3)" description="Connection to the 'สินค้าอุปโภคบริโภค (CONSUMP) &gt;&gt; ของใช้ส่วนตัวและเวชภัณฑ์ (PERSON) (3)' query in the workbook." type="5" refreshedVersion="0" background="1">
    <dbPr connection="Provider=Microsoft.Mashup.OleDb.1;Data Source=$Workbook$;Location=&quot;สินค้าอุปโภคบริโภค (CONSUMP) &gt;&gt; ของใช้ส่วนตัวและเวชภัณฑ์ (PERSON) (3)&quot;;Extended Properties=&quot;&quot;" command="SELECT * FROM [สินค้าอุปโภคบริโภค (CONSUMP) &gt;&gt; ของใช้ส่วนตัวและเวชภัณฑ์ (PERSON) (3)]"/>
  </connection>
  <connection id="137" xr16:uid="{9C0403A4-7877-45E7-9D6B-B178272EEE66}" keepAlive="1" name="Query - สินค้าอุปโภคบริโภค (CONSUMP) &gt;&gt; ของใช้ส่วนตัวและเวชภัณฑ์ (PERSON) (4)" description="Connection to the 'สินค้าอุปโภคบริโภค (CONSUMP) &gt;&gt; ของใช้ส่วนตัวและเวชภัณฑ์ (PERSON) (4)' query in the workbook." type="5" refreshedVersion="0" background="1">
    <dbPr connection="Provider=Microsoft.Mashup.OleDb.1;Data Source=$Workbook$;Location=&quot;สินค้าอุปโภคบริโภค (CONSUMP) &gt;&gt; ของใช้ส่วนตัวและเวชภัณฑ์ (PERSON) (4)&quot;;Extended Properties=&quot;&quot;" command="SELECT * FROM [สินค้าอุปโภคบริโภค (CONSUMP) &gt;&gt; ของใช้ส่วนตัวและเวชภัณฑ์ (PERSON) (4)]"/>
  </connection>
  <connection id="138"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139" xr16:uid="{D8CC336D-3423-4E35-B670-45C6D3D2BADB}" keepAlive="1" name="Query - อสังหาริมทรัพย์และก่อสร้าง (PROPCON) &gt;&gt; กองทุนรวมอสังหาริมทรัพย์และกองทรัสต์ (3)" description="Connection to the 'อสังหาริมทรัพย์และก่อสร้าง (PROPCON) &gt;&gt; กองทุนรวมอสังหาริมทรัพย์และกองทรัสต์ (3)'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3)&quot;;Extended Properties=&quot;&quot;" command="SELECT * FROM [อสังหาริมทรัพย์และก่อสร้าง (PROPCON) &gt;&gt; กองทุนรวมอสังหาริมทรัพย์และกองทรัสต์ (3)]"/>
  </connection>
  <connection id="140" xr16:uid="{26986DDD-43D3-4C8F-A14A-E482A31C19A9}" keepAlive="1" name="Query - อสังหาริมทรัพย์และก่อสร้าง (PROPCON) &gt;&gt; กองทุนรวมอสังหาริมทรัพย์และกองทรัสต์ (4)" description="Connection to the 'อสังหาริมทรัพย์และก่อสร้าง (PROPCON) &gt;&gt; กองทุนรวมอสังหาริมทรัพย์และกองทรัสต์ (4)'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4)&quot;;Extended Properties=&quot;&quot;" command="SELECT * FROM [อสังหาริมทรัพย์และก่อสร้าง (PROPCON) &gt;&gt; กองทุนรวมอสังหาริมทรัพย์และกองทรัสต์ (4)]"/>
  </connection>
  <connection id="141"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142"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143"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144" xr16:uid="{7713ACD1-DA08-48A7-98D2-473104FB583F}" keepAlive="1" name="Query - อสังหาริมทรัพย์และก่อสร้าง (PROPCON) &gt;&gt; บริการรับเหมาก่อสร้าง (CONS) (3)" description="Connection to the 'อสังหาริมทรัพย์และก่อสร้าง (PROPCON) &gt;&gt; บริการรับเหมาก่อสร้าง (CONS) (3)' query in the workbook." type="5" refreshedVersion="0" background="1">
    <dbPr connection="Provider=Microsoft.Mashup.OleDb.1;Data Source=$Workbook$;Location=&quot;อสังหาริมทรัพย์และก่อสร้าง (PROPCON) &gt;&gt; บริการรับเหมาก่อสร้าง (CONS) (3)&quot;;Extended Properties=&quot;&quot;" command="SELECT * FROM [อสังหาริมทรัพย์และก่อสร้าง (PROPCON) &gt;&gt; บริการรับเหมาก่อสร้าง (CONS) (3)]"/>
  </connection>
  <connection id="145" xr16:uid="{7815CE80-F0F9-4F28-AB30-5D464A7308B6}" keepAlive="1" name="Query - อสังหาริมทรัพย์และก่อสร้าง (PROPCON) &gt;&gt; บริการรับเหมาก่อสร้าง (CONS) (4)" description="Connection to the 'อสังหาริมทรัพย์และก่อสร้าง (PROPCON) &gt;&gt; บริการรับเหมาก่อสร้าง (CONS) (4)' query in the workbook." type="5" refreshedVersion="0" background="1">
    <dbPr connection="Provider=Microsoft.Mashup.OleDb.1;Data Source=$Workbook$;Location=&quot;อสังหาริมทรัพย์และก่อสร้าง (PROPCON) &gt;&gt; บริการรับเหมาก่อสร้าง (CONS) (4)&quot;;Extended Properties=&quot;&quot;" command="SELECT * FROM [อสังหาริมทรัพย์และก่อสร้าง (PROPCON) &gt;&gt; บริการรับเหมาก่อสร้าง (CONS) (4)]"/>
  </connection>
  <connection id="146"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147"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148" xr16:uid="{FF3F4533-DC8E-4381-B933-45C83EC22579}" keepAlive="1" name="Query - อสังหาริมทรัพย์และก่อสร้าง (PROPCON) &gt;&gt; พัฒนาอสังหาริมทรัพย์ (PROP) (3)" description="Connection to the 'อสังหาริมทรัพย์และก่อสร้าง (PROPCON) &gt;&gt; พัฒนาอสังหาริมทรัพย์ (PROP) (3)' query in the workbook." type="5" refreshedVersion="0" background="1">
    <dbPr connection="Provider=Microsoft.Mashup.OleDb.1;Data Source=$Workbook$;Location=&quot;อสังหาริมทรัพย์และก่อสร้าง (PROPCON) &gt;&gt; พัฒนาอสังหาริมทรัพย์ (PROP) (3)&quot;;Extended Properties=&quot;&quot;" command="SELECT * FROM [อสังหาริมทรัพย์และก่อสร้าง (PROPCON) &gt;&gt; พัฒนาอสังหาริมทรัพย์ (PROP) (3)]"/>
  </connection>
  <connection id="149" xr16:uid="{8E0389F9-2F91-42DD-8D0A-26D9372CF07D}" keepAlive="1" name="Query - อสังหาริมทรัพย์และก่อสร้าง (PROPCON) &gt;&gt; พัฒนาอสังหาริมทรัพย์ (PROP) (4)" description="Connection to the 'อสังหาริมทรัพย์และก่อสร้าง (PROPCON) &gt;&gt; พัฒนาอสังหาริมทรัพย์ (PROP) (4)' query in the workbook." type="5" refreshedVersion="0" background="1">
    <dbPr connection="Provider=Microsoft.Mashup.OleDb.1;Data Source=$Workbook$;Location=&quot;อสังหาริมทรัพย์และก่อสร้าง (PROPCON) &gt;&gt; พัฒนาอสังหาริมทรัพย์ (PROP) (4)&quot;;Extended Properties=&quot;&quot;" command="SELECT * FROM [อสังหาริมทรัพย์และก่อสร้าง (PROPCON) &gt;&gt; พัฒนาอสังหาริมทรัพย์ (PROP) (4)]"/>
  </connection>
  <connection id="15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15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 id="152" xr16:uid="{C55E1D30-1E3E-4ED6-A731-668C443EF4BD}" keepAlive="1" name="Query - อสังหาริมทรัพย์และก่อสร้าง (PROPCON) &gt;&gt; วัสดุก่อสร้าง (CONMAT) (3)" description="Connection to the 'อสังหาริมทรัพย์และก่อสร้าง (PROPCON) &gt;&gt; วัสดุก่อสร้าง (CONMAT) (3)' query in the workbook." type="5" refreshedVersion="0" background="1">
    <dbPr connection="Provider=Microsoft.Mashup.OleDb.1;Data Source=$Workbook$;Location=&quot;อสังหาริมทรัพย์และก่อสร้าง (PROPCON) &gt;&gt; วัสดุก่อสร้าง (CONMAT) (3)&quot;;Extended Properties=&quot;&quot;" command="SELECT * FROM [อสังหาริมทรัพย์และก่อสร้าง (PROPCON) &gt;&gt; วัสดุก่อสร้าง (CONMAT) (3)]"/>
  </connection>
  <connection id="153" xr16:uid="{9ED68E57-6775-4E8D-8718-2A9ACE088F2A}" keepAlive="1" name="Query - อสังหาริมทรัพย์และก่อสร้าง (PROPCON) &gt;&gt; วัสดุก่อสร้าง (CONMAT) (4)" description="Connection to the 'อสังหาริมทรัพย์และก่อสร้าง (PROPCON) &gt;&gt; วัสดุก่อสร้าง (CONMAT) (4)' query in the workbook." type="5" refreshedVersion="0" background="1">
    <dbPr connection="Provider=Microsoft.Mashup.OleDb.1;Data Source=$Workbook$;Location=&quot;อสังหาริมทรัพย์และก่อสร้าง (PROPCON) &gt;&gt; วัสดุก่อสร้าง (CONMAT) (4)&quot;;Extended Properties=&quot;&quot;" command="SELECT * FROM [อสังหาริมทรัพย์และก่อสร้าง (PROPCON) &gt;&gt; วัสดุก่อสร้าง (CONMAT) (4)]"/>
  </connection>
</connections>
</file>

<file path=xl/sharedStrings.xml><?xml version="1.0" encoding="utf-8"?>
<sst xmlns="http://schemas.openxmlformats.org/spreadsheetml/2006/main" count="10827" uniqueCount="3749">
  <si>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</si>
  <si>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</si>
  <si>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</si>
  <si>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</si>
  <si>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</si>
  <si>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</si>
  <si>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</si>
  <si>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</si>
  <si>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</si>
  <si>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</si>
  <si>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</si>
  <si>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</si>
  <si>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</si>
  <si>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</si>
  <si>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</si>
  <si>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</si>
  <si>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</si>
  <si>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</si>
  <si>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</si>
  <si>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</si>
  <si>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</si>
  <si>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</si>
  <si>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</si>
  <si>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</si>
  <si>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</si>
  <si>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</si>
  <si>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</si>
  <si>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</si>
  <si>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</si>
  <si>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</si>
  <si>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</si>
  <si>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</si>
  <si>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</si>
  <si>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</si>
  <si>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</si>
  <si>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</si>
  <si>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</si>
  <si>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</si>
  <si>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</si>
  <si>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</si>
  <si>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</si>
  <si>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</si>
  <si>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</si>
  <si>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</si>
  <si>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</si>
  <si>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</si>
  <si>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</si>
  <si>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</si>
  <si>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</si>
  <si>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</si>
  <si>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</si>
  <si>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</si>
  <si>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</si>
  <si>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</si>
  <si>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</si>
  <si>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</si>
  <si>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</si>
  <si>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</si>
  <si>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</si>
  <si>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</si>
  <si>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</si>
  <si>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</si>
  <si>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</si>
  <si>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</si>
  <si>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</si>
  <si>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</si>
  <si>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</si>
  <si>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</si>
  <si>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</si>
  <si>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</si>
  <si>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</si>
  <si>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</si>
  <si>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</si>
  <si>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</si>
  <si>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</si>
  <si>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</si>
  <si>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</si>
  <si>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</si>
  <si>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</si>
  <si>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</si>
  <si>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</si>
  <si>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</si>
  <si>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</si>
  <si>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</si>
  <si>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</si>
  <si>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</si>
  <si>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</si>
  <si>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</si>
  <si>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</si>
  <si>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</si>
  <si>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</si>
  <si>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</si>
  <si>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</si>
  <si>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</si>
  <si>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</si>
  <si>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</si>
  <si>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</si>
  <si>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</si>
  <si>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</si>
  <si>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</si>
  <si>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</si>
  <si>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</si>
  <si>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</si>
  <si>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</si>
  <si>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</si>
  <si>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</si>
  <si>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</si>
  <si>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</si>
  <si>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</si>
  <si>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</si>
  <si>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</si>
  <si>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</si>
  <si>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</si>
  <si>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</si>
  <si>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</si>
  <si>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</si>
  <si>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</si>
  <si>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</si>
  <si>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</si>
  <si>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</si>
  <si>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</si>
  <si>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</si>
  <si>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</si>
  <si>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</si>
  <si>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</si>
  <si>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</si>
  <si>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</si>
  <si>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</si>
  <si>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</si>
  <si>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</si>
  <si>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</si>
  <si>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</si>
  <si>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</si>
  <si>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</si>
  <si>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</si>
  <si>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</si>
  <si>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</si>
  <si>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</si>
  <si>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</si>
  <si>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</si>
  <si>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</si>
  <si>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</si>
  <si>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</si>
  <si>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</si>
  <si>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</si>
  <si>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</si>
  <si>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</si>
  <si>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</si>
  <si>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</si>
  <si>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</si>
  <si>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</si>
  <si>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</si>
  <si>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</si>
  <si>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</si>
  <si>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</si>
  <si>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</si>
  <si>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</si>
  <si>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</si>
  <si>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</si>
  <si>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</si>
  <si>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</si>
  <si>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</si>
  <si>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</si>
  <si>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</si>
  <si>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</si>
  <si>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</si>
  <si>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</si>
  <si>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</si>
  <si>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</si>
  <si>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</si>
  <si>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</si>
  <si>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</si>
  <si>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</si>
  <si>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</si>
  <si>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</si>
  <si>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</si>
  <si>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</si>
  <si>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</si>
  <si>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</si>
  <si>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</si>
  <si>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</si>
  <si>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</si>
  <si>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</si>
  <si>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</si>
  <si>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</si>
  <si>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</si>
  <si>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</si>
  <si>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</si>
  <si>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</si>
  <si>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</si>
  <si>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</si>
  <si>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</si>
  <si>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</si>
  <si>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</si>
  <si>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</si>
  <si>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</si>
  <si>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</si>
  <si>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</si>
  <si>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</si>
  <si>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</si>
  <si>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</si>
  <si>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</si>
  <si>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</si>
  <si>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</si>
  <si>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</si>
  <si>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</si>
  <si>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</si>
  <si>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</si>
  <si>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</si>
  <si>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</si>
  <si>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</si>
  <si>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</si>
  <si>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</si>
  <si>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</si>
  <si>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</si>
  <si>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</si>
  <si>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</si>
  <si>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</si>
  <si>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</si>
  <si>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</si>
  <si>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</si>
  <si>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</si>
  <si>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</si>
  <si>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</si>
  <si>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</si>
  <si>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</si>
  <si>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</si>
  <si>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</si>
  <si>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</si>
  <si>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</si>
  <si>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</si>
  <si>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</si>
  <si>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</si>
  <si>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</si>
  <si>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</si>
  <si>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</si>
  <si>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</si>
  <si>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</si>
  <si>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</si>
  <si>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</si>
  <si>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</si>
  <si>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</si>
  <si>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</si>
  <si>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</si>
  <si>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</si>
  <si>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</si>
  <si>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</si>
  <si>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</si>
  <si>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</si>
  <si>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</si>
  <si>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</si>
  <si>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</si>
  <si>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EASTW</t>
  </si>
  <si>
    <t>EA</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</si>
  <si>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</si>
  <si>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</si>
  <si>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</si>
  <si>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</si>
  <si>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</si>
  <si>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</si>
  <si>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</si>
  <si>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</si>
  <si>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</si>
  <si>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</si>
  <si>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</si>
  <si>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</si>
  <si>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</si>
  <si>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</si>
  <si>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</si>
  <si>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</si>
  <si>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</si>
  <si>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</si>
  <si>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</si>
  <si>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</si>
  <si>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</si>
  <si>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</si>
  <si>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</si>
  <si>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</si>
  <si>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</si>
  <si>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</si>
  <si>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</si>
  <si>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</si>
  <si>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</si>
  <si>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</si>
  <si>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</si>
  <si>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</si>
  <si>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</si>
  <si>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</si>
  <si>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</si>
  <si>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</si>
  <si>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</si>
  <si>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</si>
  <si>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</si>
  <si>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</si>
  <si>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</si>
  <si>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</si>
  <si>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</si>
  <si>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</si>
  <si>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</si>
  <si>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</si>
  <si>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</si>
  <si>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</si>
  <si>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</si>
  <si>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</si>
  <si>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</si>
  <si>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</si>
  <si>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</si>
  <si>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</si>
  <si>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</si>
  <si>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</si>
  <si>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</si>
  <si>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</si>
  <si>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</si>
  <si>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</si>
  <si>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</si>
  <si>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</si>
  <si>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</si>
  <si>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</si>
  <si>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</si>
  <si>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</si>
  <si>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</si>
  <si>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</si>
  <si>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</si>
  <si>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</si>
  <si>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</si>
  <si>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</si>
  <si>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</si>
  <si>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</si>
  <si>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</si>
  <si>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</si>
  <si>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</si>
  <si>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</si>
  <si>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</si>
  <si>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</si>
  <si>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</si>
  <si>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</si>
  <si>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</si>
  <si>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</si>
  <si>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</si>
  <si>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</si>
  <si>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</si>
  <si>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</si>
  <si>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</si>
  <si>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</si>
  <si>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</si>
  <si>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</si>
  <si>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</si>
  <si>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</si>
  <si>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</si>
  <si>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</si>
  <si>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</si>
  <si>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</si>
  <si>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</si>
  <si>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</si>
  <si>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</si>
  <si>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</si>
  <si>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</si>
  <si>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</si>
  <si>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</si>
  <si>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</si>
  <si>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</si>
  <si>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</si>
  <si>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</si>
  <si>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</si>
  <si>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</si>
  <si>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</si>
  <si>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</si>
  <si>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</si>
  <si>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</si>
  <si>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</si>
  <si>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</si>
  <si>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</si>
  <si>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</si>
  <si>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</si>
  <si>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</si>
  <si>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</si>
  <si>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</si>
  <si>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</si>
  <si>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</si>
  <si>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</si>
  <si>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</si>
  <si>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</si>
  <si>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</si>
  <si>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</si>
  <si>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</si>
  <si>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</si>
  <si>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</si>
  <si>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</si>
  <si>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</si>
  <si>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</si>
  <si>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</si>
  <si>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</si>
  <si>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</si>
  <si>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</si>
  <si>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</si>
  <si>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</si>
  <si>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</si>
  <si>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</si>
  <si>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</si>
  <si>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</si>
  <si>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</si>
  <si>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</si>
  <si>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</si>
  <si>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</si>
  <si>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</si>
  <si>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</si>
  <si>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</si>
  <si>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</si>
  <si>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</si>
  <si>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</si>
  <si>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</si>
  <si>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</si>
  <si>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</si>
  <si>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</si>
  <si>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</si>
  <si>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</si>
  <si>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</si>
  <si>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</si>
  <si>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</si>
  <si>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</si>
  <si>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</si>
  <si>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</si>
  <si>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</si>
  <si>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</si>
  <si>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</si>
  <si>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</si>
  <si>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</si>
  <si>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</si>
  <si>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</si>
  <si>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</si>
  <si>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</si>
  <si>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</si>
  <si>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</si>
  <si>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</si>
  <si>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</si>
  <si>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</si>
  <si>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</si>
  <si>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</si>
  <si>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</si>
  <si>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</si>
  <si>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</si>
  <si>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</si>
  <si>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</si>
  <si>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</si>
  <si>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</si>
  <si>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</si>
  <si>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</si>
  <si>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</si>
  <si>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</si>
  <si>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</si>
  <si>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</si>
  <si>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</si>
  <si>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</si>
  <si>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Long-Term Investments - Net</t>
  </si>
  <si>
    <t xml:space="preserve">    Long-Term Investments - Net (Amended Account)</t>
  </si>
  <si>
    <t xml:space="preserve">    Other Non-Current Financial Assets</t>
  </si>
  <si>
    <t xml:space="preserve">      Deposits</t>
  </si>
  <si>
    <t xml:space="preserve">    Right-Of-Use Assets - Net</t>
  </si>
  <si>
    <t xml:space="preserve">      Intangible Assets - Others</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</si>
  <si>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</si>
  <si>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</si>
  <si>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</si>
  <si>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</si>
  <si>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</si>
  <si>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</si>
  <si>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</si>
  <si>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</si>
  <si>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</si>
  <si>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</si>
  <si>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</si>
  <si>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</si>
  <si>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</si>
  <si>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</si>
  <si>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</si>
  <si>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</si>
  <si>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</si>
  <si>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</si>
  <si>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</si>
  <si>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</si>
  <si>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</si>
  <si>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</si>
  <si>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</si>
  <si>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</si>
  <si>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</si>
  <si>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</si>
  <si>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</si>
  <si>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</si>
  <si>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</si>
  <si>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</si>
  <si>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</si>
  <si>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</si>
  <si>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</si>
  <si>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</si>
  <si>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 Others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</si>
  <si>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</si>
  <si>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</si>
  <si>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</si>
  <si>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</si>
  <si>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</si>
  <si>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</si>
  <si>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</si>
  <si>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</si>
  <si>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</si>
  <si>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</si>
  <si>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</si>
  <si>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</si>
  <si>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</si>
  <si>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</si>
  <si>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</si>
  <si>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</si>
  <si>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</si>
  <si>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</si>
  <si>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</si>
  <si>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Dividend Income</t>
  </si>
  <si>
    <t xml:space="preserve"> Cost And Expenses</t>
  </si>
  <si>
    <t xml:space="preserve">    Total Cost And Expenses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</si>
  <si>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</si>
  <si>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</si>
  <si>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</si>
  <si>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</si>
  <si>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</si>
  <si>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</si>
  <si>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</si>
  <si>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</si>
  <si>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</si>
  <si>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</si>
  <si>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</si>
  <si>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</si>
  <si>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</si>
  <si>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</si>
  <si>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</si>
  <si>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</si>
  <si>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</si>
  <si>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</si>
  <si>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</si>
  <si>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</si>
  <si>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</si>
  <si>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</si>
  <si>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(Gains) Losses On Foreign Currency Exchange</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</si>
  <si>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</si>
  <si>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</si>
  <si>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</si>
  <si>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</si>
  <si>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</si>
  <si>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</si>
  <si>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</si>
  <si>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</si>
  <si>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</si>
  <si>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</si>
  <si>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</si>
  <si>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</si>
  <si>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</si>
  <si>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</si>
  <si>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</si>
  <si>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</si>
  <si>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</si>
  <si>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</si>
  <si>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</si>
  <si>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</si>
  <si>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</si>
  <si>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</si>
  <si>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Purchase Of Investments</t>
  </si>
  <si>
    <t xml:space="preserve">    Proceeds From Disposal Of Fixed Assets</t>
  </si>
  <si>
    <t xml:space="preserve">      Property, Plant And Equipment</t>
  </si>
  <si>
    <t xml:space="preserve">      Intangible Assets</t>
  </si>
  <si>
    <t xml:space="preserve">      Right-Of-Use Assets</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</si>
  <si>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</si>
  <si>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</si>
  <si>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</si>
  <si>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</si>
  <si>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</si>
  <si>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</si>
  <si>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</si>
  <si>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</si>
  <si>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</si>
  <si>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Repayments On Borrowings</t>
  </si>
  <si>
    <t xml:space="preserve">      Repayments On Long-Term Borrowings</t>
  </si>
  <si>
    <t xml:space="preserve">        Repayments On Long-Term Borrowings - Financial Institutions</t>
  </si>
  <si>
    <t xml:space="preserve">    Repayments On Lease Liabilities</t>
  </si>
  <si>
    <t xml:space="preserve">    Proceeds From Issuance Of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</si>
  <si>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</si>
  <si>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</si>
  <si>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</si>
  <si>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</si>
  <si>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</si>
  <si>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</si>
  <si>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</si>
  <si>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</si>
  <si>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</si>
  <si>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</si>
  <si>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</si>
  <si>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</si>
  <si>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</si>
  <si>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</si>
  <si>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</si>
  <si>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</si>
  <si>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</si>
  <si>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</si>
  <si>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</si>
  <si>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</si>
  <si>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</si>
  <si>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</si>
  <si>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</si>
  <si>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</si>
  <si>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</si>
  <si>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</si>
  <si>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</si>
  <si>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</si>
  <si>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</si>
  <si>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</si>
  <si>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</si>
  <si>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</si>
  <si>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</si>
  <si>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</si>
  <si>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</si>
  <si>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</si>
  <si>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</si>
  <si>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</si>
  <si>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</si>
  <si>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</si>
  <si>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</si>
  <si>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</si>
  <si>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</si>
  <si>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</si>
  <si>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</si>
  <si>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</si>
  <si>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</si>
  <si>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</si>
  <si>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</si>
  <si>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</si>
  <si>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</si>
  <si>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</si>
  <si>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</si>
  <si>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</si>
  <si>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</si>
  <si>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</si>
  <si>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</si>
  <si>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</si>
  <si>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</si>
  <si>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</si>
  <si>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</si>
  <si>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</si>
  <si>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</si>
  <si>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</si>
  <si>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Other Current Financial Assets</t>
  </si>
  <si>
    <t xml:space="preserve">      Other Current Financial Assets - Others</t>
  </si>
  <si>
    <t xml:space="preserve">      Software Licences</t>
  </si>
  <si>
    <t xml:space="preserve">    Accrued Expenses - Current</t>
  </si>
  <si>
    <t xml:space="preserve">    Long-Term Provisions</t>
  </si>
  <si>
    <t xml:space="preserve">      Revenue From Sales</t>
  </si>
  <si>
    <t xml:space="preserve">      Revenue From Rendering Services</t>
  </si>
  <si>
    <t xml:space="preserve">      Cost Of Sales</t>
  </si>
  <si>
    <t xml:space="preserve">    Other Expenses</t>
  </si>
  <si>
    <t xml:space="preserve">    Profit (Loss) Before Finance Costs And/Or Income Tax Expense</t>
  </si>
  <si>
    <t xml:space="preserve">      Loss On Write-Off Of Other Assets</t>
  </si>
  <si>
    <t xml:space="preserve">    Current Portion Of Lease Receivables - Net</t>
  </si>
  <si>
    <t xml:space="preserve">    Restricted Deposits - Non-Current</t>
  </si>
  <si>
    <t xml:space="preserve">    Non-Current Portion Of Lease Receivables - Net</t>
  </si>
  <si>
    <t xml:space="preserve">    Other Comprehensive Income That Will Be Subsequently Reclassified To Profit Or Loss</t>
  </si>
  <si>
    <t xml:space="preserve">    Income Taxes Relating To Items That Will Not Be Subsequently Reclassified To Profit Or Loss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</si>
  <si>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</si>
  <si>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</si>
  <si>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</si>
  <si>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</si>
  <si>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</si>
  <si>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</si>
  <si>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</si>
  <si>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</si>
  <si>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</si>
  <si>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</si>
  <si>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</si>
  <si>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10.50</t>
  </si>
  <si>
    <t>UBE</t>
  </si>
  <si>
    <t>ONEE</t>
  </si>
  <si>
    <t>BRI</t>
  </si>
  <si>
    <t>TFM</t>
  </si>
  <si>
    <t>WFX</t>
  </si>
  <si>
    <t>25.75</t>
  </si>
  <si>
    <t>14.40</t>
  </si>
  <si>
    <t>ล่าสุด</t>
  </si>
  <si>
    <t>สูงสุด</t>
  </si>
  <si>
    <t>ต่ำสุด</t>
  </si>
  <si>
    <t>เปิด</t>
  </si>
  <si>
    <t>1.50</t>
  </si>
  <si>
    <t>8.40</t>
  </si>
  <si>
    <t>17.00</t>
  </si>
  <si>
    <t>38.00</t>
  </si>
  <si>
    <t>6.10</t>
  </si>
  <si>
    <t>KISS</t>
  </si>
  <si>
    <t>16.10</t>
  </si>
  <si>
    <t>9.10</t>
  </si>
  <si>
    <t>12.20</t>
  </si>
  <si>
    <t>14.00</t>
  </si>
  <si>
    <t>5.70</t>
  </si>
  <si>
    <t>4.08</t>
  </si>
  <si>
    <t>7.60</t>
  </si>
  <si>
    <t>19.70</t>
  </si>
  <si>
    <t>14.50</t>
  </si>
  <si>
    <t>7.25</t>
  </si>
  <si>
    <t>12.10</t>
  </si>
  <si>
    <t>29.75</t>
  </si>
  <si>
    <t>11.10</t>
  </si>
  <si>
    <t>12.70</t>
  </si>
  <si>
    <t>13.00</t>
  </si>
  <si>
    <t>4.40</t>
  </si>
  <si>
    <t>2.50</t>
  </si>
  <si>
    <t>Q1/2022</t>
  </si>
  <si>
    <t>Yearly/2021</t>
  </si>
  <si>
    <t>Q3/2021</t>
  </si>
  <si>
    <t xml:space="preserve">    Derivative Liabilities - Non-Current</t>
  </si>
  <si>
    <t>31/03/22</t>
  </si>
  <si>
    <t>31/12/21</t>
  </si>
  <si>
    <t>30/09/21</t>
  </si>
  <si>
    <t>* This information was prepared and directly disseminated by the listed company.</t>
  </si>
  <si>
    <t>Q4/2021</t>
  </si>
  <si>
    <t xml:space="preserve">    Proceeds From Changes In Interest In Subsidiaries</t>
  </si>
  <si>
    <t>11.40</t>
  </si>
  <si>
    <t>3.42</t>
  </si>
  <si>
    <t>15.00</t>
  </si>
  <si>
    <t>32.00</t>
  </si>
  <si>
    <t>3.80</t>
  </si>
  <si>
    <t>18.10</t>
  </si>
  <si>
    <t>6.50</t>
  </si>
  <si>
    <t>10.30</t>
  </si>
  <si>
    <t>50.00</t>
  </si>
  <si>
    <t>12.50</t>
  </si>
  <si>
    <t>43.75</t>
  </si>
  <si>
    <t>29.25</t>
  </si>
  <si>
    <t>6.00</t>
  </si>
  <si>
    <t>4.02</t>
  </si>
  <si>
    <t>8.20</t>
  </si>
  <si>
    <t>14.20</t>
  </si>
  <si>
    <t>MFEC</t>
  </si>
  <si>
    <t>5.55</t>
  </si>
  <si>
    <t>9.50</t>
  </si>
  <si>
    <t>25.25</t>
  </si>
  <si>
    <t>6.05</t>
  </si>
  <si>
    <t>13.80</t>
  </si>
  <si>
    <t>13.40</t>
  </si>
  <si>
    <t>2.60</t>
  </si>
  <si>
    <t>9.90</t>
  </si>
  <si>
    <t>7.80</t>
  </si>
  <si>
    <t>21.50</t>
  </si>
  <si>
    <t>เปลี่ยน แปลง</t>
  </si>
  <si>
    <t>%เปลี่ยน แปลง</t>
  </si>
  <si>
    <t>EE</t>
  </si>
  <si>
    <t>0.80</t>
  </si>
  <si>
    <t>0.79</t>
  </si>
  <si>
    <t>-0.01</t>
  </si>
  <si>
    <t>17.70</t>
  </si>
  <si>
    <t>-0.40</t>
  </si>
  <si>
    <t>LEE</t>
  </si>
  <si>
    <t>2.52</t>
  </si>
  <si>
    <t>2.54</t>
  </si>
  <si>
    <t>+0.04</t>
  </si>
  <si>
    <t>6.25</t>
  </si>
  <si>
    <t>6.20</t>
  </si>
  <si>
    <t>+0.05</t>
  </si>
  <si>
    <t>0.00</t>
  </si>
  <si>
    <t>21.30</t>
  </si>
  <si>
    <t>11.20</t>
  </si>
  <si>
    <t>10.40</t>
  </si>
  <si>
    <t>10.90</t>
  </si>
  <si>
    <t>+0.40</t>
  </si>
  <si>
    <t>TRUBB</t>
  </si>
  <si>
    <t>2.48</t>
  </si>
  <si>
    <t>2.56</t>
  </si>
  <si>
    <t>2.46</t>
  </si>
  <si>
    <t>+0.02</t>
  </si>
  <si>
    <t>6.75</t>
  </si>
  <si>
    <t>7.05</t>
  </si>
  <si>
    <t>6.70</t>
  </si>
  <si>
    <t>UPOIC</t>
  </si>
  <si>
    <t>8.00</t>
  </si>
  <si>
    <t>7.45</t>
  </si>
  <si>
    <t>UVAN</t>
  </si>
  <si>
    <t>8.60</t>
  </si>
  <si>
    <t>8.75</t>
  </si>
  <si>
    <t>8.30</t>
  </si>
  <si>
    <t>8.45</t>
  </si>
  <si>
    <t>VPO</t>
  </si>
  <si>
    <t>1.59</t>
  </si>
  <si>
    <t>1.53</t>
  </si>
  <si>
    <t>1.55</t>
  </si>
  <si>
    <t>-0.03</t>
  </si>
  <si>
    <t>5.60</t>
  </si>
  <si>
    <t>5.45</t>
  </si>
  <si>
    <t>-0.05</t>
  </si>
  <si>
    <t>17.20</t>
  </si>
  <si>
    <t>-0.10</t>
  </si>
  <si>
    <t>BR</t>
  </si>
  <si>
    <t>3.58</t>
  </si>
  <si>
    <t>3.46</t>
  </si>
  <si>
    <t>+0.57</t>
  </si>
  <si>
    <t>BRR</t>
  </si>
  <si>
    <t>5.65</t>
  </si>
  <si>
    <t>+0.50</t>
  </si>
  <si>
    <t>CFRESH</t>
  </si>
  <si>
    <t>4.04</t>
  </si>
  <si>
    <t>3.98</t>
  </si>
  <si>
    <t>CHOTI</t>
  </si>
  <si>
    <t>CM</t>
  </si>
  <si>
    <t>3.44</t>
  </si>
  <si>
    <t>26.25</t>
  </si>
  <si>
    <t>-0.25</t>
  </si>
  <si>
    <t>-0.94</t>
  </si>
  <si>
    <t>CPI</t>
  </si>
  <si>
    <t>5.40</t>
  </si>
  <si>
    <t>5.15</t>
  </si>
  <si>
    <t>+0.15</t>
  </si>
  <si>
    <t>F&amp;D</t>
  </si>
  <si>
    <t>22.10</t>
  </si>
  <si>
    <t>GLOCON</t>
  </si>
  <si>
    <t>0.99</t>
  </si>
  <si>
    <t>29.00</t>
  </si>
  <si>
    <t>8.05</t>
  </si>
  <si>
    <t>-1.20</t>
  </si>
  <si>
    <t>JDF</t>
  </si>
  <si>
    <t>3.36</t>
  </si>
  <si>
    <t>+0.10</t>
  </si>
  <si>
    <t>KBS</t>
  </si>
  <si>
    <t>4.26</t>
  </si>
  <si>
    <t>4.44</t>
  </si>
  <si>
    <t>4.38</t>
  </si>
  <si>
    <t>+0.06</t>
  </si>
  <si>
    <t>+1.39</t>
  </si>
  <si>
    <t>3.78</t>
  </si>
  <si>
    <t>3.82</t>
  </si>
  <si>
    <t>-0.02</t>
  </si>
  <si>
    <t>KTIS</t>
  </si>
  <si>
    <t>4.90</t>
  </si>
  <si>
    <t>4.86</t>
  </si>
  <si>
    <t>-0.04</t>
  </si>
  <si>
    <t>LST</t>
  </si>
  <si>
    <t>5.35</t>
  </si>
  <si>
    <t>+0.75</t>
  </si>
  <si>
    <t>MALEE</t>
  </si>
  <si>
    <t>7.15</t>
  </si>
  <si>
    <t>7.30</t>
  </si>
  <si>
    <t>7.10</t>
  </si>
  <si>
    <t>+0.71</t>
  </si>
  <si>
    <t>32.75</t>
  </si>
  <si>
    <t>-0.15</t>
  </si>
  <si>
    <t>16.80</t>
  </si>
  <si>
    <t>-0.75</t>
  </si>
  <si>
    <t>33.75</t>
  </si>
  <si>
    <t>+1.50</t>
  </si>
  <si>
    <t>PB</t>
  </si>
  <si>
    <t>PLUS</t>
  </si>
  <si>
    <t>7.00</t>
  </si>
  <si>
    <t>6.60</t>
  </si>
  <si>
    <t>PM</t>
  </si>
  <si>
    <t>8.95</t>
  </si>
  <si>
    <t>9.05</t>
  </si>
  <si>
    <t>10.60</t>
  </si>
  <si>
    <t>+0.30</t>
  </si>
  <si>
    <t>14.70</t>
  </si>
  <si>
    <t>15.20</t>
  </si>
  <si>
    <t>+2.04</t>
  </si>
  <si>
    <t>34.25</t>
  </si>
  <si>
    <t>33.50</t>
  </si>
  <si>
    <t>SAUCE</t>
  </si>
  <si>
    <t>-0.50</t>
  </si>
  <si>
    <t>SFP</t>
  </si>
  <si>
    <t>15.30</t>
  </si>
  <si>
    <t>SNP</t>
  </si>
  <si>
    <t>15.40</t>
  </si>
  <si>
    <t>15.10</t>
  </si>
  <si>
    <t>SORKON</t>
  </si>
  <si>
    <t>5.30</t>
  </si>
  <si>
    <t>5.25</t>
  </si>
  <si>
    <t>SSC</t>
  </si>
  <si>
    <t>30.00</t>
  </si>
  <si>
    <t>+0.25</t>
  </si>
  <si>
    <t>SSF</t>
  </si>
  <si>
    <t>10.10</t>
  </si>
  <si>
    <t>9.65</t>
  </si>
  <si>
    <t>-0.20</t>
  </si>
  <si>
    <t>SST</t>
  </si>
  <si>
    <t>+1.82</t>
  </si>
  <si>
    <t>5.20</t>
  </si>
  <si>
    <t>5.05</t>
  </si>
  <si>
    <t>5.10</t>
  </si>
  <si>
    <t>-1.92</t>
  </si>
  <si>
    <t>TC</t>
  </si>
  <si>
    <t>7.20</t>
  </si>
  <si>
    <t>6.45</t>
  </si>
  <si>
    <t>6.55</t>
  </si>
  <si>
    <t>6.35</t>
  </si>
  <si>
    <t>-0.99</t>
  </si>
  <si>
    <t>TIPCO</t>
  </si>
  <si>
    <t>9.00</t>
  </si>
  <si>
    <t>8.85</t>
  </si>
  <si>
    <t>+0.69</t>
  </si>
  <si>
    <t>-0.57</t>
  </si>
  <si>
    <t>+0.79</t>
  </si>
  <si>
    <t>3.14</t>
  </si>
  <si>
    <t>3.12</t>
  </si>
  <si>
    <t>11.80</t>
  </si>
  <si>
    <t>11.70</t>
  </si>
  <si>
    <t>+0.86</t>
  </si>
  <si>
    <t>+1.00</t>
  </si>
  <si>
    <t>AIT</t>
  </si>
  <si>
    <t>ALT</t>
  </si>
  <si>
    <t>AMR</t>
  </si>
  <si>
    <t>13.50</t>
  </si>
  <si>
    <t>13.30</t>
  </si>
  <si>
    <t>45.25</t>
  </si>
  <si>
    <t>44.00</t>
  </si>
  <si>
    <t>13.20</t>
  </si>
  <si>
    <t>12.80</t>
  </si>
  <si>
    <t>12.90</t>
  </si>
  <si>
    <t>ILINK</t>
  </si>
  <si>
    <t>7.65</t>
  </si>
  <si>
    <t>INET</t>
  </si>
  <si>
    <t>4.60</t>
  </si>
  <si>
    <t>4.32</t>
  </si>
  <si>
    <t>4.36</t>
  </si>
  <si>
    <t>4.22</t>
  </si>
  <si>
    <t>3.88</t>
  </si>
  <si>
    <t>3.66</t>
  </si>
  <si>
    <t>3.70</t>
  </si>
  <si>
    <t>JTS</t>
  </si>
  <si>
    <t>8.55</t>
  </si>
  <si>
    <t>8.65</t>
  </si>
  <si>
    <t>+0.58</t>
  </si>
  <si>
    <t>MSC</t>
  </si>
  <si>
    <t>SAMART</t>
  </si>
  <si>
    <t>5.90</t>
  </si>
  <si>
    <t>SAMTEL</t>
  </si>
  <si>
    <t>SDC</t>
  </si>
  <si>
    <t>0.34</t>
  </si>
  <si>
    <t>0.33</t>
  </si>
  <si>
    <t>27.25</t>
  </si>
  <si>
    <t>27.00</t>
  </si>
  <si>
    <t>10.70</t>
  </si>
  <si>
    <t>+0.20</t>
  </si>
  <si>
    <t>SVOA</t>
  </si>
  <si>
    <t>2.96</t>
  </si>
  <si>
    <t>2.90</t>
  </si>
  <si>
    <t>SYMC</t>
  </si>
  <si>
    <t>6.40</t>
  </si>
  <si>
    <t>+0.55</t>
  </si>
  <si>
    <t>9.30</t>
  </si>
  <si>
    <t>9.25</t>
  </si>
  <si>
    <t>-0.54</t>
  </si>
  <si>
    <t>TKC</t>
  </si>
  <si>
    <t>4.64</t>
  </si>
  <si>
    <t>4.68</t>
  </si>
  <si>
    <t>TWZ</t>
  </si>
  <si>
    <t>0.07</t>
  </si>
  <si>
    <t>CCET</t>
  </si>
  <si>
    <t>2.38</t>
  </si>
  <si>
    <t>2.40</t>
  </si>
  <si>
    <t>2.36</t>
  </si>
  <si>
    <t>+0.60</t>
  </si>
  <si>
    <t>METCO</t>
  </si>
  <si>
    <t>-1.00</t>
  </si>
  <si>
    <t>NEX</t>
  </si>
  <si>
    <t>4.24</t>
  </si>
  <si>
    <t>6.95</t>
  </si>
  <si>
    <t>TEAM</t>
  </si>
  <si>
    <t>3.28</t>
  </si>
  <si>
    <t>7UP</t>
  </si>
  <si>
    <t>1.02</t>
  </si>
  <si>
    <t>1.03</t>
  </si>
  <si>
    <t>ACC</t>
  </si>
  <si>
    <t>1.37</t>
  </si>
  <si>
    <t>1.32</t>
  </si>
  <si>
    <t>2.66</t>
  </si>
  <si>
    <t>2.70</t>
  </si>
  <si>
    <t>AGE</t>
  </si>
  <si>
    <t>3.76</t>
  </si>
  <si>
    <t>3.74</t>
  </si>
  <si>
    <t>+0.54</t>
  </si>
  <si>
    <t>AI</t>
  </si>
  <si>
    <t>6.30</t>
  </si>
  <si>
    <t>-0.78</t>
  </si>
  <si>
    <t>AIE</t>
  </si>
  <si>
    <t>3.72</t>
  </si>
  <si>
    <t>3.68</t>
  </si>
  <si>
    <t>AKR</t>
  </si>
  <si>
    <t>1.01</t>
  </si>
  <si>
    <t>+0.01</t>
  </si>
  <si>
    <t>BAFS</t>
  </si>
  <si>
    <t>28.25</t>
  </si>
  <si>
    <t>12.60</t>
  </si>
  <si>
    <t>12.30</t>
  </si>
  <si>
    <t>-0.79</t>
  </si>
  <si>
    <t>BBGI</t>
  </si>
  <si>
    <t>7.95</t>
  </si>
  <si>
    <t>7.90</t>
  </si>
  <si>
    <t>11.30</t>
  </si>
  <si>
    <t>11.00</t>
  </si>
  <si>
    <t>+0.89</t>
  </si>
  <si>
    <t>34.50</t>
  </si>
  <si>
    <t>BRRGIF</t>
  </si>
  <si>
    <t>CV</t>
  </si>
  <si>
    <t>2.28</t>
  </si>
  <si>
    <t>2.22</t>
  </si>
  <si>
    <t>2.24</t>
  </si>
  <si>
    <t>DEMCO</t>
  </si>
  <si>
    <t>3.04</t>
  </si>
  <si>
    <t>3.00</t>
  </si>
  <si>
    <t>EGATIF</t>
  </si>
  <si>
    <t>8.10</t>
  </si>
  <si>
    <t>8.15</t>
  </si>
  <si>
    <t>EP</t>
  </si>
  <si>
    <t>4.82</t>
  </si>
  <si>
    <t>4.78</t>
  </si>
  <si>
    <t>ETC</t>
  </si>
  <si>
    <t>3.60</t>
  </si>
  <si>
    <t>GREEN</t>
  </si>
  <si>
    <t>47.00</t>
  </si>
  <si>
    <t>3.10</t>
  </si>
  <si>
    <t>6.85</t>
  </si>
  <si>
    <t>KBSPIF</t>
  </si>
  <si>
    <t>11.60</t>
  </si>
  <si>
    <t>LANNA</t>
  </si>
  <si>
    <t>19.40</t>
  </si>
  <si>
    <t>MDX</t>
  </si>
  <si>
    <t>NOVA</t>
  </si>
  <si>
    <t>13.60</t>
  </si>
  <si>
    <t>-0.30</t>
  </si>
  <si>
    <t>25.50</t>
  </si>
  <si>
    <t>1.56</t>
  </si>
  <si>
    <t>QTC</t>
  </si>
  <si>
    <t>4.88</t>
  </si>
  <si>
    <t>4.98</t>
  </si>
  <si>
    <t>4.94</t>
  </si>
  <si>
    <t>RPC</t>
  </si>
  <si>
    <t>1.16</t>
  </si>
  <si>
    <t>1.15</t>
  </si>
  <si>
    <t>SCG</t>
  </si>
  <si>
    <t>SCI</t>
  </si>
  <si>
    <t>2.34</t>
  </si>
  <si>
    <t>SGP</t>
  </si>
  <si>
    <t>SKE</t>
  </si>
  <si>
    <t>0.85</t>
  </si>
  <si>
    <t>0.78</t>
  </si>
  <si>
    <t>0.82</t>
  </si>
  <si>
    <t>+0.03</t>
  </si>
  <si>
    <t>SOLAR</t>
  </si>
  <si>
    <t>16.20</t>
  </si>
  <si>
    <t>9.70</t>
  </si>
  <si>
    <t>0.76</t>
  </si>
  <si>
    <t>0.77</t>
  </si>
  <si>
    <t>0.73</t>
  </si>
  <si>
    <t>0.74</t>
  </si>
  <si>
    <t>SUPEREIF</t>
  </si>
  <si>
    <t>-0.85</t>
  </si>
  <si>
    <t>3.56</t>
  </si>
  <si>
    <t>3.50</t>
  </si>
  <si>
    <t>TAE</t>
  </si>
  <si>
    <t>1.95</t>
  </si>
  <si>
    <t>TCC</t>
  </si>
  <si>
    <t>0.98</t>
  </si>
  <si>
    <t>0.90</t>
  </si>
  <si>
    <t>0.92</t>
  </si>
  <si>
    <t>2.10</t>
  </si>
  <si>
    <t>2.12</t>
  </si>
  <si>
    <t>2.08</t>
  </si>
  <si>
    <t>1.94</t>
  </si>
  <si>
    <t>1.96</t>
  </si>
  <si>
    <t>3.84</t>
  </si>
  <si>
    <t>3.86</t>
  </si>
  <si>
    <t>+0.52</t>
  </si>
  <si>
    <t>WP</t>
  </si>
  <si>
    <t>4.72</t>
  </si>
  <si>
    <t>4.74</t>
  </si>
  <si>
    <t>4.52</t>
  </si>
  <si>
    <t>+0.44</t>
  </si>
  <si>
    <t>ASAP</t>
  </si>
  <si>
    <t>3.16</t>
  </si>
  <si>
    <t>BYD</t>
  </si>
  <si>
    <t>12.40</t>
  </si>
  <si>
    <t>12.00</t>
  </si>
  <si>
    <t>-0.81</t>
  </si>
  <si>
    <t>CGH</t>
  </si>
  <si>
    <t>11.50</t>
  </si>
  <si>
    <t>2.58</t>
  </si>
  <si>
    <t>FNS</t>
  </si>
  <si>
    <t>3.52</t>
  </si>
  <si>
    <t>3.48</t>
  </si>
  <si>
    <t>FSS</t>
  </si>
  <si>
    <t>4.16</t>
  </si>
  <si>
    <t>GBX</t>
  </si>
  <si>
    <t>1.11</t>
  </si>
  <si>
    <t>1.13</t>
  </si>
  <si>
    <t>+0.90</t>
  </si>
  <si>
    <t>HENG</t>
  </si>
  <si>
    <t>3.22</t>
  </si>
  <si>
    <t>3.20</t>
  </si>
  <si>
    <t>IFS</t>
  </si>
  <si>
    <t>KCAR</t>
  </si>
  <si>
    <t>8.70</t>
  </si>
  <si>
    <t>KGI</t>
  </si>
  <si>
    <t>57.25</t>
  </si>
  <si>
    <t>MFC</t>
  </si>
  <si>
    <t>5.85</t>
  </si>
  <si>
    <t>5.80</t>
  </si>
  <si>
    <t>ML</t>
  </si>
  <si>
    <t>1.20</t>
  </si>
  <si>
    <t>MST</t>
  </si>
  <si>
    <t>11.90</t>
  </si>
  <si>
    <t>5.75</t>
  </si>
  <si>
    <t>-0.86</t>
  </si>
  <si>
    <t>0.02</t>
  </si>
  <si>
    <t>PL</t>
  </si>
  <si>
    <t>2.68</t>
  </si>
  <si>
    <t>TK</t>
  </si>
  <si>
    <t>TNITY</t>
  </si>
  <si>
    <t>UOBKH</t>
  </si>
  <si>
    <t>XPG</t>
  </si>
  <si>
    <t>1.72</t>
  </si>
  <si>
    <t>1.69</t>
  </si>
  <si>
    <t>32.25</t>
  </si>
  <si>
    <t>CIMBT</t>
  </si>
  <si>
    <t>0.83</t>
  </si>
  <si>
    <t>0.81</t>
  </si>
  <si>
    <t>15.60</t>
  </si>
  <si>
    <t>LHFG</t>
  </si>
  <si>
    <t>1.31</t>
  </si>
  <si>
    <t>1.28</t>
  </si>
  <si>
    <t>1.29</t>
  </si>
  <si>
    <t>1.23</t>
  </si>
  <si>
    <t>AYUD</t>
  </si>
  <si>
    <t>BKI</t>
  </si>
  <si>
    <t>BUI</t>
  </si>
  <si>
    <t>CHARAN</t>
  </si>
  <si>
    <t>INSURE</t>
  </si>
  <si>
    <t>KWI</t>
  </si>
  <si>
    <t>MTI</t>
  </si>
  <si>
    <t>NKI</t>
  </si>
  <si>
    <t>NSI</t>
  </si>
  <si>
    <t>4.66</t>
  </si>
  <si>
    <t>TGH</t>
  </si>
  <si>
    <t>THRE</t>
  </si>
  <si>
    <t>TIPH</t>
  </si>
  <si>
    <t>47.25</t>
  </si>
  <si>
    <t>0.38</t>
  </si>
  <si>
    <t>TVI</t>
  </si>
  <si>
    <t>AHC</t>
  </si>
  <si>
    <t>+0.08</t>
  </si>
  <si>
    <t>CMR</t>
  </si>
  <si>
    <t>7.50</t>
  </si>
  <si>
    <t>7.35</t>
  </si>
  <si>
    <t>7.40</t>
  </si>
  <si>
    <t>KDH</t>
  </si>
  <si>
    <t>M-CHAI</t>
  </si>
  <si>
    <t>NEW</t>
  </si>
  <si>
    <t>NTV</t>
  </si>
  <si>
    <t>14.60</t>
  </si>
  <si>
    <t>PRINC</t>
  </si>
  <si>
    <t>RAM</t>
  </si>
  <si>
    <t>51.50</t>
  </si>
  <si>
    <t>32.50</t>
  </si>
  <si>
    <t>SKR</t>
  </si>
  <si>
    <t>2.32</t>
  </si>
  <si>
    <t>VIH</t>
  </si>
  <si>
    <t>9.95</t>
  </si>
  <si>
    <t>10.20</t>
  </si>
  <si>
    <t>9.85</t>
  </si>
  <si>
    <t>WPH</t>
  </si>
  <si>
    <t>3.06</t>
  </si>
  <si>
    <t>ASIA</t>
  </si>
  <si>
    <t>7.55</t>
  </si>
  <si>
    <t>BEYOND</t>
  </si>
  <si>
    <t>+2.00</t>
  </si>
  <si>
    <t>CSR</t>
  </si>
  <si>
    <t>DUSIT</t>
  </si>
  <si>
    <t>4.00</t>
  </si>
  <si>
    <t>GRAND</t>
  </si>
  <si>
    <t>LRH</t>
  </si>
  <si>
    <t>MANRIN</t>
  </si>
  <si>
    <t>22.50</t>
  </si>
  <si>
    <t>OHTL</t>
  </si>
  <si>
    <t>ROH</t>
  </si>
  <si>
    <t>4.58</t>
  </si>
  <si>
    <t>SHANG</t>
  </si>
  <si>
    <t>4.28</t>
  </si>
  <si>
    <t>2.72</t>
  </si>
  <si>
    <t>2.86</t>
  </si>
  <si>
    <t>ASIMAR</t>
  </si>
  <si>
    <t>2.00</t>
  </si>
  <si>
    <t>2.02</t>
  </si>
  <si>
    <t>B</t>
  </si>
  <si>
    <t>10.80</t>
  </si>
  <si>
    <t>8.80</t>
  </si>
  <si>
    <t>BIOTEC</t>
  </si>
  <si>
    <t>1.18</t>
  </si>
  <si>
    <t>4.18</t>
  </si>
  <si>
    <t>4.20</t>
  </si>
  <si>
    <t>13.70</t>
  </si>
  <si>
    <t>13.90</t>
  </si>
  <si>
    <t>-0.71</t>
  </si>
  <si>
    <t>KIAT</t>
  </si>
  <si>
    <t>0.44</t>
  </si>
  <si>
    <t>KWC</t>
  </si>
  <si>
    <t>MENA</t>
  </si>
  <si>
    <t>1.54</t>
  </si>
  <si>
    <t>4.14</t>
  </si>
  <si>
    <t>2.16</t>
  </si>
  <si>
    <t>18.80</t>
  </si>
  <si>
    <t>18.90</t>
  </si>
  <si>
    <t>+0.53</t>
  </si>
  <si>
    <t>-0.65</t>
  </si>
  <si>
    <t>TSTE</t>
  </si>
  <si>
    <t>9.35</t>
  </si>
  <si>
    <t>BWG</t>
  </si>
  <si>
    <t>0.91</t>
  </si>
  <si>
    <t>0.89</t>
  </si>
  <si>
    <t>GENCO</t>
  </si>
  <si>
    <t>0.68</t>
  </si>
  <si>
    <t>0.69</t>
  </si>
  <si>
    <t>0.67</t>
  </si>
  <si>
    <t>B52</t>
  </si>
  <si>
    <t>BIG</t>
  </si>
  <si>
    <t>0.70</t>
  </si>
  <si>
    <t>30.75</t>
  </si>
  <si>
    <t>-0.06</t>
  </si>
  <si>
    <t>35.00</t>
  </si>
  <si>
    <t>CSS</t>
  </si>
  <si>
    <t>1.75</t>
  </si>
  <si>
    <t>16.90</t>
  </si>
  <si>
    <t>16.70</t>
  </si>
  <si>
    <t>FN</t>
  </si>
  <si>
    <t>FTE</t>
  </si>
  <si>
    <t>1.58</t>
  </si>
  <si>
    <t>19.00</t>
  </si>
  <si>
    <t>-1.05</t>
  </si>
  <si>
    <t>ICC</t>
  </si>
  <si>
    <t>16.50</t>
  </si>
  <si>
    <t>IT</t>
  </si>
  <si>
    <t>KAMART</t>
  </si>
  <si>
    <t>4.96</t>
  </si>
  <si>
    <t>LOXLEY</t>
  </si>
  <si>
    <t>2.30</t>
  </si>
  <si>
    <t>-1.43</t>
  </si>
  <si>
    <t>9.40</t>
  </si>
  <si>
    <t>MIDA</t>
  </si>
  <si>
    <t>0.45</t>
  </si>
  <si>
    <t>0.46</t>
  </si>
  <si>
    <t>RSP</t>
  </si>
  <si>
    <t>2.64</t>
  </si>
  <si>
    <t>2.78</t>
  </si>
  <si>
    <t>2.74</t>
  </si>
  <si>
    <t>20.80</t>
  </si>
  <si>
    <t>SCM</t>
  </si>
  <si>
    <t>SPC</t>
  </si>
  <si>
    <t>SPI</t>
  </si>
  <si>
    <t>SVT</t>
  </si>
  <si>
    <t>AMARIN</t>
  </si>
  <si>
    <t>AQUA</t>
  </si>
  <si>
    <t>0.58</t>
  </si>
  <si>
    <t>0.59</t>
  </si>
  <si>
    <t>AS</t>
  </si>
  <si>
    <t>14.10</t>
  </si>
  <si>
    <t>FE</t>
  </si>
  <si>
    <t>GPI</t>
  </si>
  <si>
    <t>1.81</t>
  </si>
  <si>
    <t>1.76</t>
  </si>
  <si>
    <t>GRAMMY</t>
  </si>
  <si>
    <t>4.70</t>
  </si>
  <si>
    <t>MACO</t>
  </si>
  <si>
    <t>0.65</t>
  </si>
  <si>
    <t>MATCH</t>
  </si>
  <si>
    <t>2.20</t>
  </si>
  <si>
    <t>2.14</t>
  </si>
  <si>
    <t>MATI</t>
  </si>
  <si>
    <t>9.60</t>
  </si>
  <si>
    <t>MCOT</t>
  </si>
  <si>
    <t>1.66</t>
  </si>
  <si>
    <t>1.68</t>
  </si>
  <si>
    <t>MPIC</t>
  </si>
  <si>
    <t>1.89</t>
  </si>
  <si>
    <t>PRAKIT</t>
  </si>
  <si>
    <t>10.00</t>
  </si>
  <si>
    <t>PTECH</t>
  </si>
  <si>
    <t>SE-ED</t>
  </si>
  <si>
    <t>2.76</t>
  </si>
  <si>
    <t>2.84</t>
  </si>
  <si>
    <t>9.80</t>
  </si>
  <si>
    <t>5.00</t>
  </si>
  <si>
    <t>0.60</t>
  </si>
  <si>
    <t>2S</t>
  </si>
  <si>
    <t>AMC</t>
  </si>
  <si>
    <t>BSBM</t>
  </si>
  <si>
    <t>CEN</t>
  </si>
  <si>
    <t>2.82</t>
  </si>
  <si>
    <t>CITY</t>
  </si>
  <si>
    <t>CSP</t>
  </si>
  <si>
    <t>GJS</t>
  </si>
  <si>
    <t>0.40</t>
  </si>
  <si>
    <t>INOX</t>
  </si>
  <si>
    <t>LHK</t>
  </si>
  <si>
    <t>MILL</t>
  </si>
  <si>
    <t>PAP</t>
  </si>
  <si>
    <t>3.94</t>
  </si>
  <si>
    <t>PERM</t>
  </si>
  <si>
    <t>+1.16</t>
  </si>
  <si>
    <t>SAM</t>
  </si>
  <si>
    <t>SMIT</t>
  </si>
  <si>
    <t>4.84</t>
  </si>
  <si>
    <t>SSSC</t>
  </si>
  <si>
    <t>TGPRO</t>
  </si>
  <si>
    <t>0.32</t>
  </si>
  <si>
    <t>THE</t>
  </si>
  <si>
    <t>TSTH</t>
  </si>
  <si>
    <t>1.22</t>
  </si>
  <si>
    <t>TWP</t>
  </si>
  <si>
    <t>TYCN</t>
  </si>
  <si>
    <t>ALUCON</t>
  </si>
  <si>
    <t>+0.96</t>
  </si>
  <si>
    <t>CSC</t>
  </si>
  <si>
    <t>0.39</t>
  </si>
  <si>
    <t>3.92</t>
  </si>
  <si>
    <t>SITHAI</t>
  </si>
  <si>
    <t>1.24</t>
  </si>
  <si>
    <t>SLP</t>
  </si>
  <si>
    <t>14.30</t>
  </si>
  <si>
    <t>SPACK</t>
  </si>
  <si>
    <t>TCOAT</t>
  </si>
  <si>
    <t>TFI</t>
  </si>
  <si>
    <t>TMD</t>
  </si>
  <si>
    <t>TOPP</t>
  </si>
  <si>
    <t>TPBI</t>
  </si>
  <si>
    <t>4.30</t>
  </si>
  <si>
    <t>-0.92</t>
  </si>
  <si>
    <t>TPP</t>
  </si>
  <si>
    <t>23.70</t>
  </si>
  <si>
    <t>BCT</t>
  </si>
  <si>
    <t>CMAN</t>
  </si>
  <si>
    <t>+0.12</t>
  </si>
  <si>
    <t>GC</t>
  </si>
  <si>
    <t>GIFT</t>
  </si>
  <si>
    <t>NFC</t>
  </si>
  <si>
    <t>PATO</t>
  </si>
  <si>
    <t>PMTA</t>
  </si>
  <si>
    <t>SUTHA</t>
  </si>
  <si>
    <t>TCCC</t>
  </si>
  <si>
    <t>TPA</t>
  </si>
  <si>
    <t>UP</t>
  </si>
  <si>
    <t>3K-BAT</t>
  </si>
  <si>
    <t>ACG</t>
  </si>
  <si>
    <t>CWT</t>
  </si>
  <si>
    <t>EASON</t>
  </si>
  <si>
    <t>GYT</t>
  </si>
  <si>
    <t>HFT</t>
  </si>
  <si>
    <t>IHL</t>
  </si>
  <si>
    <t>INGRS</t>
  </si>
  <si>
    <t>SPG</t>
  </si>
  <si>
    <t>TKT</t>
  </si>
  <si>
    <t>TNPC</t>
  </si>
  <si>
    <t>TRU</t>
  </si>
  <si>
    <t>ALLA</t>
  </si>
  <si>
    <t>1.48</t>
  </si>
  <si>
    <t>1.47</t>
  </si>
  <si>
    <t>ASEFA</t>
  </si>
  <si>
    <t>3.96</t>
  </si>
  <si>
    <t>CPT</t>
  </si>
  <si>
    <t>CRANE</t>
  </si>
  <si>
    <t>CTW</t>
  </si>
  <si>
    <t>FMT</t>
  </si>
  <si>
    <t>31.00</t>
  </si>
  <si>
    <t>HTECH</t>
  </si>
  <si>
    <t>PK</t>
  </si>
  <si>
    <t>2.18</t>
  </si>
  <si>
    <t>TCJ</t>
  </si>
  <si>
    <t>TPCS</t>
  </si>
  <si>
    <t>VARO</t>
  </si>
  <si>
    <t>AFC</t>
  </si>
  <si>
    <t>BTNC</t>
  </si>
  <si>
    <t>CPH</t>
  </si>
  <si>
    <t>CPL</t>
  </si>
  <si>
    <t>4.92</t>
  </si>
  <si>
    <t>NC</t>
  </si>
  <si>
    <t>PAF</t>
  </si>
  <si>
    <t>1.84</t>
  </si>
  <si>
    <t>PDJ</t>
  </si>
  <si>
    <t>PG</t>
  </si>
  <si>
    <t>SAWANG</t>
  </si>
  <si>
    <t>SUC</t>
  </si>
  <si>
    <t>TNL</t>
  </si>
  <si>
    <t>TR</t>
  </si>
  <si>
    <t>TTI</t>
  </si>
  <si>
    <t>TTT</t>
  </si>
  <si>
    <t>53.50</t>
  </si>
  <si>
    <t>UPF</t>
  </si>
  <si>
    <t>WACOAL</t>
  </si>
  <si>
    <t>AJA</t>
  </si>
  <si>
    <t>0.28</t>
  </si>
  <si>
    <t>DTCI</t>
  </si>
  <si>
    <t>FANCY</t>
  </si>
  <si>
    <t>FTI</t>
  </si>
  <si>
    <t>KYE</t>
  </si>
  <si>
    <t>L&amp;E</t>
  </si>
  <si>
    <t>MODERN</t>
  </si>
  <si>
    <t>OGC</t>
  </si>
  <si>
    <t>ROCK</t>
  </si>
  <si>
    <t>SIAM</t>
  </si>
  <si>
    <t>1.73</t>
  </si>
  <si>
    <t>TCMC</t>
  </si>
  <si>
    <t>2.06</t>
  </si>
  <si>
    <t>APCO</t>
  </si>
  <si>
    <t>DDD</t>
  </si>
  <si>
    <t>-0.68</t>
  </si>
  <si>
    <t>JCT</t>
  </si>
  <si>
    <t>NV</t>
  </si>
  <si>
    <t>OCC</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</si>
  <si>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</si>
  <si>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</si>
  <si>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</si>
  <si>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</si>
  <si>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</si>
  <si>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</si>
  <si>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</si>
  <si>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</si>
  <si>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</si>
  <si>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</si>
  <si>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</si>
  <si>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</si>
  <si>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</si>
  <si>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</si>
  <si>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</si>
  <si>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</si>
  <si>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</si>
  <si>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</si>
  <si>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</si>
  <si>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14.90</t>
  </si>
  <si>
    <t>INETREIT</t>
  </si>
  <si>
    <t>KPNPF</t>
  </si>
  <si>
    <t>KTBSTMR</t>
  </si>
  <si>
    <t>9.45</t>
  </si>
  <si>
    <t>LHHOTEL</t>
  </si>
  <si>
    <t>9.15</t>
  </si>
  <si>
    <t>LHPF</t>
  </si>
  <si>
    <t>LHSC</t>
  </si>
  <si>
    <t>-0.96</t>
  </si>
  <si>
    <t>LUXF</t>
  </si>
  <si>
    <t>M-II</t>
  </si>
  <si>
    <t>M-PAT</t>
  </si>
  <si>
    <t>M-STOR</t>
  </si>
  <si>
    <t>MIPF</t>
  </si>
  <si>
    <t>MIT</t>
  </si>
  <si>
    <t>MJLF</t>
  </si>
  <si>
    <t>MNIT</t>
  </si>
  <si>
    <t>MNIT2</t>
  </si>
  <si>
    <t>MNRF</t>
  </si>
  <si>
    <t>POPF</t>
  </si>
  <si>
    <t>PPF</t>
  </si>
  <si>
    <t>PROSPECT</t>
  </si>
  <si>
    <t>QHHR</t>
  </si>
  <si>
    <t>QHOP</t>
  </si>
  <si>
    <t>QHPF</t>
  </si>
  <si>
    <t>2.62</t>
  </si>
  <si>
    <t>SIRIP</t>
  </si>
  <si>
    <t>SPRIME</t>
  </si>
  <si>
    <t>SRIPANWA</t>
  </si>
  <si>
    <t>SSPF</t>
  </si>
  <si>
    <t>SSTRT</t>
  </si>
  <si>
    <t>TIF1</t>
  </si>
  <si>
    <t>8.90</t>
  </si>
  <si>
    <t>TLHPF</t>
  </si>
  <si>
    <t>TNPF</t>
  </si>
  <si>
    <t>TPRIME</t>
  </si>
  <si>
    <t>TTLPF</t>
  </si>
  <si>
    <t>TU-PF</t>
  </si>
  <si>
    <t>URBNPF</t>
  </si>
  <si>
    <t>WHABT</t>
  </si>
  <si>
    <t>WHAIR</t>
  </si>
  <si>
    <t>BKD</t>
  </si>
  <si>
    <t>3.26</t>
  </si>
  <si>
    <t>CIVIL</t>
  </si>
  <si>
    <t>CNT</t>
  </si>
  <si>
    <t>0.20</t>
  </si>
  <si>
    <t>1.88</t>
  </si>
  <si>
    <t>1.86</t>
  </si>
  <si>
    <t>0.71</t>
  </si>
  <si>
    <t>PLE</t>
  </si>
  <si>
    <t>0.75</t>
  </si>
  <si>
    <t>PREB</t>
  </si>
  <si>
    <t>+0.63</t>
  </si>
  <si>
    <t>1.61</t>
  </si>
  <si>
    <t>1.63</t>
  </si>
  <si>
    <t>SRICHA</t>
  </si>
  <si>
    <t>STPI</t>
  </si>
  <si>
    <t>1.67</t>
  </si>
  <si>
    <t>6.65</t>
  </si>
  <si>
    <t>TEKA</t>
  </si>
  <si>
    <t>TPOLY</t>
  </si>
  <si>
    <t>0.29</t>
  </si>
  <si>
    <t>0.27</t>
  </si>
  <si>
    <t>TRITN</t>
  </si>
  <si>
    <t>WGE</t>
  </si>
  <si>
    <t>1.57</t>
  </si>
  <si>
    <t>A</t>
  </si>
  <si>
    <t>AMATAV</t>
  </si>
  <si>
    <t>0.03</t>
  </si>
  <si>
    <t>ASW</t>
  </si>
  <si>
    <t>BLAND</t>
  </si>
  <si>
    <t>BROCK</t>
  </si>
  <si>
    <t>CGD</t>
  </si>
  <si>
    <t>CI</t>
  </si>
  <si>
    <t>CMC</t>
  </si>
  <si>
    <t>1.60</t>
  </si>
  <si>
    <t>ESTAR</t>
  </si>
  <si>
    <t>EVER</t>
  </si>
  <si>
    <t>0.26</t>
  </si>
  <si>
    <t>GLAND</t>
  </si>
  <si>
    <t>J</t>
  </si>
  <si>
    <t>JCK</t>
  </si>
  <si>
    <t>0.56</t>
  </si>
  <si>
    <t>0.54</t>
  </si>
  <si>
    <t>8.25</t>
  </si>
  <si>
    <t>MJD</t>
  </si>
  <si>
    <t>1.64</t>
  </si>
  <si>
    <t>MK</t>
  </si>
  <si>
    <t>NCH</t>
  </si>
  <si>
    <t>1.49</t>
  </si>
  <si>
    <t>1.51</t>
  </si>
  <si>
    <t>NNCL</t>
  </si>
  <si>
    <t>-0.08</t>
  </si>
  <si>
    <t>NUSA</t>
  </si>
  <si>
    <t>NVD</t>
  </si>
  <si>
    <t>PEACE</t>
  </si>
  <si>
    <t>PF</t>
  </si>
  <si>
    <t>PIN</t>
  </si>
  <si>
    <t>PLAT</t>
  </si>
  <si>
    <t>PRECHA</t>
  </si>
  <si>
    <t>PRIN</t>
  </si>
  <si>
    <t>2.88</t>
  </si>
  <si>
    <t>+0.70</t>
  </si>
  <si>
    <t>RICHY</t>
  </si>
  <si>
    <t>RML</t>
  </si>
  <si>
    <t>SAMCO</t>
  </si>
  <si>
    <t>1.52</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</si>
  <si>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</si>
  <si>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</si>
  <si>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</si>
  <si>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</si>
  <si>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</si>
  <si>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</si>
  <si>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</si>
  <si>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</si>
  <si>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</si>
  <si>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</si>
  <si>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</si>
  <si>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</si>
  <si>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</si>
  <si>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</si>
  <si>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</si>
  <si>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</si>
  <si>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</si>
  <si>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</si>
  <si>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</si>
  <si>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</si>
  <si>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</si>
  <si>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</si>
  <si>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</si>
  <si>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</si>
  <si>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</si>
  <si>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</si>
  <si>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</si>
  <si>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AU</t>
  </si>
  <si>
    <t>KASET</t>
  </si>
  <si>
    <t>2.26</t>
  </si>
  <si>
    <t>MUD</t>
  </si>
  <si>
    <t>TMILL</t>
  </si>
  <si>
    <t>16.40</t>
  </si>
  <si>
    <t>ALPHAX</t>
  </si>
  <si>
    <t>BGT</t>
  </si>
  <si>
    <t>3.34</t>
  </si>
  <si>
    <t>BIZ</t>
  </si>
  <si>
    <t>DOD</t>
  </si>
  <si>
    <t>ECF</t>
  </si>
  <si>
    <t>HPT</t>
  </si>
  <si>
    <t>0.84</t>
  </si>
  <si>
    <t>IP</t>
  </si>
  <si>
    <t>JUBILE</t>
  </si>
  <si>
    <t>MOONG</t>
  </si>
  <si>
    <t>NPK</t>
  </si>
  <si>
    <t>SMD</t>
  </si>
  <si>
    <t>2.80</t>
  </si>
  <si>
    <t>WINMED</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</si>
  <si>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</si>
  <si>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</si>
  <si>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</si>
  <si>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</si>
  <si>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</si>
  <si>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</si>
  <si>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</si>
  <si>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</si>
  <si>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</si>
  <si>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</si>
  <si>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</si>
  <si>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</si>
  <si>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</si>
  <si>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</si>
  <si>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</si>
  <si>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</si>
  <si>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</si>
  <si>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</si>
  <si>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</si>
  <si>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</si>
  <si>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</si>
  <si>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</si>
  <si>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</si>
  <si>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</si>
  <si>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</si>
  <si>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</si>
  <si>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</si>
  <si>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PRAPAT</t>
  </si>
  <si>
    <t>RWI</t>
  </si>
  <si>
    <t>SALEE</t>
  </si>
  <si>
    <t>SANKO</t>
  </si>
  <si>
    <t>SELIC</t>
  </si>
  <si>
    <t>STP</t>
  </si>
  <si>
    <t>SWC</t>
  </si>
  <si>
    <t>TMC</t>
  </si>
  <si>
    <t>TMI</t>
  </si>
  <si>
    <t>TMW</t>
  </si>
  <si>
    <t>TPLAS</t>
  </si>
  <si>
    <t>TRV</t>
  </si>
  <si>
    <t>UBIS</t>
  </si>
  <si>
    <t>UEC</t>
  </si>
  <si>
    <t>UKEM</t>
  </si>
  <si>
    <t>UREKA</t>
  </si>
  <si>
    <t>YUASA</t>
  </si>
  <si>
    <t>ZIGA</t>
  </si>
  <si>
    <t>A5</t>
  </si>
  <si>
    <t>ALL</t>
  </si>
  <si>
    <t>ARIN</t>
  </si>
  <si>
    <t>ARROW</t>
  </si>
  <si>
    <t>BC</t>
  </si>
  <si>
    <t>BSM</t>
  </si>
  <si>
    <t>BTW</t>
  </si>
  <si>
    <t>CAZ</t>
  </si>
  <si>
    <t>CHEWA</t>
  </si>
  <si>
    <t>CPANEL</t>
  </si>
  <si>
    <t>CRD</t>
  </si>
  <si>
    <t>DHOUSE</t>
  </si>
  <si>
    <t>DIMET</t>
  </si>
  <si>
    <t>DPAINT</t>
  </si>
  <si>
    <t>FLOYD</t>
  </si>
  <si>
    <t>IND</t>
  </si>
  <si>
    <t>+0.91</t>
  </si>
  <si>
    <t>JAK</t>
  </si>
  <si>
    <t>1.62</t>
  </si>
  <si>
    <t>K</t>
  </si>
  <si>
    <t>KUN</t>
  </si>
  <si>
    <t>META</t>
  </si>
  <si>
    <t>PPS</t>
  </si>
  <si>
    <t>PROS</t>
  </si>
  <si>
    <t>PROUD</t>
  </si>
  <si>
    <t>SENAJ</t>
  </si>
  <si>
    <t>SK</t>
  </si>
  <si>
    <t>1.04</t>
  </si>
  <si>
    <t>SMART</t>
  </si>
  <si>
    <t>STC</t>
  </si>
  <si>
    <t>TAPAC</t>
  </si>
  <si>
    <t>THANA</t>
  </si>
  <si>
    <t>TIGER</t>
  </si>
  <si>
    <t>TITLE</t>
  </si>
  <si>
    <t>+1.75</t>
  </si>
  <si>
    <t>ABM</t>
  </si>
  <si>
    <t>PSTC</t>
  </si>
  <si>
    <t>PTC</t>
  </si>
  <si>
    <t>SAAM</t>
  </si>
  <si>
    <t>SEAOIL</t>
  </si>
  <si>
    <t>SR</t>
  </si>
  <si>
    <t>TAKUNI</t>
  </si>
  <si>
    <t>TRT</t>
  </si>
  <si>
    <t>ADD</t>
  </si>
  <si>
    <t>AKP</t>
  </si>
  <si>
    <t>AMA</t>
  </si>
  <si>
    <t>ARIP</t>
  </si>
  <si>
    <t>ATP30</t>
  </si>
  <si>
    <t>1.90</t>
  </si>
  <si>
    <t>1.91</t>
  </si>
  <si>
    <t>AUCT</t>
  </si>
  <si>
    <t>7.85</t>
  </si>
  <si>
    <t>BIS</t>
  </si>
  <si>
    <t>BOL</t>
  </si>
  <si>
    <t>CEYE</t>
  </si>
  <si>
    <t>CMO</t>
  </si>
  <si>
    <t>D</t>
  </si>
  <si>
    <t>ETE</t>
  </si>
  <si>
    <t>1.40</t>
  </si>
  <si>
    <t>1.35</t>
  </si>
  <si>
    <t>FSMART</t>
  </si>
  <si>
    <t>FVC</t>
  </si>
  <si>
    <t>GLORY</t>
  </si>
  <si>
    <t>GSC</t>
  </si>
  <si>
    <t>HARN</t>
  </si>
  <si>
    <t>HEMP</t>
  </si>
  <si>
    <t>HL</t>
  </si>
  <si>
    <t>IMH</t>
  </si>
  <si>
    <t>KK</t>
  </si>
  <si>
    <t>KOOL</t>
  </si>
  <si>
    <t>LDC</t>
  </si>
  <si>
    <t>LEO</t>
  </si>
  <si>
    <t>MORE</t>
  </si>
  <si>
    <t>MVP</t>
  </si>
  <si>
    <t>NCL</t>
  </si>
  <si>
    <t>NINE</t>
  </si>
  <si>
    <t>OTO</t>
  </si>
  <si>
    <t>PHOL</t>
  </si>
  <si>
    <t>PICO</t>
  </si>
  <si>
    <t>QLT</t>
  </si>
  <si>
    <t>RP</t>
  </si>
  <si>
    <t>SE</t>
  </si>
  <si>
    <t>THMUI</t>
  </si>
  <si>
    <t>TNDT</t>
  </si>
  <si>
    <t>TVT</t>
  </si>
  <si>
    <t>VL</t>
  </si>
  <si>
    <t>WINNER</t>
  </si>
  <si>
    <t>+1.61</t>
  </si>
  <si>
    <t>+1.85</t>
  </si>
  <si>
    <t>6.15</t>
  </si>
  <si>
    <t>52.50</t>
  </si>
  <si>
    <t>9.20</t>
  </si>
  <si>
    <t>23.80</t>
  </si>
  <si>
    <t>+0.93</t>
  </si>
  <si>
    <t>1.79</t>
  </si>
  <si>
    <t>+0.64</t>
  </si>
  <si>
    <t>4.54</t>
  </si>
  <si>
    <t>20.40</t>
  </si>
  <si>
    <t>+0.47</t>
  </si>
  <si>
    <t>+0.94</t>
  </si>
  <si>
    <t>+1.57</t>
  </si>
  <si>
    <t>3.30</t>
  </si>
  <si>
    <t>+0.74</t>
  </si>
  <si>
    <t>+1.77</t>
  </si>
  <si>
    <t>19.90</t>
  </si>
  <si>
    <t>+0.88</t>
  </si>
  <si>
    <t>3.38</t>
  </si>
  <si>
    <t>-0.73</t>
  </si>
  <si>
    <t>36.75</t>
  </si>
  <si>
    <t>36.50</t>
  </si>
  <si>
    <t>28.50</t>
  </si>
  <si>
    <t>-0.69</t>
  </si>
  <si>
    <t>45.50</t>
  </si>
  <si>
    <t>39.00</t>
  </si>
  <si>
    <t>39.25</t>
  </si>
  <si>
    <t>54.25</t>
  </si>
  <si>
    <t>+2.22</t>
  </si>
  <si>
    <t>+0.78</t>
  </si>
  <si>
    <t>1.41</t>
  </si>
  <si>
    <t>30.50</t>
  </si>
  <si>
    <t>+2.50</t>
  </si>
  <si>
    <t>+1.23</t>
  </si>
  <si>
    <t>-1.96</t>
  </si>
  <si>
    <t>0.72</t>
  </si>
  <si>
    <t>1.06</t>
  </si>
  <si>
    <t>1.77</t>
  </si>
  <si>
    <t>2.98</t>
  </si>
  <si>
    <t>66.75</t>
  </si>
  <si>
    <t>-0.72</t>
  </si>
  <si>
    <t>39.50</t>
  </si>
  <si>
    <t>-0.80</t>
  </si>
  <si>
    <t>40.75</t>
  </si>
  <si>
    <t>20.10</t>
  </si>
  <si>
    <t>19.60</t>
  </si>
  <si>
    <t>40.25</t>
  </si>
  <si>
    <t>-0.77</t>
  </si>
  <si>
    <t>70.50</t>
  </si>
  <si>
    <t>1.93</t>
  </si>
  <si>
    <t>1.07</t>
  </si>
  <si>
    <t>35.25</t>
  </si>
  <si>
    <t>35.75</t>
  </si>
  <si>
    <t>+0.76</t>
  </si>
  <si>
    <t>0.57</t>
  </si>
  <si>
    <t>0.55</t>
  </si>
  <si>
    <t>1.05</t>
  </si>
  <si>
    <t>+0.61</t>
  </si>
  <si>
    <t>54.00</t>
  </si>
  <si>
    <t>1.42</t>
  </si>
  <si>
    <t>+1.03</t>
  </si>
  <si>
    <t>-1.75</t>
  </si>
  <si>
    <t>+1.24</t>
  </si>
  <si>
    <t>6.80</t>
  </si>
  <si>
    <t>1.99</t>
  </si>
  <si>
    <t>3.40</t>
  </si>
  <si>
    <t>0.15</t>
  </si>
  <si>
    <t>BLESS</t>
  </si>
  <si>
    <t>-1.30</t>
  </si>
  <si>
    <t>0.64</t>
  </si>
  <si>
    <t>0.63</t>
  </si>
  <si>
    <t>18.60</t>
  </si>
  <si>
    <t>18.30</t>
  </si>
  <si>
    <t>TEGH</t>
  </si>
  <si>
    <t>1.45</t>
  </si>
  <si>
    <t>CH</t>
  </si>
  <si>
    <t>3.08</t>
  </si>
  <si>
    <t>57.50</t>
  </si>
  <si>
    <t>+0.43</t>
  </si>
  <si>
    <t>+0.87</t>
  </si>
  <si>
    <t>+1.53</t>
  </si>
  <si>
    <t>200.00</t>
  </si>
  <si>
    <t>16.30</t>
  </si>
  <si>
    <t>189.00</t>
  </si>
  <si>
    <t>-0.74</t>
  </si>
  <si>
    <t>-1.60</t>
  </si>
  <si>
    <t>56.75</t>
  </si>
  <si>
    <t>69.25</t>
  </si>
  <si>
    <t>53.00</t>
  </si>
  <si>
    <t>0.22</t>
  </si>
  <si>
    <t>0.21</t>
  </si>
  <si>
    <t>20.60</t>
  </si>
  <si>
    <t>-1.46</t>
  </si>
  <si>
    <t>1.44</t>
  </si>
  <si>
    <t>0.97</t>
  </si>
  <si>
    <t>0.95</t>
  </si>
  <si>
    <t>30.25</t>
  </si>
  <si>
    <t>60.00</t>
  </si>
  <si>
    <t>+0.98</t>
  </si>
  <si>
    <t>+3.00</t>
  </si>
  <si>
    <t>+1.78</t>
  </si>
  <si>
    <t>40.50</t>
  </si>
  <si>
    <t>1.74</t>
  </si>
  <si>
    <t>1.08</t>
  </si>
  <si>
    <t>TGE</t>
  </si>
  <si>
    <t>2.04</t>
  </si>
  <si>
    <t>8.35</t>
  </si>
  <si>
    <t>+0.49</t>
  </si>
  <si>
    <t>33.00</t>
  </si>
  <si>
    <t>+1.32</t>
  </si>
  <si>
    <t>ECL</t>
  </si>
  <si>
    <t>+0.68</t>
  </si>
  <si>
    <t>4.12</t>
  </si>
  <si>
    <t>-0.48</t>
  </si>
  <si>
    <t>SCAP</t>
  </si>
  <si>
    <t>25.00</t>
  </si>
  <si>
    <t>38.50</t>
  </si>
  <si>
    <t>4.80</t>
  </si>
  <si>
    <t>TLI</t>
  </si>
  <si>
    <t>+2.14</t>
  </si>
  <si>
    <t>+0.84</t>
  </si>
  <si>
    <t>50.25</t>
  </si>
  <si>
    <t>73.00</t>
  </si>
  <si>
    <t>71.00</t>
  </si>
  <si>
    <t>+1.04</t>
  </si>
  <si>
    <t>13.10</t>
  </si>
  <si>
    <t>18.40</t>
  </si>
  <si>
    <t>+3.33</t>
  </si>
  <si>
    <t>33.25</t>
  </si>
  <si>
    <t>1.46</t>
  </si>
  <si>
    <t>+0.67</t>
  </si>
  <si>
    <t>18.20</t>
  </si>
  <si>
    <t>4.76</t>
  </si>
  <si>
    <t>-1.64</t>
  </si>
  <si>
    <t>0.96</t>
  </si>
  <si>
    <t>-0.52</t>
  </si>
  <si>
    <t>+0.80</t>
  </si>
  <si>
    <t>52.00</t>
  </si>
  <si>
    <t>+2.75</t>
  </si>
  <si>
    <t>44.50</t>
  </si>
  <si>
    <t>24.30</t>
  </si>
  <si>
    <t>STANLY</t>
  </si>
  <si>
    <t>22.40</t>
  </si>
  <si>
    <t>39.75</t>
  </si>
  <si>
    <t>28.75</t>
  </si>
  <si>
    <t>S&amp;J</t>
  </si>
  <si>
    <t>BAREIT</t>
  </si>
  <si>
    <t>-0.98</t>
  </si>
  <si>
    <t>1.83</t>
  </si>
  <si>
    <t>66.50</t>
  </si>
  <si>
    <t>1.26</t>
  </si>
  <si>
    <t>JSP</t>
  </si>
  <si>
    <t>24CS</t>
  </si>
  <si>
    <t>+0.26</t>
  </si>
  <si>
    <t>0.94</t>
  </si>
  <si>
    <t>PSG</t>
  </si>
  <si>
    <t>YONG</t>
  </si>
  <si>
    <t>AMARC</t>
  </si>
  <si>
    <t>CHIC</t>
  </si>
  <si>
    <t>+1.43</t>
  </si>
  <si>
    <t>TVDH</t>
  </si>
  <si>
    <t>หลักทรัพย์.1</t>
  </si>
  <si>
    <t>เสนอ ซื้อ</t>
  </si>
  <si>
    <t>เสนอ ขาย</t>
  </si>
  <si>
    <t>ปริมาณ (หุ้น)</t>
  </si>
  <si>
    <t>มูลค่า ('000 บาท)</t>
  </si>
  <si>
    <t>0.61</t>
  </si>
  <si>
    <t>0.13</t>
  </si>
  <si>
    <t>0.14</t>
  </si>
  <si>
    <t>22.20</t>
  </si>
  <si>
    <t>AAI</t>
  </si>
  <si>
    <t>2.94</t>
  </si>
  <si>
    <t>BTG</t>
  </si>
  <si>
    <t>+0.72</t>
  </si>
  <si>
    <t>24.00</t>
  </si>
  <si>
    <t>+0.82</t>
  </si>
  <si>
    <t>ITC</t>
  </si>
  <si>
    <t>6.90</t>
  </si>
  <si>
    <t>34.00</t>
  </si>
  <si>
    <t>5.95</t>
  </si>
  <si>
    <t>23.20</t>
  </si>
  <si>
    <t>24.10</t>
  </si>
  <si>
    <t>69.00</t>
  </si>
  <si>
    <t>1,100</t>
  </si>
  <si>
    <t>PRG</t>
  </si>
  <si>
    <t>46.50</t>
  </si>
  <si>
    <t>24.50</t>
  </si>
  <si>
    <t>+0.85</t>
  </si>
  <si>
    <t>1.82</t>
  </si>
  <si>
    <t>49.75</t>
  </si>
  <si>
    <t>DTCENT</t>
  </si>
  <si>
    <t>43.50</t>
  </si>
  <si>
    <t>44.25</t>
  </si>
  <si>
    <t>-0.53</t>
  </si>
  <si>
    <t>37.75</t>
  </si>
  <si>
    <t>37.25</t>
  </si>
  <si>
    <t>-0.67</t>
  </si>
  <si>
    <t>37.50</t>
  </si>
  <si>
    <t>47.50</t>
  </si>
  <si>
    <t>26.75</t>
  </si>
  <si>
    <t>22.30</t>
  </si>
  <si>
    <t>22.00</t>
  </si>
  <si>
    <t>1,000</t>
  </si>
  <si>
    <t>+1.28</t>
  </si>
  <si>
    <t>1.25</t>
  </si>
  <si>
    <t>1.00</t>
  </si>
  <si>
    <t>37.00</t>
  </si>
  <si>
    <t>1.85</t>
  </si>
  <si>
    <t>70.00</t>
  </si>
  <si>
    <t>53.75</t>
  </si>
  <si>
    <t>+0.81</t>
  </si>
  <si>
    <t>PCC</t>
  </si>
  <si>
    <t>3.32</t>
  </si>
  <si>
    <t>42.75</t>
  </si>
  <si>
    <t>43.00</t>
  </si>
  <si>
    <t>0.93</t>
  </si>
  <si>
    <t>TOP</t>
  </si>
  <si>
    <t>3.54</t>
  </si>
  <si>
    <t>207.00</t>
  </si>
  <si>
    <t>3.18</t>
  </si>
  <si>
    <t>24.40</t>
  </si>
  <si>
    <t>1.17</t>
  </si>
  <si>
    <t>-1.68</t>
  </si>
  <si>
    <t>+1.92</t>
  </si>
  <si>
    <t>+4.29</t>
  </si>
  <si>
    <t>-0.43</t>
  </si>
  <si>
    <t>SGC</t>
  </si>
  <si>
    <t>-1.61</t>
  </si>
  <si>
    <t>SM</t>
  </si>
  <si>
    <t>-0.95</t>
  </si>
  <si>
    <t>42.00</t>
  </si>
  <si>
    <t>214.00</t>
  </si>
  <si>
    <t>20.50</t>
  </si>
  <si>
    <t>50.75</t>
  </si>
  <si>
    <t>51.00</t>
  </si>
  <si>
    <t>21.70</t>
  </si>
  <si>
    <t>-1.50</t>
  </si>
  <si>
    <t>302.00</t>
  </si>
  <si>
    <t>303.00</t>
  </si>
  <si>
    <t>300</t>
  </si>
  <si>
    <t>0.25</t>
  </si>
  <si>
    <t>0.24</t>
  </si>
  <si>
    <t>200</t>
  </si>
  <si>
    <t>0.41</t>
  </si>
  <si>
    <t>0.42</t>
  </si>
  <si>
    <t>14.80</t>
  </si>
  <si>
    <t>0.49</t>
  </si>
  <si>
    <t>0.50</t>
  </si>
  <si>
    <t>+1.71</t>
  </si>
  <si>
    <t>9.55</t>
  </si>
  <si>
    <t>1.43</t>
  </si>
  <si>
    <t>45.00</t>
  </si>
  <si>
    <t>1.98</t>
  </si>
  <si>
    <t>51.25</t>
  </si>
  <si>
    <t>MOSHI</t>
  </si>
  <si>
    <t>700</t>
  </si>
  <si>
    <t>100</t>
  </si>
  <si>
    <t>0.11</t>
  </si>
  <si>
    <t>0.12</t>
  </si>
  <si>
    <t>0.10</t>
  </si>
  <si>
    <t>23.00</t>
  </si>
  <si>
    <t>23.50</t>
  </si>
  <si>
    <t>23.40</t>
  </si>
  <si>
    <t>+5.00</t>
  </si>
  <si>
    <t>-3.66</t>
  </si>
  <si>
    <t>1.27</t>
  </si>
  <si>
    <t>0.87</t>
  </si>
  <si>
    <t>48.50</t>
  </si>
  <si>
    <t>900</t>
  </si>
  <si>
    <t>+1.86</t>
  </si>
  <si>
    <t>0.66</t>
  </si>
  <si>
    <t>+3.36</t>
  </si>
  <si>
    <t>1,200</t>
  </si>
  <si>
    <t>3</t>
  </si>
  <si>
    <t>1.71</t>
  </si>
  <si>
    <t>1.70</t>
  </si>
  <si>
    <t>+1.47</t>
  </si>
  <si>
    <t>1.39</t>
  </si>
  <si>
    <t>POLY</t>
  </si>
  <si>
    <t>AURA</t>
  </si>
  <si>
    <t>7,500</t>
  </si>
  <si>
    <t>61.50</t>
  </si>
  <si>
    <t>0.31</t>
  </si>
  <si>
    <t>4,200</t>
  </si>
  <si>
    <t>20,000</t>
  </si>
  <si>
    <t>HYDROGEN</t>
  </si>
  <si>
    <t>WHART</t>
  </si>
  <si>
    <t>0.01</t>
  </si>
  <si>
    <t>+2.33</t>
  </si>
  <si>
    <t>MBK</t>
  </si>
  <si>
    <t>1.65</t>
  </si>
  <si>
    <t>1.12</t>
  </si>
  <si>
    <t>0.43</t>
  </si>
  <si>
    <t>RABBIT</t>
  </si>
  <si>
    <t>1.21</t>
  </si>
  <si>
    <t>24.20</t>
  </si>
  <si>
    <t>1.14</t>
  </si>
  <si>
    <t>ITNS</t>
  </si>
  <si>
    <t>WARRIX</t>
  </si>
  <si>
    <t>KJL</t>
  </si>
  <si>
    <t>MTW</t>
  </si>
  <si>
    <t>SAF</t>
  </si>
  <si>
    <t>1.97</t>
  </si>
  <si>
    <t>PRI</t>
  </si>
  <si>
    <t>KGEN</t>
  </si>
  <si>
    <t>KLINIQ</t>
  </si>
  <si>
    <t>KTMS</t>
  </si>
  <si>
    <t>MASTER</t>
  </si>
  <si>
    <t>0.04</t>
  </si>
  <si>
    <t>+1.99</t>
  </si>
  <si>
    <t>UBA</t>
  </si>
  <si>
    <t>เครื่องหมาย</t>
  </si>
  <si>
    <t>MAX</t>
  </si>
  <si>
    <t>&lt;SP, NP, NC&gt;</t>
  </si>
  <si>
    <t>PPPM</t>
  </si>
  <si>
    <t>&lt;C, NP&gt;</t>
  </si>
  <si>
    <t>-0.64</t>
  </si>
  <si>
    <t>+0.66</t>
  </si>
  <si>
    <t>3.64</t>
  </si>
  <si>
    <t>+4.76</t>
  </si>
  <si>
    <t>+1.59</t>
  </si>
  <si>
    <t>-0.87</t>
  </si>
  <si>
    <t>W</t>
  </si>
  <si>
    <t>&lt;C&gt;</t>
  </si>
  <si>
    <t>184,300</t>
  </si>
  <si>
    <t>BLISS</t>
  </si>
  <si>
    <t>+1.36</t>
  </si>
  <si>
    <t>48.25</t>
  </si>
  <si>
    <t>22.90</t>
  </si>
  <si>
    <t>-0.45</t>
  </si>
  <si>
    <t>THL</t>
  </si>
  <si>
    <t>&lt;SP, NC&gt;</t>
  </si>
  <si>
    <t>+1.01</t>
  </si>
  <si>
    <t>-0.12</t>
  </si>
  <si>
    <t>+0.36</t>
  </si>
  <si>
    <t>IFEC</t>
  </si>
  <si>
    <t>204.00</t>
  </si>
  <si>
    <t>-2.75</t>
  </si>
  <si>
    <t>GL</t>
  </si>
  <si>
    <t>3.24</t>
  </si>
  <si>
    <t>-1.21</t>
  </si>
  <si>
    <t>+1.25</t>
  </si>
  <si>
    <t>-1.94</t>
  </si>
  <si>
    <t>2,600</t>
  </si>
  <si>
    <t>SMK</t>
  </si>
  <si>
    <t>TSI</t>
  </si>
  <si>
    <t>+3.57</t>
  </si>
  <si>
    <t>+1.12</t>
  </si>
  <si>
    <t>-1.18</t>
  </si>
  <si>
    <t>20.00</t>
  </si>
  <si>
    <t>+2.36</t>
  </si>
  <si>
    <t>52.75</t>
  </si>
  <si>
    <t>-0.42</t>
  </si>
  <si>
    <t>+1.35</t>
  </si>
  <si>
    <t>-2.44</t>
  </si>
  <si>
    <t>0.51</t>
  </si>
  <si>
    <t>NOK</t>
  </si>
  <si>
    <t>+1.65</t>
  </si>
  <si>
    <t>THAI</t>
  </si>
  <si>
    <t>PRO</t>
  </si>
  <si>
    <t>-0.70</t>
  </si>
  <si>
    <t>35.50</t>
  </si>
  <si>
    <t>+2.73</t>
  </si>
  <si>
    <t>+1.72</t>
  </si>
  <si>
    <t>NATION</t>
  </si>
  <si>
    <t>POST</t>
  </si>
  <si>
    <t>2,400</t>
  </si>
  <si>
    <t>WAVE</t>
  </si>
  <si>
    <t>GSTEEL</t>
  </si>
  <si>
    <t>+1.89</t>
  </si>
  <si>
    <t>2,100</t>
  </si>
  <si>
    <t>NEP</t>
  </si>
  <si>
    <t>-3.57</t>
  </si>
  <si>
    <t>162.00</t>
  </si>
  <si>
    <t>49.50</t>
  </si>
  <si>
    <t>-3.45</t>
  </si>
  <si>
    <t>+4.55</t>
  </si>
  <si>
    <t>TSC</t>
  </si>
  <si>
    <t>&lt;XD&gt;</t>
  </si>
  <si>
    <t>KKC</t>
  </si>
  <si>
    <t>+4.17</t>
  </si>
  <si>
    <t>0.30</t>
  </si>
  <si>
    <t>-0.97</t>
  </si>
  <si>
    <t>500</t>
  </si>
  <si>
    <t>+0.59</t>
  </si>
  <si>
    <t>4.34</t>
  </si>
  <si>
    <t>STHAI</t>
  </si>
  <si>
    <t>20,600</t>
  </si>
  <si>
    <t>+1.38</t>
  </si>
  <si>
    <t>SHREIT</t>
  </si>
  <si>
    <t>&lt;NP&gt;</t>
  </si>
  <si>
    <t>EMC</t>
  </si>
  <si>
    <t>TRC</t>
  </si>
  <si>
    <t>APEX</t>
  </si>
  <si>
    <t>AQ</t>
  </si>
  <si>
    <t>8.50</t>
  </si>
  <si>
    <t>+1.80</t>
  </si>
  <si>
    <t>9,000</t>
  </si>
  <si>
    <t>KC</t>
  </si>
  <si>
    <t>+2.53</t>
  </si>
  <si>
    <t>+1.51</t>
  </si>
  <si>
    <t>PACE</t>
  </si>
  <si>
    <t>POLAR</t>
  </si>
  <si>
    <t>1.34</t>
  </si>
  <si>
    <t>90,100</t>
  </si>
  <si>
    <t>+1.52</t>
  </si>
  <si>
    <t>1.92</t>
  </si>
  <si>
    <t>+0.41</t>
  </si>
  <si>
    <t>JCKH</t>
  </si>
  <si>
    <t>EFORL</t>
  </si>
  <si>
    <t>ACAP</t>
  </si>
  <si>
    <t>CIG</t>
  </si>
  <si>
    <t>PPM</t>
  </si>
  <si>
    <t>HYDRO</t>
  </si>
  <si>
    <t>+0.07</t>
  </si>
  <si>
    <t>1.87</t>
  </si>
  <si>
    <t>+2.01</t>
  </si>
  <si>
    <t>SSS</t>
  </si>
  <si>
    <t>STOWER</t>
  </si>
  <si>
    <t>UMS</t>
  </si>
  <si>
    <t>-3.33</t>
  </si>
  <si>
    <t>-4.17</t>
  </si>
  <si>
    <t>+3.23</t>
  </si>
  <si>
    <t>DV8</t>
  </si>
  <si>
    <t>-4.35</t>
  </si>
  <si>
    <t>+1.33</t>
  </si>
  <si>
    <t>+2.70</t>
  </si>
  <si>
    <t>+2.56</t>
  </si>
  <si>
    <t>NEWS</t>
  </si>
  <si>
    <t>3,600</t>
  </si>
  <si>
    <t>SLM</t>
  </si>
  <si>
    <t>TSF</t>
  </si>
  <si>
    <t>-2.56</t>
  </si>
  <si>
    <t>Yearly/2022</t>
  </si>
  <si>
    <t>Q3/2022</t>
  </si>
  <si>
    <t>Q2/2022</t>
  </si>
  <si>
    <t xml:space="preserve">    Current Portion Of Long-Term Loan Receivables</t>
  </si>
  <si>
    <t xml:space="preserve">    Derivative Assets - Non-Current</t>
  </si>
  <si>
    <t xml:space="preserve">      Other Non-Current Financial Assets - Others</t>
  </si>
  <si>
    <t xml:space="preserve">      Advance Payment For Purchases Of Assets</t>
  </si>
  <si>
    <t xml:space="preserve">    Other Current Financial Liabilities</t>
  </si>
  <si>
    <t xml:space="preserve">      Other Current Financial Liabilities - Others</t>
  </si>
  <si>
    <t xml:space="preserve">      Share-Based Payment Transactions</t>
  </si>
  <si>
    <t xml:space="preserve">      Share Subscription Received In Advance</t>
  </si>
  <si>
    <t>Q4/2022</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</si>
  <si>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</si>
  <si>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</si>
  <si>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</si>
  <si>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</si>
  <si>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</si>
  <si>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 xml:space="preserve">    Proceeds From Share Subscription Received In Advance</t>
  </si>
  <si>
    <t xml:space="preserve">    Other Tax Or Other Receivables Under Law And Regulations - Current</t>
  </si>
  <si>
    <t xml:space="preserve">      Other Tax Receivables</t>
  </si>
  <si>
    <t xml:space="preserve">      Prepayments</t>
  </si>
  <si>
    <t>31/12/22</t>
  </si>
  <si>
    <t>30/09/22</t>
  </si>
  <si>
    <t>30/06/22</t>
  </si>
  <si>
    <t xml:space="preserve">    Gains (Losses) On Investment In Debt Instruments Measured At Fair Value Through Other Comprehensive Income</t>
  </si>
  <si>
    <t xml:space="preserve">    (Gains) Losses On Disposal Of Other Investments</t>
  </si>
  <si>
    <t xml:space="preserve">      Proceeds From Redemption Of Debt Securities</t>
  </si>
  <si>
    <t>0.52</t>
  </si>
  <si>
    <t>+7.41</t>
  </si>
  <si>
    <t>25,313,600</t>
  </si>
  <si>
    <t>13,997.91</t>
  </si>
  <si>
    <t>1,292,343</t>
  </si>
  <si>
    <t>14,781.33</t>
  </si>
  <si>
    <t>142,954</t>
  </si>
  <si>
    <t>339.80</t>
  </si>
  <si>
    <t>+1.74</t>
  </si>
  <si>
    <t>2,908,028</t>
  </si>
  <si>
    <t>16,919.22</t>
  </si>
  <si>
    <t>0.09</t>
  </si>
  <si>
    <t>-9.09</t>
  </si>
  <si>
    <t>19,508,100</t>
  </si>
  <si>
    <t>1,953.39</t>
  </si>
  <si>
    <t>21.00</t>
  </si>
  <si>
    <t>20.20</t>
  </si>
  <si>
    <t>29,394,975</t>
  </si>
  <si>
    <t>600,264.65</t>
  </si>
  <si>
    <t>4,686,210</t>
  </si>
  <si>
    <t>22,928.56</t>
  </si>
  <si>
    <t>-1.08</t>
  </si>
  <si>
    <t>45,119</t>
  </si>
  <si>
    <t>419.12</t>
  </si>
  <si>
    <t>1,006,222</t>
  </si>
  <si>
    <t>1,836.32</t>
  </si>
  <si>
    <t>263,112</t>
  </si>
  <si>
    <t>1,247.77</t>
  </si>
  <si>
    <t>+3.17</t>
  </si>
  <si>
    <t>86,900</t>
  </si>
  <si>
    <t>580.60</t>
  </si>
  <si>
    <t>7.75</t>
  </si>
  <si>
    <t>7.70</t>
  </si>
  <si>
    <t>641,974</t>
  </si>
  <si>
    <t>4,913.57</t>
  </si>
  <si>
    <t>187,801</t>
  </si>
  <si>
    <t>181.06</t>
  </si>
  <si>
    <t>10,959,317</t>
  </si>
  <si>
    <t>64,655.79</t>
  </si>
  <si>
    <t>38,712</t>
  </si>
  <si>
    <t>185.89</t>
  </si>
  <si>
    <t>1,366,348</t>
  </si>
  <si>
    <t>15,938.25</t>
  </si>
  <si>
    <t>2,108,400</t>
  </si>
  <si>
    <t>6,144.81</t>
  </si>
  <si>
    <t>+3.31</t>
  </si>
  <si>
    <t>438,938</t>
  </si>
  <si>
    <t>2,697.52</t>
  </si>
  <si>
    <t>27.50</t>
  </si>
  <si>
    <t>3,047,749</t>
  </si>
  <si>
    <t>82,115.18</t>
  </si>
  <si>
    <t>98.00</t>
  </si>
  <si>
    <t>100.00</t>
  </si>
  <si>
    <t>97.75</t>
  </si>
  <si>
    <t>99.25</t>
  </si>
  <si>
    <t>+1.79</t>
  </si>
  <si>
    <t>2,264,392</t>
  </si>
  <si>
    <t>224,087.75</t>
  </si>
  <si>
    <t>592,780</t>
  </si>
  <si>
    <t>1,228.94</t>
  </si>
  <si>
    <t>689,889</t>
  </si>
  <si>
    <t>2,406.56</t>
  </si>
  <si>
    <t>137.00</t>
  </si>
  <si>
    <t>135.50</t>
  </si>
  <si>
    <t>136.00</t>
  </si>
  <si>
    <t>95.40</t>
  </si>
  <si>
    <t>201,200</t>
  </si>
  <si>
    <t>462.85</t>
  </si>
  <si>
    <t>21.80</t>
  </si>
  <si>
    <t>33,066,913</t>
  </si>
  <si>
    <t>715,252.70</t>
  </si>
  <si>
    <t>+1.91</t>
  </si>
  <si>
    <t>1,304,294</t>
  </si>
  <si>
    <t>4,142.89</t>
  </si>
  <si>
    <t>1</t>
  </si>
  <si>
    <t>2,878,105</t>
  </si>
  <si>
    <t>1,416.84</t>
  </si>
  <si>
    <t>31.75</t>
  </si>
  <si>
    <t>31.50</t>
  </si>
  <si>
    <t>246,901</t>
  </si>
  <si>
    <t>7,856.12</t>
  </si>
  <si>
    <t>5,288,633</t>
  </si>
  <si>
    <t>69,064.85</t>
  </si>
  <si>
    <t>26.50</t>
  </si>
  <si>
    <t>26.00</t>
  </si>
  <si>
    <t>4,355,328</t>
  </si>
  <si>
    <t>113,506.85</t>
  </si>
  <si>
    <t>373,022</t>
  </si>
  <si>
    <t>973.49</t>
  </si>
  <si>
    <t>579,459</t>
  </si>
  <si>
    <t>2,947.53</t>
  </si>
  <si>
    <t>+1.84</t>
  </si>
  <si>
    <t>2,430,919</t>
  </si>
  <si>
    <t>8,006.59</t>
  </si>
  <si>
    <t>21,500</t>
  </si>
  <si>
    <t>80.91</t>
  </si>
  <si>
    <t>27,990</t>
  </si>
  <si>
    <t>136.24</t>
  </si>
  <si>
    <t>1,165,220</t>
  </si>
  <si>
    <t>60,566.70</t>
  </si>
  <si>
    <t>54,450</t>
  </si>
  <si>
    <t>335.16</t>
  </si>
  <si>
    <t>22,833,516</t>
  </si>
  <si>
    <t>731,009.14</t>
  </si>
  <si>
    <t>3,760,820</t>
  </si>
  <si>
    <t>21,283.15</t>
  </si>
  <si>
    <t>21.60</t>
  </si>
  <si>
    <t>-1.37</t>
  </si>
  <si>
    <t>582,352</t>
  </si>
  <si>
    <t>12,669.39</t>
  </si>
  <si>
    <t>1,223,672</t>
  </si>
  <si>
    <t>69,722.70</t>
  </si>
  <si>
    <t>6,879,096</t>
  </si>
  <si>
    <t>217,796.20</t>
  </si>
  <si>
    <t>70.75</t>
  </si>
  <si>
    <t>3,337</t>
  </si>
  <si>
    <t>235.59</t>
  </si>
  <si>
    <t>+0.65</t>
  </si>
  <si>
    <t>2,846,616</t>
  </si>
  <si>
    <t>22,312.26</t>
  </si>
  <si>
    <t>+1.15</t>
  </si>
  <si>
    <t>202,909</t>
  </si>
  <si>
    <t>1,763.97</t>
  </si>
  <si>
    <t>PQS</t>
  </si>
  <si>
    <t>+2.48</t>
  </si>
  <si>
    <t>5,309,771</t>
  </si>
  <si>
    <t>21,923.98</t>
  </si>
  <si>
    <t>12,800</t>
  </si>
  <si>
    <t>138.34</t>
  </si>
  <si>
    <t>-0.82</t>
  </si>
  <si>
    <t>1,318,522</t>
  </si>
  <si>
    <t>16,061.69</t>
  </si>
  <si>
    <t>55.75</t>
  </si>
  <si>
    <t>56.00</t>
  </si>
  <si>
    <t>455,364</t>
  </si>
  <si>
    <t>25,542.71</t>
  </si>
  <si>
    <t>627.20</t>
  </si>
  <si>
    <t>245.00</t>
  </si>
  <si>
    <t>-2.00</t>
  </si>
  <si>
    <t>702</t>
  </si>
  <si>
    <t>172.00</t>
  </si>
  <si>
    <t>22.80</t>
  </si>
  <si>
    <t>2,954,684</t>
  </si>
  <si>
    <t>66,792.21</t>
  </si>
  <si>
    <t>17.30</t>
  </si>
  <si>
    <t>+1.76</t>
  </si>
  <si>
    <t>26,500</t>
  </si>
  <si>
    <t>456.04</t>
  </si>
  <si>
    <t>+1.96</t>
  </si>
  <si>
    <t>238,903</t>
  </si>
  <si>
    <t>1,225.83</t>
  </si>
  <si>
    <t>2,200</t>
  </si>
  <si>
    <t>75.08</t>
  </si>
  <si>
    <t>+2.52</t>
  </si>
  <si>
    <t>17.12</t>
  </si>
  <si>
    <t>2</t>
  </si>
  <si>
    <t>40,100</t>
  </si>
  <si>
    <t>175.41</t>
  </si>
  <si>
    <t>1,684,058</t>
  </si>
  <si>
    <t>14,595.32</t>
  </si>
  <si>
    <t>3,928,723</t>
  </si>
  <si>
    <t>20,047.32</t>
  </si>
  <si>
    <t>547,821</t>
  </si>
  <si>
    <t>5,286.38</t>
  </si>
  <si>
    <t>4,169,470</t>
  </si>
  <si>
    <t>41,345.65</t>
  </si>
  <si>
    <t>21,492,936</t>
  </si>
  <si>
    <t>313,557.85</t>
  </si>
  <si>
    <t>27.75</t>
  </si>
  <si>
    <t>+1.83</t>
  </si>
  <si>
    <t>425,877</t>
  </si>
  <si>
    <t>11,775.23</t>
  </si>
  <si>
    <t>374,601</t>
  </si>
  <si>
    <t>696.92</t>
  </si>
  <si>
    <t>+1.21</t>
  </si>
  <si>
    <t>474,206</t>
  </si>
  <si>
    <t>7,949.45</t>
  </si>
  <si>
    <t>208.00</t>
  </si>
  <si>
    <t>206.00</t>
  </si>
  <si>
    <t>8,669,634</t>
  </si>
  <si>
    <t>1,784,972.91</t>
  </si>
  <si>
    <t>591,573</t>
  </si>
  <si>
    <t>3,460.73</t>
  </si>
  <si>
    <t>966,700</t>
  </si>
  <si>
    <t>2,052.63</t>
  </si>
  <si>
    <t>+0.38</t>
  </si>
  <si>
    <t>+10.56</t>
  </si>
  <si>
    <t>3,945,680</t>
  </si>
  <si>
    <t>15,455.69</t>
  </si>
  <si>
    <t>28,002,506</t>
  </si>
  <si>
    <t>360,013.65</t>
  </si>
  <si>
    <t>+1.18</t>
  </si>
  <si>
    <t>1,186,510</t>
  </si>
  <si>
    <t>2,043.72</t>
  </si>
  <si>
    <t>2,764,230</t>
  </si>
  <si>
    <t>90,154.09</t>
  </si>
  <si>
    <t>1,390,208</t>
  </si>
  <si>
    <t>16,091.10</t>
  </si>
  <si>
    <t>1,285,518</t>
  </si>
  <si>
    <t>8,939.90</t>
  </si>
  <si>
    <t>1,453,100</t>
  </si>
  <si>
    <t>7,383.94</t>
  </si>
  <si>
    <t>6,599,404</t>
  </si>
  <si>
    <t>20,230.48</t>
  </si>
  <si>
    <t>71.75</t>
  </si>
  <si>
    <t>73.25</t>
  </si>
  <si>
    <t>71.50</t>
  </si>
  <si>
    <t>72.50</t>
  </si>
  <si>
    <t>72.25</t>
  </si>
  <si>
    <t>26,039,026</t>
  </si>
  <si>
    <t>1,886,292.13</t>
  </si>
  <si>
    <t>5,378,503</t>
  </si>
  <si>
    <t>17,634.36</t>
  </si>
  <si>
    <t>+1.58</t>
  </si>
  <si>
    <t>26,024,855</t>
  </si>
  <si>
    <t>50,017.64</t>
  </si>
  <si>
    <t>-1.29</t>
  </si>
  <si>
    <t>10,848,452</t>
  </si>
  <si>
    <t>83,690.44</t>
  </si>
  <si>
    <t>39,158,061</t>
  </si>
  <si>
    <t>881,053.48</t>
  </si>
  <si>
    <t>574,095</t>
  </si>
  <si>
    <t>20,347.31</t>
  </si>
  <si>
    <t>336,251</t>
  </si>
  <si>
    <t>2,652.71</t>
  </si>
  <si>
    <t>13,813</t>
  </si>
  <si>
    <t>120.30</t>
  </si>
  <si>
    <t>190,115</t>
  </si>
  <si>
    <t>1,214.70</t>
  </si>
  <si>
    <t>-1.26</t>
  </si>
  <si>
    <t>4,848,808</t>
  </si>
  <si>
    <t>22,854.96</t>
  </si>
  <si>
    <t>110,304</t>
  </si>
  <si>
    <t>564.63</t>
  </si>
  <si>
    <t>-7.14</t>
  </si>
  <si>
    <t>12,816,456</t>
  </si>
  <si>
    <t>1,775.19</t>
  </si>
  <si>
    <t>83,470</t>
  </si>
  <si>
    <t>2,032.65</t>
  </si>
  <si>
    <t>3,700,077</t>
  </si>
  <si>
    <t>108,536.53</t>
  </si>
  <si>
    <t>171,601</t>
  </si>
  <si>
    <t>392.06</t>
  </si>
  <si>
    <t>64,300</t>
  </si>
  <si>
    <t>329.80</t>
  </si>
  <si>
    <t>778,645</t>
  </si>
  <si>
    <t>11,613.71</t>
  </si>
  <si>
    <t>+5.26</t>
  </si>
  <si>
    <t>14,068,603</t>
  </si>
  <si>
    <t>192,867.38</t>
  </si>
  <si>
    <t>+3.15</t>
  </si>
  <si>
    <t>548,939</t>
  </si>
  <si>
    <t>12,532.29</t>
  </si>
  <si>
    <t>114,441,391</t>
  </si>
  <si>
    <t>924,918.03</t>
  </si>
  <si>
    <t>0.06</t>
  </si>
  <si>
    <t>22,035,983</t>
  </si>
  <si>
    <t>1,328.77</t>
  </si>
  <si>
    <t>3,878,930</t>
  </si>
  <si>
    <t>2,675.67</t>
  </si>
  <si>
    <t>1,917,400</t>
  </si>
  <si>
    <t>2,488.68</t>
  </si>
  <si>
    <t>-0.89</t>
  </si>
  <si>
    <t>27,685,058</t>
  </si>
  <si>
    <t>62,395.54</t>
  </si>
  <si>
    <t>2,311,142</t>
  </si>
  <si>
    <t>7,130.53</t>
  </si>
  <si>
    <t>232,581</t>
  </si>
  <si>
    <t>1,337.79</t>
  </si>
  <si>
    <t>1,120,428</t>
  </si>
  <si>
    <t>2,418.45</t>
  </si>
  <si>
    <t>+3.12</t>
  </si>
  <si>
    <t>2,050,000</t>
  </si>
  <si>
    <t>2,005.06</t>
  </si>
  <si>
    <t>31.25</t>
  </si>
  <si>
    <t>293,340</t>
  </si>
  <si>
    <t>9,194.01</t>
  </si>
  <si>
    <t>+2.94</t>
  </si>
  <si>
    <t>147,959,636</t>
  </si>
  <si>
    <t>1,534,822.47</t>
  </si>
  <si>
    <t>468,836</t>
  </si>
  <si>
    <t>2,719.40</t>
  </si>
  <si>
    <t>+1.68</t>
  </si>
  <si>
    <t>9,727,466</t>
  </si>
  <si>
    <t>293,473.18</t>
  </si>
  <si>
    <t>3,168,189</t>
  </si>
  <si>
    <t>28,536.81</t>
  </si>
  <si>
    <t>38.75</t>
  </si>
  <si>
    <t>9,790,590</t>
  </si>
  <si>
    <t>382,805.62</t>
  </si>
  <si>
    <t>15.50</t>
  </si>
  <si>
    <t>+2.03</t>
  </si>
  <si>
    <t>1,035,128</t>
  </si>
  <si>
    <t>15,598.57</t>
  </si>
  <si>
    <t>82,949</t>
  </si>
  <si>
    <t>378.29</t>
  </si>
  <si>
    <t>6,996,175</t>
  </si>
  <si>
    <t>26,794.23</t>
  </si>
  <si>
    <t>+1.94</t>
  </si>
  <si>
    <t>743,801</t>
  </si>
  <si>
    <t>1,168.86</t>
  </si>
  <si>
    <t>171,500</t>
  </si>
  <si>
    <t>775.18</t>
  </si>
  <si>
    <t>75.00</t>
  </si>
  <si>
    <t>-1.25</t>
  </si>
  <si>
    <t>15,251,793</t>
  </si>
  <si>
    <t>1,117,299.99</t>
  </si>
  <si>
    <t>+2.47</t>
  </si>
  <si>
    <t>734,610</t>
  </si>
  <si>
    <t>3,646.37</t>
  </si>
  <si>
    <t>837,800</t>
  </si>
  <si>
    <t>5,469.85</t>
  </si>
  <si>
    <t>152.50</t>
  </si>
  <si>
    <t>153.50</t>
  </si>
  <si>
    <t>151.50</t>
  </si>
  <si>
    <t>+0.33</t>
  </si>
  <si>
    <t>153.00</t>
  </si>
  <si>
    <t>1,088,491</t>
  </si>
  <si>
    <t>165,896.21</t>
  </si>
  <si>
    <t>688,901</t>
  </si>
  <si>
    <t>2,318.22</t>
  </si>
  <si>
    <t>24,006,313</t>
  </si>
  <si>
    <t>211,463.12</t>
  </si>
  <si>
    <t>3,763,600</t>
  </si>
  <si>
    <t>15,023.36</t>
  </si>
  <si>
    <t>67.00</t>
  </si>
  <si>
    <t>65.50</t>
  </si>
  <si>
    <t>3,605,064</t>
  </si>
  <si>
    <t>238,948.46</t>
  </si>
  <si>
    <t>-2.80</t>
  </si>
  <si>
    <t>70,500</t>
  </si>
  <si>
    <t>73.64</t>
  </si>
  <si>
    <t>17,495,812</t>
  </si>
  <si>
    <t>888,583.75</t>
  </si>
  <si>
    <t>64,931,870</t>
  </si>
  <si>
    <t>243,778.52</t>
  </si>
  <si>
    <t>+0.77</t>
  </si>
  <si>
    <t>96,513,577</t>
  </si>
  <si>
    <t>251,129.63</t>
  </si>
  <si>
    <t>237,204</t>
  </si>
  <si>
    <t>1,544.11</t>
  </si>
  <si>
    <t>178,200</t>
  </si>
  <si>
    <t>1,754.24</t>
  </si>
  <si>
    <t>+2.45</t>
  </si>
  <si>
    <t>6,393,848</t>
  </si>
  <si>
    <t>105,913.66</t>
  </si>
  <si>
    <t>25,801</t>
  </si>
  <si>
    <t>109.64</t>
  </si>
  <si>
    <t>37,198,066</t>
  </si>
  <si>
    <t>750,079.30</t>
  </si>
  <si>
    <t>858,400</t>
  </si>
  <si>
    <t>2,647.33</t>
  </si>
  <si>
    <t>834,300</t>
  </si>
  <si>
    <t>1,193.04</t>
  </si>
  <si>
    <t>+3.88</t>
  </si>
  <si>
    <t>21,816,049</t>
  </si>
  <si>
    <t>292,502.40</t>
  </si>
  <si>
    <t>96,955,183</t>
  </si>
  <si>
    <t>2,903,269.07</t>
  </si>
  <si>
    <t>137.50</t>
  </si>
  <si>
    <t>141.00</t>
  </si>
  <si>
    <t>136.50</t>
  </si>
  <si>
    <t>140.50</t>
  </si>
  <si>
    <t>+4.50</t>
  </si>
  <si>
    <t>140.00</t>
  </si>
  <si>
    <t>16,294,335</t>
  </si>
  <si>
    <t>2,264,371.62</t>
  </si>
  <si>
    <t>26,001</t>
  </si>
  <si>
    <t>121.68</t>
  </si>
  <si>
    <t>38.25</t>
  </si>
  <si>
    <t>6,592,953</t>
  </si>
  <si>
    <t>249,674.42</t>
  </si>
  <si>
    <t>-1.11</t>
  </si>
  <si>
    <t>803,004</t>
  </si>
  <si>
    <t>719.52</t>
  </si>
  <si>
    <t>5,320</t>
  </si>
  <si>
    <t>24.96</t>
  </si>
  <si>
    <t>+2.42</t>
  </si>
  <si>
    <t>208,610</t>
  </si>
  <si>
    <t>262.51</t>
  </si>
  <si>
    <t>+1.07</t>
  </si>
  <si>
    <t>422,605</t>
  </si>
  <si>
    <t>796.88</t>
  </si>
  <si>
    <t>415,527</t>
  </si>
  <si>
    <t>3,880.33</t>
  </si>
  <si>
    <t>478,600</t>
  </si>
  <si>
    <t>311.08</t>
  </si>
  <si>
    <t>+4.23</t>
  </si>
  <si>
    <t>66,001</t>
  </si>
  <si>
    <t>48.31</t>
  </si>
  <si>
    <t>431,701</t>
  </si>
  <si>
    <t>5,795.92</t>
  </si>
  <si>
    <t>6,880,902</t>
  </si>
  <si>
    <t>69,879.96</t>
  </si>
  <si>
    <t>-0.56</t>
  </si>
  <si>
    <t>830,603</t>
  </si>
  <si>
    <t>7,439.58</t>
  </si>
  <si>
    <t>19,662,285</t>
  </si>
  <si>
    <t>11,432.82</t>
  </si>
  <si>
    <t>+2.29</t>
  </si>
  <si>
    <t>333,500</t>
  </si>
  <si>
    <t>2,944.72</t>
  </si>
  <si>
    <t>3.62</t>
  </si>
  <si>
    <t>2,685,727</t>
  </si>
  <si>
    <t>9,746.78</t>
  </si>
  <si>
    <t>80,500</t>
  </si>
  <si>
    <t>112.23</t>
  </si>
  <si>
    <t>674,800</t>
  </si>
  <si>
    <t>539.98</t>
  </si>
  <si>
    <t>774,931</t>
  </si>
  <si>
    <t>1,321.23</t>
  </si>
  <si>
    <t>49.00</t>
  </si>
  <si>
    <t>15,575,627</t>
  </si>
  <si>
    <t>773,430.79</t>
  </si>
  <si>
    <t>820,485</t>
  </si>
  <si>
    <t>2,723.67</t>
  </si>
  <si>
    <t>1,626,282</t>
  </si>
  <si>
    <t>3,652.14</t>
  </si>
  <si>
    <t>4,060,290</t>
  </si>
  <si>
    <t>34,790.62</t>
  </si>
  <si>
    <t>1.33</t>
  </si>
  <si>
    <t>1.36</t>
  </si>
  <si>
    <t>-1.47</t>
  </si>
  <si>
    <t>6,894,550</t>
  </si>
  <si>
    <t>9,250.65</t>
  </si>
  <si>
    <t>2,368,404</t>
  </si>
  <si>
    <t>9,143.03</t>
  </si>
  <si>
    <t>20,100</t>
  </si>
  <si>
    <t>83.44</t>
  </si>
  <si>
    <t>185.00</t>
  </si>
  <si>
    <t>188.00</t>
  </si>
  <si>
    <t>187.00</t>
  </si>
  <si>
    <t>448,461</t>
  </si>
  <si>
    <t>83,730.56</t>
  </si>
  <si>
    <t>+1.09</t>
  </si>
  <si>
    <t>900,207</t>
  </si>
  <si>
    <t>3,321.73</t>
  </si>
  <si>
    <t>-2.52</t>
  </si>
  <si>
    <t>753,600</t>
  </si>
  <si>
    <t>1,748.75</t>
  </si>
  <si>
    <t>+1.87</t>
  </si>
  <si>
    <t>738,673</t>
  </si>
  <si>
    <t>19,964.69</t>
  </si>
  <si>
    <t>1,475,472</t>
  </si>
  <si>
    <t>4,190.51</t>
  </si>
  <si>
    <t>28,297,712</t>
  </si>
  <si>
    <t>379,117.22</t>
  </si>
  <si>
    <t>-3.06</t>
  </si>
  <si>
    <t>8,083,135</t>
  </si>
  <si>
    <t>78,071.69</t>
  </si>
  <si>
    <t>30,336,335</t>
  </si>
  <si>
    <t>24,642.80</t>
  </si>
  <si>
    <t>CHASE</t>
  </si>
  <si>
    <t>56,179,338</t>
  </si>
  <si>
    <t>185,477.98</t>
  </si>
  <si>
    <t>3,057,722</t>
  </si>
  <si>
    <t>25,255.46</t>
  </si>
  <si>
    <t>1,851,200</t>
  </si>
  <si>
    <t>3,201.16</t>
  </si>
  <si>
    <t>+1.73</t>
  </si>
  <si>
    <t>127,909</t>
  </si>
  <si>
    <t>447.71</t>
  </si>
  <si>
    <t>1,152,202</t>
  </si>
  <si>
    <t>4,025.49</t>
  </si>
  <si>
    <t>0.86</t>
  </si>
  <si>
    <t>268,201</t>
  </si>
  <si>
    <t>230.03</t>
  </si>
  <si>
    <t>2,643,314</t>
  </si>
  <si>
    <t>7,225.52</t>
  </si>
  <si>
    <t>+2.24</t>
  </si>
  <si>
    <t>41,819</t>
  </si>
  <si>
    <t>113.69</t>
  </si>
  <si>
    <t>+6.29</t>
  </si>
  <si>
    <t>46.75</t>
  </si>
  <si>
    <t>20,585,338</t>
  </si>
  <si>
    <t>944,375.61</t>
  </si>
  <si>
    <t>258,323</t>
  </si>
  <si>
    <t>2,116.71</t>
  </si>
  <si>
    <t>952,021</t>
  </si>
  <si>
    <t>4,742.16</t>
  </si>
  <si>
    <t>3,659,466</t>
  </si>
  <si>
    <t>196,748.04</t>
  </si>
  <si>
    <t>11,757</t>
  </si>
  <si>
    <t>270.40</t>
  </si>
  <si>
    <t>635,610</t>
  </si>
  <si>
    <t>2,152.62</t>
  </si>
  <si>
    <t>127,201</t>
  </si>
  <si>
    <t>130.22</t>
  </si>
  <si>
    <t>16,000</t>
  </si>
  <si>
    <t>171.61</t>
  </si>
  <si>
    <t>12,064,835</t>
  </si>
  <si>
    <t>389,678.24</t>
  </si>
  <si>
    <t>-0.14</t>
  </si>
  <si>
    <t>-3.48</t>
  </si>
  <si>
    <t>17,161,775</t>
  </si>
  <si>
    <t>67,690.64</t>
  </si>
  <si>
    <t>32,501</t>
  </si>
  <si>
    <t>82.71</t>
  </si>
  <si>
    <t>109,101</t>
  </si>
  <si>
    <t>545.50</t>
  </si>
  <si>
    <t>1,473,223</t>
  </si>
  <si>
    <t>9,179.44</t>
  </si>
  <si>
    <t>50.50</t>
  </si>
  <si>
    <t>6,432,866</t>
  </si>
  <si>
    <t>320,404.33</t>
  </si>
  <si>
    <t>570,777</t>
  </si>
  <si>
    <t>15,092.37</t>
  </si>
  <si>
    <t>17,761,633</t>
  </si>
  <si>
    <t>54,111.39</t>
  </si>
  <si>
    <t>1,911,406</t>
  </si>
  <si>
    <t>3,704.17</t>
  </si>
  <si>
    <t>+2.23</t>
  </si>
  <si>
    <t>4,243,000</t>
  </si>
  <si>
    <t>7,765.46</t>
  </si>
  <si>
    <t>+2.79</t>
  </si>
  <si>
    <t>16,706,214</t>
  </si>
  <si>
    <t>60,735.94</t>
  </si>
  <si>
    <t>23.60</t>
  </si>
  <si>
    <t>13,431,985</t>
  </si>
  <si>
    <t>319,405.74</t>
  </si>
  <si>
    <t>154,512</t>
  </si>
  <si>
    <t>1,129.39</t>
  </si>
  <si>
    <t>225,749</t>
  </si>
  <si>
    <t>1,448.13</t>
  </si>
  <si>
    <t>+3.70</t>
  </si>
  <si>
    <t>16,300</t>
  </si>
  <si>
    <t>89.68</t>
  </si>
  <si>
    <t>22,991,650</t>
  </si>
  <si>
    <t>21,389.11</t>
  </si>
  <si>
    <t>-1.89</t>
  </si>
  <si>
    <t>14,198</t>
  </si>
  <si>
    <t>547.64</t>
  </si>
  <si>
    <t>281.00</t>
  </si>
  <si>
    <t>282.00</t>
  </si>
  <si>
    <t>279.00</t>
  </si>
  <si>
    <t>25,107</t>
  </si>
  <si>
    <t>7,033.08</t>
  </si>
  <si>
    <t>1,354,530</t>
  </si>
  <si>
    <t>38,906.70</t>
  </si>
  <si>
    <t>+5.08</t>
  </si>
  <si>
    <t>600</t>
  </si>
  <si>
    <t>17.72</t>
  </si>
  <si>
    <t>-6.00</t>
  </si>
  <si>
    <t>384,000</t>
  </si>
  <si>
    <t>739.52</t>
  </si>
  <si>
    <t>116.00</t>
  </si>
  <si>
    <t>115.00</t>
  </si>
  <si>
    <t>1,400</t>
  </si>
  <si>
    <t>162.10</t>
  </si>
  <si>
    <t>24.62</t>
  </si>
  <si>
    <t>212.00</t>
  </si>
  <si>
    <t>-0.93</t>
  </si>
  <si>
    <t>127.40</t>
  </si>
  <si>
    <t>+2.02</t>
  </si>
  <si>
    <t>546,201</t>
  </si>
  <si>
    <t>545.34</t>
  </si>
  <si>
    <t>1,155,745</t>
  </si>
  <si>
    <t>4,660.79</t>
  </si>
  <si>
    <t>+3.55</t>
  </si>
  <si>
    <t>3,062,617</t>
  </si>
  <si>
    <t>131,820.36</t>
  </si>
  <si>
    <t>+2.46</t>
  </si>
  <si>
    <t>15,352,054</t>
  </si>
  <si>
    <t>190,634.07</t>
  </si>
  <si>
    <t>+2.31</t>
  </si>
  <si>
    <t>1,243,823</t>
  </si>
  <si>
    <t>41,408.20</t>
  </si>
  <si>
    <t>2,283,600</t>
  </si>
  <si>
    <t>672.35</t>
  </si>
  <si>
    <t>34,505</t>
  </si>
  <si>
    <t>346.09</t>
  </si>
  <si>
    <t>10,100</t>
  </si>
  <si>
    <t>183.04</t>
  </si>
  <si>
    <t>12,136,166</t>
  </si>
  <si>
    <t>242,426.94</t>
  </si>
  <si>
    <t>29,698,502</t>
  </si>
  <si>
    <t>846,814.78</t>
  </si>
  <si>
    <t>210.00</t>
  </si>
  <si>
    <t>213.00</t>
  </si>
  <si>
    <t>1,252,231</t>
  </si>
  <si>
    <t>265,907.82</t>
  </si>
  <si>
    <t>+1.67</t>
  </si>
  <si>
    <t>55,134,707</t>
  </si>
  <si>
    <t>201,845.89</t>
  </si>
  <si>
    <t>131,326</t>
  </si>
  <si>
    <t>349.40</t>
  </si>
  <si>
    <t>1,366,476</t>
  </si>
  <si>
    <t>10,894.73</t>
  </si>
  <si>
    <t>113,950</t>
  </si>
  <si>
    <t>615.34</t>
  </si>
  <si>
    <t>350.00</t>
  </si>
  <si>
    <t>+7.00</t>
  </si>
  <si>
    <t>506</t>
  </si>
  <si>
    <t>177.10</t>
  </si>
  <si>
    <t>99.75</t>
  </si>
  <si>
    <t>19.95</t>
  </si>
  <si>
    <t>-1.86</t>
  </si>
  <si>
    <t>19,756</t>
  </si>
  <si>
    <t>781.41</t>
  </si>
  <si>
    <t>20.30</t>
  </si>
  <si>
    <t>588,443</t>
  </si>
  <si>
    <t>11,794.79</t>
  </si>
  <si>
    <t>867,858</t>
  </si>
  <si>
    <t>4,683.13</t>
  </si>
  <si>
    <t>-1.40</t>
  </si>
  <si>
    <t>519,602</t>
  </si>
  <si>
    <t>27,577.61</t>
  </si>
  <si>
    <t>106,117</t>
  </si>
  <si>
    <t>3,020.09</t>
  </si>
  <si>
    <t>505,963</t>
  </si>
  <si>
    <t>3,037.82</t>
  </si>
  <si>
    <t>-2.13</t>
  </si>
  <si>
    <t>615,584</t>
  </si>
  <si>
    <t>5,725.60</t>
  </si>
  <si>
    <t>68.25</t>
  </si>
  <si>
    <t>-1.80</t>
  </si>
  <si>
    <t>2,054,029</t>
  </si>
  <si>
    <t>140,747.99</t>
  </si>
  <si>
    <t>1,955,657</t>
  </si>
  <si>
    <t>5,203.34</t>
  </si>
  <si>
    <t>206,588</t>
  </si>
  <si>
    <t>1,766.21</t>
  </si>
  <si>
    <t>400,611</t>
  </si>
  <si>
    <t>1,527.12</t>
  </si>
  <si>
    <t>7,200</t>
  </si>
  <si>
    <t>54.85</t>
  </si>
  <si>
    <t>-1.38</t>
  </si>
  <si>
    <t>343,254</t>
  </si>
  <si>
    <t>4,992.72</t>
  </si>
  <si>
    <t>55.00</t>
  </si>
  <si>
    <t>55.50</t>
  </si>
  <si>
    <t>-1.36</t>
  </si>
  <si>
    <t>3,951,679</t>
  </si>
  <si>
    <t>215,461.07</t>
  </si>
  <si>
    <t>70.25</t>
  </si>
  <si>
    <t>21.02</t>
  </si>
  <si>
    <t>152,619</t>
  </si>
  <si>
    <t>1,775.58</t>
  </si>
  <si>
    <t>+2.06</t>
  </si>
  <si>
    <t>12,546,080</t>
  </si>
  <si>
    <t>61,729.38</t>
  </si>
  <si>
    <t>3,110,100</t>
  </si>
  <si>
    <t>680.76</t>
  </si>
  <si>
    <t>472.00</t>
  </si>
  <si>
    <t>-12.00</t>
  </si>
  <si>
    <t>-2.48</t>
  </si>
  <si>
    <t>47.20</t>
  </si>
  <si>
    <t>91,000</t>
  </si>
  <si>
    <t>293.78</t>
  </si>
  <si>
    <t>53.25</t>
  </si>
  <si>
    <t>845.72</t>
  </si>
  <si>
    <t>-1.88</t>
  </si>
  <si>
    <t>9,751,493</t>
  </si>
  <si>
    <t>40,875.50</t>
  </si>
  <si>
    <t>299,001</t>
  </si>
  <si>
    <t>2,210.25</t>
  </si>
  <si>
    <t>56,018,023</t>
  </si>
  <si>
    <t>152,104.77</t>
  </si>
  <si>
    <t>71.25</t>
  </si>
  <si>
    <t>19,456,519</t>
  </si>
  <si>
    <t>1,373,351.62</t>
  </si>
  <si>
    <t>15.04</t>
  </si>
  <si>
    <t>27,863,300</t>
  </si>
  <si>
    <t>8,182.77</t>
  </si>
  <si>
    <t>1,427,226</t>
  </si>
  <si>
    <t>17,755.58</t>
  </si>
  <si>
    <t>-5.06</t>
  </si>
  <si>
    <t>132,658,952</t>
  </si>
  <si>
    <t>1,129,728.79</t>
  </si>
  <si>
    <t>-2.60</t>
  </si>
  <si>
    <t>9,773,317</t>
  </si>
  <si>
    <t>7,276.41</t>
  </si>
  <si>
    <t>83,081,721</t>
  </si>
  <si>
    <t>589,824.59</t>
  </si>
  <si>
    <t>3,999,041</t>
  </si>
  <si>
    <t>13,909.81</t>
  </si>
  <si>
    <t>1,523,583</t>
  </si>
  <si>
    <t>20,305.88</t>
  </si>
  <si>
    <t>1,138,160</t>
  </si>
  <si>
    <t>15,899.39</t>
  </si>
  <si>
    <t>2,703,496</t>
  </si>
  <si>
    <t>42,041.91</t>
  </si>
  <si>
    <t>2,629,326</t>
  </si>
  <si>
    <t>1,151.77</t>
  </si>
  <si>
    <t>255.00</t>
  </si>
  <si>
    <t>+8.00</t>
  </si>
  <si>
    <t>+3.24</t>
  </si>
  <si>
    <t>251.00</t>
  </si>
  <si>
    <t>+1.56</t>
  </si>
  <si>
    <t>27,375,490</t>
  </si>
  <si>
    <t>71,035.57</t>
  </si>
  <si>
    <t>1,325,123</t>
  </si>
  <si>
    <t>4,649.49</t>
  </si>
  <si>
    <t>-0.11</t>
  </si>
  <si>
    <t>-7.10</t>
  </si>
  <si>
    <t>870,160</t>
  </si>
  <si>
    <t>1,298.27</t>
  </si>
  <si>
    <t>6,321,171</t>
  </si>
  <si>
    <t>46,627.76</t>
  </si>
  <si>
    <t>16,570,404</t>
  </si>
  <si>
    <t>236,632.64</t>
  </si>
  <si>
    <t>-0.90</t>
  </si>
  <si>
    <t>7,055,960</t>
  </si>
  <si>
    <t>194,699.83</t>
  </si>
  <si>
    <t>SJWD</t>
  </si>
  <si>
    <t>1,542,411</t>
  </si>
  <si>
    <t>29,431.90</t>
  </si>
  <si>
    <t>+1.30</t>
  </si>
  <si>
    <t>5,132,500</t>
  </si>
  <si>
    <t>39,950.28</t>
  </si>
  <si>
    <t>78,006</t>
  </si>
  <si>
    <t>602.19</t>
  </si>
  <si>
    <t>8,271,691</t>
  </si>
  <si>
    <t>65,259.56</t>
  </si>
  <si>
    <t>1,695,829</t>
  </si>
  <si>
    <t>17,006.80</t>
  </si>
  <si>
    <t>101,096,620</t>
  </si>
  <si>
    <t>90,534.02</t>
  </si>
  <si>
    <t>+2.99</t>
  </si>
  <si>
    <t>255,300</t>
  </si>
  <si>
    <t>174.31</t>
  </si>
  <si>
    <t>PRTR</t>
  </si>
  <si>
    <t>-4.52</t>
  </si>
  <si>
    <t>30,404,380</t>
  </si>
  <si>
    <t>300,209.46</t>
  </si>
  <si>
    <t>-3.77</t>
  </si>
  <si>
    <t>4,241,423</t>
  </si>
  <si>
    <t>108,699.60</t>
  </si>
  <si>
    <t>37,201</t>
  </si>
  <si>
    <t>320.92</t>
  </si>
  <si>
    <t>84,451</t>
  </si>
  <si>
    <t>180.24</t>
  </si>
  <si>
    <t>9,743,121</t>
  </si>
  <si>
    <t>11,828.81</t>
  </si>
  <si>
    <t>2,867,700</t>
  </si>
  <si>
    <t>2,014.35</t>
  </si>
  <si>
    <t>4,274,059</t>
  </si>
  <si>
    <t>158,016.59</t>
  </si>
  <si>
    <t>7,551,734</t>
  </si>
  <si>
    <t>231,167.15</t>
  </si>
  <si>
    <t>61.00</t>
  </si>
  <si>
    <t>60.75</t>
  </si>
  <si>
    <t>61.25</t>
  </si>
  <si>
    <t>36,072,201</t>
  </si>
  <si>
    <t>2,205,823.63</t>
  </si>
  <si>
    <t>+1.88</t>
  </si>
  <si>
    <t>253,751</t>
  </si>
  <si>
    <t>821.73</t>
  </si>
  <si>
    <t>15,332,295</t>
  </si>
  <si>
    <t>673,873.11</t>
  </si>
  <si>
    <t>216,603</t>
  </si>
  <si>
    <t>309.16</t>
  </si>
  <si>
    <t>-2.78</t>
  </si>
  <si>
    <t>16,770,944</t>
  </si>
  <si>
    <t>236,391.78</t>
  </si>
  <si>
    <t>5,501</t>
  </si>
  <si>
    <t>10.38</t>
  </si>
  <si>
    <t>815,089</t>
  </si>
  <si>
    <t>1,342.00</t>
  </si>
  <si>
    <t>19.50</t>
  </si>
  <si>
    <t>-2.06</t>
  </si>
  <si>
    <t>20,719,660</t>
  </si>
  <si>
    <t>397,402.44</t>
  </si>
  <si>
    <t>+1.41</t>
  </si>
  <si>
    <t>54,925,809</t>
  </si>
  <si>
    <t>791,787.79</t>
  </si>
  <si>
    <t>+4.35</t>
  </si>
  <si>
    <t>2,006,312</t>
  </si>
  <si>
    <t>42,908.89</t>
  </si>
  <si>
    <t>149,103</t>
  </si>
  <si>
    <t>605.85</t>
  </si>
  <si>
    <t>-2.10</t>
  </si>
  <si>
    <t>9,811,726</t>
  </si>
  <si>
    <t>69,907.37</t>
  </si>
  <si>
    <t>131,902</t>
  </si>
  <si>
    <t>268.21</t>
  </si>
  <si>
    <t>-3.31</t>
  </si>
  <si>
    <t>19,733,249</t>
  </si>
  <si>
    <t>729,396.70</t>
  </si>
  <si>
    <t>614,203</t>
  </si>
  <si>
    <t>6,524.81</t>
  </si>
  <si>
    <t>-1.13</t>
  </si>
  <si>
    <t>3,196,440</t>
  </si>
  <si>
    <t>141,049.51</t>
  </si>
  <si>
    <t>212,300</t>
  </si>
  <si>
    <t>95.20</t>
  </si>
  <si>
    <t>-3.55</t>
  </si>
  <si>
    <t>1,726,392</t>
  </si>
  <si>
    <t>83,579.82</t>
  </si>
  <si>
    <t>1,091,137</t>
  </si>
  <si>
    <t>16,666.81</t>
  </si>
  <si>
    <t>399,301</t>
  </si>
  <si>
    <t>1,083.21</t>
  </si>
  <si>
    <t>18,186,282</t>
  </si>
  <si>
    <t>209,867.94</t>
  </si>
  <si>
    <t>76,121</t>
  </si>
  <si>
    <t>379.33</t>
  </si>
  <si>
    <t>-2.59</t>
  </si>
  <si>
    <t>14,186,914</t>
  </si>
  <si>
    <t>271,584.00</t>
  </si>
  <si>
    <t>63.00</t>
  </si>
  <si>
    <t>63.25</t>
  </si>
  <si>
    <t>-0.39</t>
  </si>
  <si>
    <t>12.62</t>
  </si>
  <si>
    <t>63.75</t>
  </si>
  <si>
    <t>68.75</t>
  </si>
  <si>
    <t>74.65</t>
  </si>
  <si>
    <t>+7.47</t>
  </si>
  <si>
    <t>55,786,915</t>
  </si>
  <si>
    <t>209,968.23</t>
  </si>
  <si>
    <t>27,000</t>
  </si>
  <si>
    <t>165.39</t>
  </si>
  <si>
    <t>-1.56</t>
  </si>
  <si>
    <t>5,249,343</t>
  </si>
  <si>
    <t>3,333.79</t>
  </si>
  <si>
    <t>2,691,758</t>
  </si>
  <si>
    <t>36,161.55</t>
  </si>
  <si>
    <t>3,033,101</t>
  </si>
  <si>
    <t>24,964.83</t>
  </si>
  <si>
    <t>172.50</t>
  </si>
  <si>
    <t>190.00</t>
  </si>
  <si>
    <t>482,700</t>
  </si>
  <si>
    <t>848.08</t>
  </si>
  <si>
    <t>4,774</t>
  </si>
  <si>
    <t>47.18</t>
  </si>
  <si>
    <t>2,145,770</t>
  </si>
  <si>
    <t>6,359.62</t>
  </si>
  <si>
    <t>0.53</t>
  </si>
  <si>
    <t>-1.85</t>
  </si>
  <si>
    <t>2,756,199</t>
  </si>
  <si>
    <t>1,462.39</t>
  </si>
  <si>
    <t>+8.55</t>
  </si>
  <si>
    <t>8,900,528</t>
  </si>
  <si>
    <t>142,800.95</t>
  </si>
  <si>
    <t>1.80</t>
  </si>
  <si>
    <t>1.78</t>
  </si>
  <si>
    <t>+3.49</t>
  </si>
  <si>
    <t>83,801</t>
  </si>
  <si>
    <t>148.35</t>
  </si>
  <si>
    <t>9,102</t>
  </si>
  <si>
    <t>39.77</t>
  </si>
  <si>
    <t>8,378,505</t>
  </si>
  <si>
    <t>12,042.14</t>
  </si>
  <si>
    <t>2,890,480</t>
  </si>
  <si>
    <t>7,163.89</t>
  </si>
  <si>
    <t>-10.00</t>
  </si>
  <si>
    <t>5,207,500</t>
  </si>
  <si>
    <t>519.55</t>
  </si>
  <si>
    <t>12,073,841</t>
  </si>
  <si>
    <t>71,440.58</t>
  </si>
  <si>
    <t>26,924,657</t>
  </si>
  <si>
    <t>238,602.56</t>
  </si>
  <si>
    <t>5,600</t>
  </si>
  <si>
    <t>71.58</t>
  </si>
  <si>
    <t>+3.37</t>
  </si>
  <si>
    <t>43.02</t>
  </si>
  <si>
    <t>121,500</t>
  </si>
  <si>
    <t>272.16</t>
  </si>
  <si>
    <t>4,132,762</t>
  </si>
  <si>
    <t>47,302.61</t>
  </si>
  <si>
    <t>-1.52</t>
  </si>
  <si>
    <t>10,312,087</t>
  </si>
  <si>
    <t>40,511.48</t>
  </si>
  <si>
    <t>59,464,632</t>
  </si>
  <si>
    <t>12,340.62</t>
  </si>
  <si>
    <t>106,388</t>
  </si>
  <si>
    <t>1,761.72</t>
  </si>
  <si>
    <t>88,568</t>
  </si>
  <si>
    <t>263.92</t>
  </si>
  <si>
    <t>90,741</t>
  </si>
  <si>
    <t>261.39</t>
  </si>
  <si>
    <t>82,001</t>
  </si>
  <si>
    <t>66.49</t>
  </si>
  <si>
    <t>1,596,130</t>
  </si>
  <si>
    <t>4,983.95</t>
  </si>
  <si>
    <t>12,615</t>
  </si>
  <si>
    <t>14.62</t>
  </si>
  <si>
    <t>8,369,101</t>
  </si>
  <si>
    <t>2,487.73</t>
  </si>
  <si>
    <t>403,750</t>
  </si>
  <si>
    <t>330.99</t>
  </si>
  <si>
    <t>127,804</t>
  </si>
  <si>
    <t>624.26</t>
  </si>
  <si>
    <t>-1.67</t>
  </si>
  <si>
    <t>623,424</t>
  </si>
  <si>
    <t>5,519.66</t>
  </si>
  <si>
    <t>5,867,645</t>
  </si>
  <si>
    <t>3,360.43</t>
  </si>
  <si>
    <t>21,730</t>
  </si>
  <si>
    <t>69.63</t>
  </si>
  <si>
    <t>133,901</t>
  </si>
  <si>
    <t>128.68</t>
  </si>
  <si>
    <t>+1.45</t>
  </si>
  <si>
    <t>230,801</t>
  </si>
  <si>
    <t>158.93</t>
  </si>
  <si>
    <t>430,558</t>
  </si>
  <si>
    <t>2,000.53</t>
  </si>
  <si>
    <t>7,808</t>
  </si>
  <si>
    <t>23.09</t>
  </si>
  <si>
    <t>8,377,601</t>
  </si>
  <si>
    <t>1,756.99</t>
  </si>
  <si>
    <t>23,401</t>
  </si>
  <si>
    <t>34.15</t>
  </si>
  <si>
    <t>213,651</t>
  </si>
  <si>
    <t>1,598.84</t>
  </si>
  <si>
    <t>3,464,060</t>
  </si>
  <si>
    <t>3,880.01</t>
  </si>
  <si>
    <t>+3.20</t>
  </si>
  <si>
    <t>257,316</t>
  </si>
  <si>
    <t>643.06</t>
  </si>
  <si>
    <t>19,500</t>
  </si>
  <si>
    <t>53.53</t>
  </si>
  <si>
    <t>42,603</t>
  </si>
  <si>
    <t>440.56</t>
  </si>
  <si>
    <t>470,831</t>
  </si>
  <si>
    <t>4,581.34</t>
  </si>
  <si>
    <t>502</t>
  </si>
  <si>
    <t>23.59</t>
  </si>
  <si>
    <t>121,000</t>
  </si>
  <si>
    <t>31.46</t>
  </si>
  <si>
    <t>17.60</t>
  </si>
  <si>
    <t>663,759</t>
  </si>
  <si>
    <t>11,624.99</t>
  </si>
  <si>
    <t>46.00</t>
  </si>
  <si>
    <t>29,848,986</t>
  </si>
  <si>
    <t>1,385,333.23</t>
  </si>
  <si>
    <t>329,800</t>
  </si>
  <si>
    <t>1,194.86</t>
  </si>
  <si>
    <t>7,967,010</t>
  </si>
  <si>
    <t>12,072.10</t>
  </si>
  <si>
    <t>145,700</t>
  </si>
  <si>
    <t>78.29</t>
  </si>
  <si>
    <t>+0.83</t>
  </si>
  <si>
    <t>221,663</t>
  </si>
  <si>
    <t>2,705.50</t>
  </si>
  <si>
    <t>2.44</t>
  </si>
  <si>
    <t>132,700</t>
  </si>
  <si>
    <t>329.27</t>
  </si>
  <si>
    <t>-6.54</t>
  </si>
  <si>
    <t>691,700</t>
  </si>
  <si>
    <t>96.23</t>
  </si>
  <si>
    <t>10,520</t>
  </si>
  <si>
    <t>346.38</t>
  </si>
  <si>
    <t>6,907</t>
  </si>
  <si>
    <t>159.10</t>
  </si>
  <si>
    <t>52.82</t>
  </si>
  <si>
    <t>-2.45</t>
  </si>
  <si>
    <t>622,833</t>
  </si>
  <si>
    <t>3,001.29</t>
  </si>
  <si>
    <t>-2.11</t>
  </si>
  <si>
    <t>56.25</t>
  </si>
  <si>
    <t>4,600</t>
  </si>
  <si>
    <t>262.45</t>
  </si>
  <si>
    <t>1,588,910</t>
  </si>
  <si>
    <t>3,578.91</t>
  </si>
  <si>
    <t>6,351</t>
  </si>
  <si>
    <t>33.98</t>
  </si>
  <si>
    <t>90,700</t>
  </si>
  <si>
    <t>1,167.29</t>
  </si>
  <si>
    <t>125,500</t>
  </si>
  <si>
    <t>786.02</t>
  </si>
  <si>
    <t>40,640,991</t>
  </si>
  <si>
    <t>1,377,206.00</t>
  </si>
  <si>
    <t>48,608</t>
  </si>
  <si>
    <t>217.39</t>
  </si>
  <si>
    <t>92,513</t>
  </si>
  <si>
    <t>964.85</t>
  </si>
  <si>
    <t>22,175,587</t>
  </si>
  <si>
    <t>982,762.98</t>
  </si>
  <si>
    <t>68,100</t>
  </si>
  <si>
    <t>252.19</t>
  </si>
  <si>
    <t>50,903</t>
  </si>
  <si>
    <t>1,961.12</t>
  </si>
  <si>
    <t>32,901</t>
  </si>
  <si>
    <t>142.65</t>
  </si>
  <si>
    <t>86,100</t>
  </si>
  <si>
    <t>130.00</t>
  </si>
  <si>
    <t>1,435,424</t>
  </si>
  <si>
    <t>40,156.96</t>
  </si>
  <si>
    <t>662,401</t>
  </si>
  <si>
    <t>1,499.35</t>
  </si>
  <si>
    <t>120.23</t>
  </si>
  <si>
    <t>+2.91</t>
  </si>
  <si>
    <t>998,100</t>
  </si>
  <si>
    <t>5,223.11</t>
  </si>
  <si>
    <t>51,729</t>
  </si>
  <si>
    <t>148.15</t>
  </si>
  <si>
    <t>499,680</t>
  </si>
  <si>
    <t>250.12</t>
  </si>
  <si>
    <t>14,816</t>
  </si>
  <si>
    <t>202.19</t>
  </si>
  <si>
    <t>644,500</t>
  </si>
  <si>
    <t>7,101.06</t>
  </si>
  <si>
    <t>19.20</t>
  </si>
  <si>
    <t>1,963,143</t>
  </si>
  <si>
    <t>36,520.74</t>
  </si>
  <si>
    <t>1,300</t>
  </si>
  <si>
    <t>19.75</t>
  </si>
  <si>
    <t>176.00</t>
  </si>
  <si>
    <t>177.00</t>
  </si>
  <si>
    <t>175.50</t>
  </si>
  <si>
    <t>+0.28</t>
  </si>
  <si>
    <t>13,192</t>
  </si>
  <si>
    <t>2,322.13</t>
  </si>
  <si>
    <t>1,080,500</t>
  </si>
  <si>
    <t>2,569.13</t>
  </si>
  <si>
    <t>2,321</t>
  </si>
  <si>
    <t>898,508</t>
  </si>
  <si>
    <t>5,617.74</t>
  </si>
  <si>
    <t>8,900</t>
  </si>
  <si>
    <t>116.98</t>
  </si>
  <si>
    <t>&lt;SP&gt;</t>
  </si>
  <si>
    <t>11,049,586</t>
  </si>
  <si>
    <t>203,384.71</t>
  </si>
  <si>
    <t>35.94</t>
  </si>
  <si>
    <t>555,752</t>
  </si>
  <si>
    <t>15,147.07</t>
  </si>
  <si>
    <t>67,900</t>
  </si>
  <si>
    <t>148.99</t>
  </si>
  <si>
    <t>1,701</t>
  </si>
  <si>
    <t>23.47</t>
  </si>
  <si>
    <t>73,500</t>
  </si>
  <si>
    <t>98.70</t>
  </si>
  <si>
    <t>1,144,000</t>
  </si>
  <si>
    <t>3,475.75</t>
  </si>
  <si>
    <t>127.21</t>
  </si>
  <si>
    <t>685,200</t>
  </si>
  <si>
    <t>17,239.30</t>
  </si>
  <si>
    <t>137,520</t>
  </si>
  <si>
    <t>4,213.89</t>
  </si>
  <si>
    <t>339.60</t>
  </si>
  <si>
    <t>4,235.72</t>
  </si>
  <si>
    <t>5</t>
  </si>
  <si>
    <t>17.25</t>
  </si>
  <si>
    <t>+0.92</t>
  </si>
  <si>
    <t>371,525</t>
  </si>
  <si>
    <t>1,626.05</t>
  </si>
  <si>
    <t>0.23</t>
  </si>
  <si>
    <t>7,607,574</t>
  </si>
  <si>
    <t>1,679.41</t>
  </si>
  <si>
    <t>+5.63</t>
  </si>
  <si>
    <t>1,382,800</t>
  </si>
  <si>
    <t>1,020.79</t>
  </si>
  <si>
    <t>439,600</t>
  </si>
  <si>
    <t>903.97</t>
  </si>
  <si>
    <t>296.00</t>
  </si>
  <si>
    <t>301</t>
  </si>
  <si>
    <t>90.42</t>
  </si>
  <si>
    <t>+2.25</t>
  </si>
  <si>
    <t>37,900</t>
  </si>
  <si>
    <t>68.31</t>
  </si>
  <si>
    <t>42,320</t>
  </si>
  <si>
    <t>131.30</t>
  </si>
  <si>
    <t>1,900</t>
  </si>
  <si>
    <t>46.55</t>
  </si>
  <si>
    <t>-4.73</t>
  </si>
  <si>
    <t>4.03</t>
  </si>
  <si>
    <t>60,400</t>
  </si>
  <si>
    <t>96.46</t>
  </si>
  <si>
    <t>-1.71</t>
  </si>
  <si>
    <t>5,903,106</t>
  </si>
  <si>
    <t>10,213.05</t>
  </si>
  <si>
    <t>3,856,840</t>
  </si>
  <si>
    <t>13,823.48</t>
  </si>
  <si>
    <t>+1.63</t>
  </si>
  <si>
    <t>194,478</t>
  </si>
  <si>
    <t>980.32</t>
  </si>
  <si>
    <t>51,001</t>
  </si>
  <si>
    <t>207.92</t>
  </si>
  <si>
    <t>87,504</t>
  </si>
  <si>
    <t>1,283.06</t>
  </si>
  <si>
    <t>78.75</t>
  </si>
  <si>
    <t>78.50</t>
  </si>
  <si>
    <t>78.25</t>
  </si>
  <si>
    <t>81.75</t>
  </si>
  <si>
    <t>15.72</t>
  </si>
  <si>
    <t>2,154,016</t>
  </si>
  <si>
    <t>14,523.03</t>
  </si>
  <si>
    <t>+3.03</t>
  </si>
  <si>
    <t>162,002</t>
  </si>
  <si>
    <t>434.39</t>
  </si>
  <si>
    <t>-6.75</t>
  </si>
  <si>
    <t>38.10</t>
  </si>
  <si>
    <t>13,946,875</t>
  </si>
  <si>
    <t>142,794.45</t>
  </si>
  <si>
    <t>-3.12</t>
  </si>
  <si>
    <t>62,800</t>
  </si>
  <si>
    <t>591.66</t>
  </si>
  <si>
    <t>125,209</t>
  </si>
  <si>
    <t>1,161.20</t>
  </si>
  <si>
    <t>48,232</t>
  </si>
  <si>
    <t>248.69</t>
  </si>
  <si>
    <t>12,275</t>
  </si>
  <si>
    <t>146.90</t>
  </si>
  <si>
    <t>310,004</t>
  </si>
  <si>
    <t>2,232.69</t>
  </si>
  <si>
    <t>21,100</t>
  </si>
  <si>
    <t>135.25</t>
  </si>
  <si>
    <t>73.14</t>
  </si>
  <si>
    <t>4,923,944</t>
  </si>
  <si>
    <t>54,039.60</t>
  </si>
  <si>
    <t>12,500</t>
  </si>
  <si>
    <t>12,402</t>
  </si>
  <si>
    <t>96.10</t>
  </si>
  <si>
    <t>386,400</t>
  </si>
  <si>
    <t>4,279.19</t>
  </si>
  <si>
    <t>+4.00</t>
  </si>
  <si>
    <t>24,172,823</t>
  </si>
  <si>
    <t>314,059.46</t>
  </si>
  <si>
    <t>134,500</t>
  </si>
  <si>
    <t>974.68</t>
  </si>
  <si>
    <t>12,100</t>
  </si>
  <si>
    <t>62.32</t>
  </si>
  <si>
    <t>264,700</t>
  </si>
  <si>
    <t>1,601.96</t>
  </si>
  <si>
    <t>786.69</t>
  </si>
  <si>
    <t>397,070</t>
  </si>
  <si>
    <t>4,222.27</t>
  </si>
  <si>
    <t>897,900</t>
  </si>
  <si>
    <t>12,499.24</t>
  </si>
  <si>
    <t>71,100</t>
  </si>
  <si>
    <t>603.83</t>
  </si>
  <si>
    <t>39,800</t>
  </si>
  <si>
    <t>379.42</t>
  </si>
  <si>
    <t>175,600</t>
  </si>
  <si>
    <t>1,615.92</t>
  </si>
  <si>
    <t>117,500</t>
  </si>
  <si>
    <t>548.41</t>
  </si>
  <si>
    <t>93,000</t>
  </si>
  <si>
    <t>939.31</t>
  </si>
  <si>
    <t>899,000</t>
  </si>
  <si>
    <t>11,301.15</t>
  </si>
  <si>
    <t>426,500</t>
  </si>
  <si>
    <t>4,824.15</t>
  </si>
  <si>
    <t>+2.08</t>
  </si>
  <si>
    <t>26,800</t>
  </si>
  <si>
    <t>131.23</t>
  </si>
  <si>
    <t>31.21</t>
  </si>
  <si>
    <t>+4.69</t>
  </si>
  <si>
    <t>699,010</t>
  </si>
  <si>
    <t>9,058.74</t>
  </si>
  <si>
    <t>110,200</t>
  </si>
  <si>
    <t>716.72</t>
  </si>
  <si>
    <t>17,000</t>
  </si>
  <si>
    <t>189.10</t>
  </si>
  <si>
    <t>604,705</t>
  </si>
  <si>
    <t>7,757.72</t>
  </si>
  <si>
    <t>+5.93</t>
  </si>
  <si>
    <t>12,300</t>
  </si>
  <si>
    <t>85.22</t>
  </si>
  <si>
    <t>4,000</t>
  </si>
  <si>
    <t>29.40</t>
  </si>
  <si>
    <t>39,716</t>
  </si>
  <si>
    <t>186.20</t>
  </si>
  <si>
    <t>6,500</t>
  </si>
  <si>
    <t>11.57</t>
  </si>
  <si>
    <t>5.98</t>
  </si>
  <si>
    <t>46,600</t>
  </si>
  <si>
    <t>520.92</t>
  </si>
  <si>
    <t>11,300</t>
  </si>
  <si>
    <t>127.69</t>
  </si>
  <si>
    <t>602,501</t>
  </si>
  <si>
    <t>5,512.88</t>
  </si>
  <si>
    <t>150,300</t>
  </si>
  <si>
    <t>946.92</t>
  </si>
  <si>
    <t>3.41</t>
  </si>
  <si>
    <t>-0.35</t>
  </si>
  <si>
    <t>-4.61</t>
  </si>
  <si>
    <t>3,239,756</t>
  </si>
  <si>
    <t>23,884.84</t>
  </si>
  <si>
    <t>67,500</t>
  </si>
  <si>
    <t>464.68</t>
  </si>
  <si>
    <t>103,900</t>
  </si>
  <si>
    <t>639.08</t>
  </si>
  <si>
    <t>111.72</t>
  </si>
  <si>
    <t>9,700</t>
  </si>
  <si>
    <t>85.84</t>
  </si>
  <si>
    <t>13,900</t>
  </si>
  <si>
    <t>105.79</t>
  </si>
  <si>
    <t>4,500</t>
  </si>
  <si>
    <t>3.45</t>
  </si>
  <si>
    <t>5,100</t>
  </si>
  <si>
    <t>9.49</t>
  </si>
  <si>
    <t>9,100</t>
  </si>
  <si>
    <t>80.51</t>
  </si>
  <si>
    <t>633,700</t>
  </si>
  <si>
    <t>4,670.70</t>
  </si>
  <si>
    <t>+2.80</t>
  </si>
  <si>
    <t>577,300</t>
  </si>
  <si>
    <t>6,278.72</t>
  </si>
  <si>
    <t>11.96</t>
  </si>
  <si>
    <t>14,939,901</t>
  </si>
  <si>
    <t>328,899.67</t>
  </si>
  <si>
    <t>15,400</t>
  </si>
  <si>
    <t>102.04</t>
  </si>
  <si>
    <t>7,196,910</t>
  </si>
  <si>
    <t>9,123.31</t>
  </si>
  <si>
    <t>10,024,076</t>
  </si>
  <si>
    <t>121,324.86</t>
  </si>
  <si>
    <t>43,307,320</t>
  </si>
  <si>
    <t>844.53</t>
  </si>
  <si>
    <t>810,151</t>
  </si>
  <si>
    <t>6,771.27</t>
  </si>
  <si>
    <t>77,380,150</t>
  </si>
  <si>
    <t>419,060.32</t>
  </si>
  <si>
    <t>7,589,050</t>
  </si>
  <si>
    <t>7,363.00</t>
  </si>
  <si>
    <t>4,886,570</t>
  </si>
  <si>
    <t>59,192.68</t>
  </si>
  <si>
    <t>4.15</t>
  </si>
  <si>
    <t>78,509,906</t>
  </si>
  <si>
    <t>30,975.59</t>
  </si>
  <si>
    <t>72,300</t>
  </si>
  <si>
    <t>50.28</t>
  </si>
  <si>
    <t>-2.74</t>
  </si>
  <si>
    <t>167,110</t>
  </si>
  <si>
    <t>238.16</t>
  </si>
  <si>
    <t>66.00</t>
  </si>
  <si>
    <t>65.75</t>
  </si>
  <si>
    <t>11,017,075</t>
  </si>
  <si>
    <t>732,490.63</t>
  </si>
  <si>
    <t>135,100</t>
  </si>
  <si>
    <t>44.91</t>
  </si>
  <si>
    <t>5,474,715</t>
  </si>
  <si>
    <t>1,335.28</t>
  </si>
  <si>
    <t>202,601</t>
  </si>
  <si>
    <t>3,028.82</t>
  </si>
  <si>
    <t>15,510</t>
  </si>
  <si>
    <t>32.89</t>
  </si>
  <si>
    <t>+3.07</t>
  </si>
  <si>
    <t>936,208</t>
  </si>
  <si>
    <t>3,131.45</t>
  </si>
  <si>
    <t>9,616,601</t>
  </si>
  <si>
    <t>2,692.07</t>
  </si>
  <si>
    <t>+7.69</t>
  </si>
  <si>
    <t>17,977,850</t>
  </si>
  <si>
    <t>2,374.56</t>
  </si>
  <si>
    <t>97,700</t>
  </si>
  <si>
    <t>847.96</t>
  </si>
  <si>
    <t>+1.05</t>
  </si>
  <si>
    <t>47,954,283</t>
  </si>
  <si>
    <t>459,825.33</t>
  </si>
  <si>
    <t>2,037,717</t>
  </si>
  <si>
    <t>8,438.19</t>
  </si>
  <si>
    <t>5,631,297</t>
  </si>
  <si>
    <t>89,533.30</t>
  </si>
  <si>
    <t>+0.09</t>
  </si>
  <si>
    <t>+5.96</t>
  </si>
  <si>
    <t>459,600</t>
  </si>
  <si>
    <t>727.32</t>
  </si>
  <si>
    <t>84,691</t>
  </si>
  <si>
    <t>232.87</t>
  </si>
  <si>
    <t>502,800</t>
  </si>
  <si>
    <t>711.44</t>
  </si>
  <si>
    <t>815,331</t>
  </si>
  <si>
    <t>1,631.10</t>
  </si>
  <si>
    <t>1,385,404</t>
  </si>
  <si>
    <t>6,821.47</t>
  </si>
  <si>
    <t>5,723,301</t>
  </si>
  <si>
    <t>5,523.39</t>
  </si>
  <si>
    <t>559,750</t>
  </si>
  <si>
    <t>1,117.58</t>
  </si>
  <si>
    <t>5,244,627</t>
  </si>
  <si>
    <t>62,640.15</t>
  </si>
  <si>
    <t>45,009</t>
  </si>
  <si>
    <t>192.36</t>
  </si>
  <si>
    <t>4,772,000</t>
  </si>
  <si>
    <t>1,910.02</t>
  </si>
  <si>
    <t>+2.19</t>
  </si>
  <si>
    <t>328,401</t>
  </si>
  <si>
    <t>1,214.96</t>
  </si>
  <si>
    <t>2,274,000</t>
  </si>
  <si>
    <t>8,938.66</t>
  </si>
  <si>
    <t>429,600</t>
  </si>
  <si>
    <t>444.46</t>
  </si>
  <si>
    <t>+0.16</t>
  </si>
  <si>
    <t>+6.02</t>
  </si>
  <si>
    <t>20,330</t>
  </si>
  <si>
    <t>58.73</t>
  </si>
  <si>
    <t>1,312,040</t>
  </si>
  <si>
    <t>16,428.67</t>
  </si>
  <si>
    <t>33,125,615</t>
  </si>
  <si>
    <t>78,333.63</t>
  </si>
  <si>
    <t>-1.10</t>
  </si>
  <si>
    <t>27,890,002</t>
  </si>
  <si>
    <t>25,296.19</t>
  </si>
  <si>
    <t>252,652</t>
  </si>
  <si>
    <t>184.71</t>
  </si>
  <si>
    <t>+1.49</t>
  </si>
  <si>
    <t>527,500</t>
  </si>
  <si>
    <t>360.44</t>
  </si>
  <si>
    <t>1,870,115</t>
  </si>
  <si>
    <t>11,602.50</t>
  </si>
  <si>
    <t>1,611,432</t>
  </si>
  <si>
    <t>2,800.29</t>
  </si>
  <si>
    <t>-1.41</t>
  </si>
  <si>
    <t>166,951</t>
  </si>
  <si>
    <t>1,184.42</t>
  </si>
  <si>
    <t>173,500</t>
  </si>
  <si>
    <t>267.22</t>
  </si>
  <si>
    <t>+3.81</t>
  </si>
  <si>
    <t>24,188,519</t>
  </si>
  <si>
    <t>103,727.81</t>
  </si>
  <si>
    <t>684,537</t>
  </si>
  <si>
    <t>2,345.18</t>
  </si>
  <si>
    <t>351,472,473</t>
  </si>
  <si>
    <t>607,083.51</t>
  </si>
  <si>
    <t>21.90</t>
  </si>
  <si>
    <t>4,953,261</t>
  </si>
  <si>
    <t>109,754.14</t>
  </si>
  <si>
    <t>1,340,135</t>
  </si>
  <si>
    <t>3,797.28</t>
  </si>
  <si>
    <t>194,052,662</t>
  </si>
  <si>
    <t>808,760.09</t>
  </si>
  <si>
    <t>178,715</t>
  </si>
  <si>
    <t>134.92</t>
  </si>
  <si>
    <t>BVG</t>
  </si>
  <si>
    <t>READY</t>
  </si>
  <si>
    <t>NTSC</t>
  </si>
  <si>
    <t>681,002</t>
  </si>
  <si>
    <t>1,592.86</t>
  </si>
  <si>
    <t>366,610</t>
  </si>
  <si>
    <t>1,392.47</t>
  </si>
  <si>
    <t>6,289,101</t>
  </si>
  <si>
    <t>1,524.75</t>
  </si>
  <si>
    <t>114,400</t>
  </si>
  <si>
    <t>553.55</t>
  </si>
  <si>
    <t>61,524</t>
  </si>
  <si>
    <t>430.67</t>
  </si>
  <si>
    <t>78,200</t>
  </si>
  <si>
    <t>118.23</t>
  </si>
  <si>
    <t>322,141</t>
  </si>
  <si>
    <t>265.36</t>
  </si>
  <si>
    <t>442,900</t>
  </si>
  <si>
    <t>146.21</t>
  </si>
  <si>
    <t>193,900</t>
  </si>
  <si>
    <t>113.76</t>
  </si>
  <si>
    <t>590,139</t>
  </si>
  <si>
    <t>2,190.37</t>
  </si>
  <si>
    <t>332,700</t>
  </si>
  <si>
    <t>232.61</t>
  </si>
  <si>
    <t>427,902</t>
  </si>
  <si>
    <t>4,146.96</t>
  </si>
  <si>
    <t>15,600</t>
  </si>
  <si>
    <t>11.75</t>
  </si>
  <si>
    <t>+5.41</t>
  </si>
  <si>
    <t>18,400</t>
  </si>
  <si>
    <t>13.99</t>
  </si>
  <si>
    <t>6,436,802</t>
  </si>
  <si>
    <t>2,688.26</t>
  </si>
  <si>
    <t>366,911</t>
  </si>
  <si>
    <t>3,454.46</t>
  </si>
  <si>
    <t>-1.48</t>
  </si>
  <si>
    <t>866,907</t>
  </si>
  <si>
    <t>1,148.94</t>
  </si>
  <si>
    <t>+8.75</t>
  </si>
  <si>
    <t>168,967</t>
  </si>
  <si>
    <t>144.66</t>
  </si>
  <si>
    <t>176,800</t>
  </si>
  <si>
    <t>273.10</t>
  </si>
  <si>
    <t>8,700</t>
  </si>
  <si>
    <t>12.29</t>
  </si>
  <si>
    <t>346,700</t>
  </si>
  <si>
    <t>450.69</t>
  </si>
  <si>
    <t>591,100</t>
  </si>
  <si>
    <t>1,276.00</t>
  </si>
  <si>
    <t>6,336,300</t>
  </si>
  <si>
    <t>1,710.15</t>
  </si>
  <si>
    <t>15,760,360</t>
  </si>
  <si>
    <t>11,671.38</t>
  </si>
  <si>
    <t>4,100,129</t>
  </si>
  <si>
    <t>156,051.25</t>
  </si>
  <si>
    <t>681,200</t>
  </si>
  <si>
    <t>1,308.79</t>
  </si>
  <si>
    <t>793,600</t>
  </si>
  <si>
    <t>1,311.61</t>
  </si>
  <si>
    <t>24,058,100</t>
  </si>
  <si>
    <t>25,260.12</t>
  </si>
  <si>
    <t>+6.59</t>
  </si>
  <si>
    <t>2,488,601</t>
  </si>
  <si>
    <t>2,385.28</t>
  </si>
  <si>
    <t>0.88</t>
  </si>
  <si>
    <t>155,500</t>
  </si>
  <si>
    <t>133.90</t>
  </si>
  <si>
    <t>1,885,700</t>
  </si>
  <si>
    <t>1,604.12</t>
  </si>
  <si>
    <t>1,278,400</t>
  </si>
  <si>
    <t>970.65</t>
  </si>
  <si>
    <t>SVR</t>
  </si>
  <si>
    <t>1,215,000</t>
  </si>
  <si>
    <t>1,727.27</t>
  </si>
  <si>
    <t>73,400</t>
  </si>
  <si>
    <t>161.24</t>
  </si>
  <si>
    <t>428,200</t>
  </si>
  <si>
    <t>1,065.84</t>
  </si>
  <si>
    <t>+3.92</t>
  </si>
  <si>
    <t>144,400</t>
  </si>
  <si>
    <t>230.02</t>
  </si>
  <si>
    <t>601,900</t>
  </si>
  <si>
    <t>1,146.51</t>
  </si>
  <si>
    <t>27,851,695</t>
  </si>
  <si>
    <t>69,792.63</t>
  </si>
  <si>
    <t>GTV</t>
  </si>
  <si>
    <t>180,131</t>
  </si>
  <si>
    <t>1,411.02</t>
  </si>
  <si>
    <t>-1.02</t>
  </si>
  <si>
    <t>476,400</t>
  </si>
  <si>
    <t>924.08</t>
  </si>
  <si>
    <t>1,429,548</t>
  </si>
  <si>
    <t>7,489.48</t>
  </si>
  <si>
    <t>1,132.23</t>
  </si>
  <si>
    <t>15,638,540</t>
  </si>
  <si>
    <t>20,862.12</t>
  </si>
  <si>
    <t>1.38</t>
  </si>
  <si>
    <t>1,211,075</t>
  </si>
  <si>
    <t>1,650.60</t>
  </si>
  <si>
    <t>+6.54</t>
  </si>
  <si>
    <t>8,292,832</t>
  </si>
  <si>
    <t>92,551.34</t>
  </si>
  <si>
    <t>107,400</t>
  </si>
  <si>
    <t>820.29</t>
  </si>
  <si>
    <t>780,619</t>
  </si>
  <si>
    <t>7,806.26</t>
  </si>
  <si>
    <t>293,301</t>
  </si>
  <si>
    <t>1,427.94</t>
  </si>
  <si>
    <t>4,291,700</t>
  </si>
  <si>
    <t>3,395.91</t>
  </si>
  <si>
    <t>1,589,816</t>
  </si>
  <si>
    <t>6,396.07</t>
  </si>
  <si>
    <t>762,505</t>
  </si>
  <si>
    <t>4,729.79</t>
  </si>
  <si>
    <t>7,033</t>
  </si>
  <si>
    <t>5.57</t>
  </si>
  <si>
    <t>382,910</t>
  </si>
  <si>
    <t>428.65</t>
  </si>
  <si>
    <t>3,991,822</t>
  </si>
  <si>
    <t>41,474.44</t>
  </si>
  <si>
    <t>1,897,805</t>
  </si>
  <si>
    <t>2,238.90</t>
  </si>
  <si>
    <t>2,227,400</t>
  </si>
  <si>
    <t>8,869.03</t>
  </si>
  <si>
    <t>69,800</t>
  </si>
  <si>
    <t>134.12</t>
  </si>
  <si>
    <t>112,850</t>
  </si>
  <si>
    <t>239.84</t>
  </si>
  <si>
    <t>-1.12</t>
  </si>
  <si>
    <t>222,700</t>
  </si>
  <si>
    <t>826.45</t>
  </si>
  <si>
    <t>23.30</t>
  </si>
  <si>
    <t>556,801</t>
  </si>
  <si>
    <t>13,026.24</t>
  </si>
  <si>
    <t>+2.59</t>
  </si>
  <si>
    <t>91,407</t>
  </si>
  <si>
    <t>1,081.43</t>
  </si>
  <si>
    <t>+1.90</t>
  </si>
  <si>
    <t>510,202</t>
  </si>
  <si>
    <t>540.27</t>
  </si>
  <si>
    <t>23,895</t>
  </si>
  <si>
    <t>55.95</t>
  </si>
  <si>
    <t>5,683,610</t>
  </si>
  <si>
    <t>230,558.78</t>
  </si>
  <si>
    <t>4,395,093</t>
  </si>
  <si>
    <t>2,222.32</t>
  </si>
  <si>
    <t>-3.27</t>
  </si>
  <si>
    <t>4,356,044</t>
  </si>
  <si>
    <t>18,334.42</t>
  </si>
  <si>
    <t>1,603,528</t>
  </si>
  <si>
    <t>1,528.84</t>
  </si>
  <si>
    <t>2,590,315</t>
  </si>
  <si>
    <t>26,381.67</t>
  </si>
  <si>
    <t>86.25</t>
  </si>
  <si>
    <t>82.75</t>
  </si>
  <si>
    <t>83.50</t>
  </si>
  <si>
    <t>-2.25</t>
  </si>
  <si>
    <t>-2.62</t>
  </si>
  <si>
    <t>84.00</t>
  </si>
  <si>
    <t>2,371,691</t>
  </si>
  <si>
    <t>200,682.20</t>
  </si>
  <si>
    <t>MEB</t>
  </si>
  <si>
    <t>40.00</t>
  </si>
  <si>
    <t>1,859,891</t>
  </si>
  <si>
    <t>74,042.84</t>
  </si>
  <si>
    <t>17,389,702</t>
  </si>
  <si>
    <t>4,255.99</t>
  </si>
  <si>
    <t>533,700</t>
  </si>
  <si>
    <t>1,423.53</t>
  </si>
  <si>
    <t>453,900</t>
  </si>
  <si>
    <t>1,223.86</t>
  </si>
  <si>
    <t>+33.33</t>
  </si>
  <si>
    <t>26,163,725</t>
  </si>
  <si>
    <t>915.82</t>
  </si>
  <si>
    <t>1,625</t>
  </si>
  <si>
    <t>9.37</t>
  </si>
  <si>
    <t>3,151,500</t>
  </si>
  <si>
    <t>53,411.78</t>
  </si>
  <si>
    <t>39,600</t>
  </si>
  <si>
    <t>110.11</t>
  </si>
  <si>
    <t>+0.95</t>
  </si>
  <si>
    <t>22.16</t>
  </si>
  <si>
    <t>14,800</t>
  </si>
  <si>
    <t>70.41</t>
  </si>
  <si>
    <t>5,601</t>
  </si>
  <si>
    <t>11.66</t>
  </si>
  <si>
    <t>860,912</t>
  </si>
  <si>
    <t>856.77</t>
  </si>
  <si>
    <t>1,096,202</t>
  </si>
  <si>
    <t>2,472.81</t>
  </si>
  <si>
    <t>1,531,600</t>
  </si>
  <si>
    <t>16,105.83</t>
  </si>
  <si>
    <t>+2.60</t>
  </si>
  <si>
    <t>47,900</t>
  </si>
  <si>
    <t>37.67</t>
  </si>
  <si>
    <t>891,600</t>
  </si>
  <si>
    <t>371.54</t>
  </si>
  <si>
    <t>3,300</t>
  </si>
  <si>
    <t>117.10</t>
  </si>
  <si>
    <t>372,095</t>
  </si>
  <si>
    <t>1,371.56</t>
  </si>
  <si>
    <t>1,072,800</t>
  </si>
  <si>
    <t>758.90</t>
  </si>
  <si>
    <t>6,000</t>
  </si>
  <si>
    <t>3.61</t>
  </si>
  <si>
    <t>1,016,264</t>
  </si>
  <si>
    <t>1,554.28</t>
  </si>
  <si>
    <t>1,305,243</t>
  </si>
  <si>
    <t>1,616.34</t>
  </si>
  <si>
    <t>61,680</t>
  </si>
  <si>
    <t>137.45</t>
  </si>
  <si>
    <t>650,702</t>
  </si>
  <si>
    <t>4,677.15</t>
  </si>
  <si>
    <t>Selling Expense</t>
  </si>
  <si>
    <t>GPM</t>
  </si>
  <si>
    <t>Projection</t>
  </si>
  <si>
    <t>Rev.Growth</t>
  </si>
  <si>
    <t>Revenue</t>
  </si>
  <si>
    <t>Other Rev.</t>
  </si>
  <si>
    <t>Admin Expense</t>
  </si>
  <si>
    <t>Financial Cost</t>
  </si>
  <si>
    <t>Tax</t>
  </si>
  <si>
    <t>Net Profit</t>
  </si>
  <si>
    <t>NPM</t>
  </si>
  <si>
    <t>NP Growth</t>
  </si>
  <si>
    <t>Market Cap.</t>
  </si>
  <si>
    <t>FWD P/E</t>
  </si>
  <si>
    <t>Fair P/E</t>
  </si>
  <si>
    <t>MOS</t>
  </si>
  <si>
    <t>Expected Growth</t>
  </si>
  <si>
    <t>Expected Return</t>
  </si>
  <si>
    <t>Fair Price</t>
  </si>
  <si>
    <t>Upside</t>
  </si>
  <si>
    <t>หน่วย: ล้านบาท</t>
  </si>
  <si>
    <t>CEO outlook</t>
  </si>
  <si>
    <t>History+Outlook</t>
  </si>
  <si>
    <t>(1*2)-(3*1)-(4*1)</t>
  </si>
  <si>
    <t>History+BL</t>
  </si>
  <si>
    <t>(5-6)</t>
  </si>
  <si>
    <t>(7-(8*7)</t>
  </si>
  <si>
    <t xml:space="preserve">    Non-Current Portion Of Long-Term Loan Receivables</t>
  </si>
  <si>
    <t xml:space="preserve">    Investment Properties - Net</t>
  </si>
  <si>
    <t xml:space="preserve">    (Reversal Of) Impairment Loss Of Fixed Assets</t>
  </si>
  <si>
    <t xml:space="preserve">    (Reversal Of) Impairment Loss Of Other Assets</t>
  </si>
  <si>
    <t xml:space="preserve">      Repayments On Short-Term Borrowings</t>
  </si>
  <si>
    <t xml:space="preserve">        Repayments On Short-Term Borrowings - Financial Institutions</t>
  </si>
  <si>
    <t xml:space="preserve">      Revenue From Sales And Rendering Services</t>
  </si>
  <si>
    <t xml:space="preserve">      Cost Of Rendering Services</t>
  </si>
  <si>
    <t>หน่วย: พันบาท</t>
  </si>
  <si>
    <t>เติบโต+10%</t>
  </si>
  <si>
    <t>Fair(Target) Price</t>
  </si>
  <si>
    <t>MOS Fair P/E</t>
  </si>
  <si>
    <t>FWD Earning</t>
  </si>
  <si>
    <t>MOS FWD 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</si>
</sst>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 #,##0.00_-;_-* &quot;-&quot;??_-;_-@_-"/>
    <numFmt numFmtId="165" formatCode="#,##0,;\-#,##0,"/>
    <numFmt numFmtId="166" formatCode="0.0%"/>
    <numFmt numFmtId="167" formatCode="_(* #,##0_);_(* \(#,##0\);_(* &quot;-&quot;??_);_(@_)"/>
    <numFmt numFmtId="168" formatCode="#,##0.00,,"/>
    <numFmt numFmtId="169" formatCode="#,##0.00,"/>
    <numFmt numFmtId="170" formatCode="#,##0.000000"/>
  </numFmts>
  <fonts count="27">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sz val="11"/>
      <color theme="1"/>
      <name val="Sukhumvit Set"/>
      <family val="2"/>
    </font>
    <font>
      <u/>
      <sz val="11"/>
      <color theme="10"/>
      <name val="CenturyGothic"/>
      <family val="2"/>
    </font>
    <font>
      <sz val="11"/>
      <color theme="1"/>
      <name val="CenturyGothic"/>
      <family val="2"/>
    </font>
    <font>
      <sz val="11"/>
      <color theme="1"/>
      <name val="Calibri"/>
      <family val="2"/>
      <scheme val="minor"/>
    </font>
    <font>
      <b/>
      <sz val="11"/>
      <color theme="0"/>
      <name val="Century Gothic"/>
      <family val="2"/>
    </font>
    <font>
      <b/>
      <sz val="11"/>
      <color theme="1"/>
      <name val="Century Gothic"/>
      <family val="2"/>
    </font>
    <font>
      <b/>
      <sz val="11"/>
      <color theme="9" tint="-0.249977111117893"/>
      <name val="Century 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0000"/>
        <bgColor indexed="64"/>
      </patternFill>
    </fill>
    <fill>
      <patternFill patternType="solid">
        <fgColor rgb="FFFF66FF"/>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6">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0" fontId="20" fillId="0" borderId="0"/>
    <xf numFmtId="0" fontId="22" fillId="0" borderId="0"/>
    <xf numFmtId="0" fontId="21" fillId="0" borderId="0" applyNumberFormat="0" applyFill="0" applyBorder="0" applyAlignment="0" applyProtection="0"/>
    <xf numFmtId="164" fontId="20" fillId="0" borderId="0" applyFont="0" applyFill="0" applyBorder="0" applyAlignment="0" applyProtection="0"/>
    <xf numFmtId="0" fontId="23" fillId="0" borderId="0"/>
    <xf numFmtId="43" fontId="14" fillId="0" borderId="0" applyFont="0" applyFill="0" applyBorder="0" applyAlignment="0" applyProtection="0"/>
  </cellStyleXfs>
  <cellXfs count="26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43" fontId="18"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19"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0" fontId="23" fillId="0" borderId="0" xfId="14"/>
    <xf numFmtId="0" fontId="20" fillId="0" borderId="0" xfId="10"/>
    <xf numFmtId="0" fontId="24" fillId="15" borderId="13" xfId="1" applyFont="1" applyFill="1" applyBorder="1"/>
    <xf numFmtId="0" fontId="24" fillId="21" borderId="13" xfId="1" applyFont="1" applyFill="1" applyBorder="1"/>
    <xf numFmtId="0" fontId="17" fillId="3" borderId="13" xfId="1" applyFont="1" applyFill="1" applyBorder="1"/>
    <xf numFmtId="0" fontId="17" fillId="3" borderId="9" xfId="1" applyFont="1" applyFill="1" applyBorder="1"/>
    <xf numFmtId="9" fontId="25" fillId="21" borderId="0" xfId="9" applyFont="1" applyFill="1" applyBorder="1"/>
    <xf numFmtId="168" fontId="25" fillId="3" borderId="0" xfId="1" applyNumberFormat="1" applyFont="1" applyFill="1"/>
    <xf numFmtId="168" fontId="25" fillId="15" borderId="0" xfId="1" applyNumberFormat="1" applyFont="1" applyFill="1"/>
    <xf numFmtId="168" fontId="25" fillId="21" borderId="0" xfId="1" applyNumberFormat="1" applyFont="1" applyFill="1"/>
    <xf numFmtId="10" fontId="25" fillId="3" borderId="0" xfId="9" applyNumberFormat="1" applyFont="1" applyFill="1" applyBorder="1"/>
    <xf numFmtId="10" fontId="25" fillId="3" borderId="10" xfId="9" applyNumberFormat="1" applyFont="1" applyFill="1" applyBorder="1"/>
    <xf numFmtId="10" fontId="25" fillId="15" borderId="0" xfId="9" applyNumberFormat="1" applyFont="1" applyFill="1" applyBorder="1"/>
    <xf numFmtId="10" fontId="24" fillId="15" borderId="0" xfId="9" applyNumberFormat="1" applyFont="1" applyFill="1" applyBorder="1"/>
    <xf numFmtId="0" fontId="24" fillId="14" borderId="13" xfId="1" applyFont="1" applyFill="1" applyBorder="1"/>
    <xf numFmtId="10" fontId="24" fillId="14" borderId="0" xfId="9" applyNumberFormat="1" applyFont="1" applyFill="1" applyBorder="1"/>
    <xf numFmtId="10" fontId="25" fillId="14" borderId="0" xfId="9" applyNumberFormat="1" applyFont="1" applyFill="1" applyBorder="1"/>
    <xf numFmtId="168" fontId="25" fillId="14" borderId="0" xfId="1" applyNumberFormat="1" applyFont="1" applyFill="1"/>
    <xf numFmtId="0" fontId="17" fillId="22" borderId="1" xfId="1" applyFont="1" applyFill="1" applyBorder="1"/>
    <xf numFmtId="0" fontId="17" fillId="22" borderId="2" xfId="1" applyFont="1" applyFill="1" applyBorder="1" applyAlignment="1">
      <alignment horizontal="center"/>
    </xf>
    <xf numFmtId="0" fontId="17" fillId="22" borderId="24" xfId="1" applyFont="1" applyFill="1" applyBorder="1" applyAlignment="1">
      <alignment horizontal="center"/>
    </xf>
    <xf numFmtId="10" fontId="25" fillId="21" borderId="0" xfId="9" applyNumberFormat="1" applyFont="1" applyFill="1" applyBorder="1"/>
    <xf numFmtId="10" fontId="24" fillId="21" borderId="0" xfId="9" applyNumberFormat="1" applyFont="1" applyFill="1" applyBorder="1"/>
    <xf numFmtId="168" fontId="24" fillId="21" borderId="0" xfId="1" applyNumberFormat="1" applyFont="1" applyFill="1"/>
    <xf numFmtId="0" fontId="1" fillId="22" borderId="0" xfId="1" applyFill="1"/>
    <xf numFmtId="1" fontId="25" fillId="3" borderId="0" xfId="1" applyNumberFormat="1" applyFont="1" applyFill="1"/>
    <xf numFmtId="16" fontId="1" fillId="0" borderId="0" xfId="1" applyNumberFormat="1"/>
    <xf numFmtId="9" fontId="24" fillId="21" borderId="0" xfId="9" applyFont="1" applyFill="1" applyBorder="1"/>
    <xf numFmtId="1" fontId="26" fillId="3" borderId="0" xfId="1" applyNumberFormat="1" applyFont="1" applyFill="1"/>
    <xf numFmtId="0" fontId="14" fillId="0" borderId="0" xfId="5" applyNumberFormat="1" applyFont="1" applyBorder="1"/>
    <xf numFmtId="9" fontId="24" fillId="14" borderId="0" xfId="9" applyFont="1" applyFill="1" applyBorder="1"/>
    <xf numFmtId="9" fontId="24" fillId="15" borderId="0" xfId="9" applyFont="1" applyFill="1" applyBorder="1"/>
    <xf numFmtId="9" fontId="1" fillId="0" borderId="0" xfId="9" applyFont="1"/>
    <xf numFmtId="9" fontId="1" fillId="0" borderId="0" xfId="1" applyNumberFormat="1"/>
    <xf numFmtId="43" fontId="1" fillId="0" borderId="0" xfId="15" applyFont="1"/>
    <xf numFmtId="170" fontId="1" fillId="0" borderId="0" xfId="1" applyNumberFormat="1"/>
    <xf numFmtId="9" fontId="26" fillId="3" borderId="0" xfId="9" applyFont="1" applyFill="1" applyBorder="1"/>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9" fontId="24" fillId="14" borderId="14" xfId="9" applyFont="1" applyFill="1" applyBorder="1"/>
    <xf numFmtId="43" fontId="25" fillId="14" borderId="0" xfId="15" applyFont="1" applyFill="1" applyBorder="1"/>
    <xf numFmtId="43" fontId="25" fillId="14" borderId="14" xfId="15" applyFont="1" applyFill="1" applyBorder="1"/>
    <xf numFmtId="43" fontId="24" fillId="14" borderId="0" xfId="15" applyFont="1" applyFill="1" applyBorder="1"/>
    <xf numFmtId="43" fontId="24" fillId="14" borderId="14" xfId="15" applyFont="1" applyFill="1" applyBorder="1"/>
    <xf numFmtId="9" fontId="24" fillId="15" borderId="14" xfId="9" applyFont="1" applyFill="1" applyBorder="1"/>
    <xf numFmtId="43" fontId="25" fillId="15" borderId="0" xfId="15" applyFont="1" applyFill="1" applyBorder="1"/>
    <xf numFmtId="169" fontId="25" fillId="15" borderId="0" xfId="1" applyNumberFormat="1" applyFont="1" applyFill="1" applyBorder="1"/>
    <xf numFmtId="169" fontId="25" fillId="15" borderId="14" xfId="1" applyNumberFormat="1" applyFont="1" applyFill="1" applyBorder="1"/>
    <xf numFmtId="10" fontId="24" fillId="21" borderId="14" xfId="9" applyNumberFormat="1" applyFont="1" applyFill="1" applyBorder="1"/>
    <xf numFmtId="43" fontId="25" fillId="21" borderId="0" xfId="15" applyFont="1" applyFill="1" applyBorder="1"/>
    <xf numFmtId="43" fontId="25" fillId="21" borderId="14" xfId="15" applyFont="1" applyFill="1" applyBorder="1"/>
    <xf numFmtId="43" fontId="25" fillId="15" borderId="14" xfId="15" applyFont="1" applyFill="1" applyBorder="1"/>
    <xf numFmtId="43" fontId="24" fillId="21" borderId="0" xfId="15" applyFont="1" applyFill="1" applyBorder="1"/>
    <xf numFmtId="43" fontId="24" fillId="21" borderId="14" xfId="15" applyFont="1" applyFill="1" applyBorder="1"/>
    <xf numFmtId="9" fontId="25" fillId="21" borderId="14" xfId="9" applyFont="1" applyFill="1" applyBorder="1"/>
    <xf numFmtId="10" fontId="25" fillId="15" borderId="14" xfId="9" applyNumberFormat="1" applyFont="1" applyFill="1" applyBorder="1"/>
    <xf numFmtId="43" fontId="25" fillId="3" borderId="0" xfId="15" applyFont="1" applyFill="1" applyBorder="1"/>
    <xf numFmtId="43" fontId="25" fillId="3" borderId="14" xfId="15" applyFont="1" applyFill="1" applyBorder="1"/>
    <xf numFmtId="2" fontId="25" fillId="3" borderId="0" xfId="1" applyNumberFormat="1" applyFont="1" applyFill="1" applyBorder="1"/>
    <xf numFmtId="2" fontId="25" fillId="3" borderId="14" xfId="1" applyNumberFormat="1" applyFont="1" applyFill="1" applyBorder="1"/>
    <xf numFmtId="1" fontId="26" fillId="3" borderId="0" xfId="1" applyNumberFormat="1" applyFont="1" applyFill="1" applyBorder="1"/>
    <xf numFmtId="1" fontId="26" fillId="3" borderId="14" xfId="1" applyNumberFormat="1" applyFont="1" applyFill="1" applyBorder="1"/>
    <xf numFmtId="10" fontId="25" fillId="3" borderId="14" xfId="9" applyNumberFormat="1" applyFont="1" applyFill="1" applyBorder="1"/>
    <xf numFmtId="9" fontId="26" fillId="3" borderId="14" xfId="9" applyFont="1" applyFill="1" applyBorder="1"/>
    <xf numFmtId="10" fontId="25" fillId="3" borderId="11" xfId="9" applyNumberFormat="1" applyFont="1" applyFill="1" applyBorder="1"/>
    <xf numFmtId="0" fontId="17" fillId="3" borderId="5" xfId="1" applyFont="1" applyFill="1" applyBorder="1"/>
    <xf numFmtId="43" fontId="25" fillId="3" borderId="6" xfId="15" applyFont="1" applyFill="1" applyBorder="1"/>
    <xf numFmtId="43" fontId="25" fillId="3" borderId="7" xfId="15" applyFont="1" applyFill="1" applyBorder="1"/>
    <xf numFmtId="1" fontId="25" fillId="3" borderId="0" xfId="1" applyNumberFormat="1" applyFont="1" applyFill="1" applyBorder="1"/>
    <xf numFmtId="1" fontId="25" fillId="3" borderId="14" xfId="1" applyNumberFormat="1" applyFont="1" applyFill="1" applyBorder="1"/>
  </cellXfs>
  <cellStyles count="16">
    <cellStyle name="Comma 2" xfId="2" xr:uid="{00000000-0005-0000-0000-000000000000}"/>
    <cellStyle name="Comma 2 2" xfId="4" xr:uid="{00000000-0005-0000-0000-000001000000}"/>
    <cellStyle name="Comma 3" xfId="6" xr:uid="{00000000-0005-0000-0000-000002000000}"/>
    <cellStyle name="Comma 4" xfId="13" xr:uid="{962ACE00-FA13-4065-9436-F00868E5026A}"/>
    <cellStyle name="Hyperlink 2" xfId="12" xr:uid="{1D0C5227-39D9-4A36-8B55-0DDC6260037D}"/>
    <cellStyle name="Normal 14" xfId="10" xr:uid="{AE63CB07-B088-446F-A44C-409A6BA666AD}"/>
    <cellStyle name="Normal 2" xfId="1" xr:uid="{00000000-0005-0000-0000-000005000000}"/>
    <cellStyle name="Normal 2 2" xfId="7" xr:uid="{00000000-0005-0000-0000-000006000000}"/>
    <cellStyle name="Normal 3" xfId="11" xr:uid="{AA08BBEC-CEFD-4D94-95F4-6F5A7ADC4033}"/>
    <cellStyle name="Normal 6" xfId="8" xr:uid="{AFF3136B-7810-4E6C-BD63-1641D3E33D34}"/>
    <cellStyle name="Normal 9" xfId="14" xr:uid="{CFB5C623-544A-4CF8-9E9E-DD7D8528A34F}"/>
    <cellStyle name="Percent 2" xfId="3" xr:uid="{00000000-0005-0000-0000-000007000000}"/>
    <cellStyle name="Percent 2 2" xfId="5" xr:uid="{00000000-0005-0000-0000-000008000000}"/>
    <cellStyle name="เปอร์เซ็นต์" xfId="9" builtinId="5"/>
    <cellStyle name="จุลภาค" xfId="15" builtinId="3"/>
    <cellStyle name="ปกติ" xfId="0" builtinId="0"/>
  </cellStyles>
  <dxfs count="6350">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strike val="0"/>
        <u val="none"/>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43" xr16:uid="{12F603FA-0ABC-4657-A96A-D79133E67234}" autoFormatId="16" applyNumberFormats="0" applyBorderFormats="0" applyFontFormats="0" applyPatternFormats="0" applyAlignmentFormats="0" applyWidthHeightFormats="0">
  <queryTableRefresh nextId="18">
    <queryTableFields count="12">
      <queryTableField id="12" name="หลักทรัพย์.1" tableColumnId="1"/>
      <queryTableField id="16" name="เครื่องหมาย" tableColumnId="12"/>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 id="8" name="เสนอ ซื้อ" tableColumnId="8"/>
      <queryTableField id="9" name="เสนอ ขาย" tableColumnId="9"/>
      <queryTableField id="10" name="ปริมาณ (หุ้น)" tableColumnId="10"/>
      <queryTableField id="11" name="มูลค่า ('000 บาท)"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512EDE-F87C-45C1-9295-523D962E7A15}" name="PriceTBL2" displayName="PriceTBL2" ref="A1:L885" tableType="queryTable" totalsRowShown="0">
  <tableColumns count="12">
    <tableColumn id="1" xr3:uid="{55A3A308-F32C-4867-9C6D-74247914AF41}" uniqueName="1" name="หลักทรัพย์.1" queryTableFieldId="12" dataDxfId="6349" dataCellStyle="Normal 14"/>
    <tableColumn id="12" xr3:uid="{7DD50BD2-565D-4650-BCAC-047963BDC178}" uniqueName="12" name="เครื่องหมาย" queryTableFieldId="16" dataDxfId="6348" dataCellStyle="Normal 9"/>
    <tableColumn id="2" xr3:uid="{95CB50A5-5D2E-4D74-9894-53BBA6CF5941}" uniqueName="2" name="เปิด" queryTableFieldId="2" dataDxfId="6347" dataCellStyle="Normal 9"/>
    <tableColumn id="3" xr3:uid="{AF4AF111-BE57-437B-8228-72C7B9CE36C9}" uniqueName="3" name="สูงสุด" queryTableFieldId="3" dataDxfId="6346" dataCellStyle="Normal 9"/>
    <tableColumn id="4" xr3:uid="{8A9D46A5-4093-4E5A-9765-4631386B0D39}" uniqueName="4" name="ต่ำสุด" queryTableFieldId="4" dataDxfId="6345" dataCellStyle="Normal 9"/>
    <tableColumn id="5" xr3:uid="{640E17CE-CF9F-4001-BAA8-F48C6A27A41F}" uniqueName="5" name="ล่าสุด" queryTableFieldId="5" dataDxfId="6344" dataCellStyle="Normal 9"/>
    <tableColumn id="6" xr3:uid="{10EF4BC2-26C3-43F1-AA9C-8C1F1204CD49}" uniqueName="6" name="เปลี่ยน แปลง" queryTableFieldId="6" dataDxfId="6343" dataCellStyle="Normal 9"/>
    <tableColumn id="7" xr3:uid="{1EA5A620-0E4C-43F5-A047-809D7763257B}" uniqueName="7" name="%เปลี่ยน แปลง" queryTableFieldId="7" dataDxfId="6342" dataCellStyle="Normal 9"/>
    <tableColumn id="8" xr3:uid="{1814BFD7-ADD1-44EB-B9AC-A4D42972CE84}" uniqueName="8" name="เสนอ ซื้อ" queryTableFieldId="8" dataDxfId="6341" dataCellStyle="Normal 9"/>
    <tableColumn id="9" xr3:uid="{63F41810-AF3C-4869-831B-B968443C6C45}" uniqueName="9" name="เสนอ ขาย" queryTableFieldId="9" dataDxfId="6340" dataCellStyle="Normal 9"/>
    <tableColumn id="10" xr3:uid="{F9EF457A-35B6-449B-8102-D38D2ACE9649}" uniqueName="10" name="ปริมาณ (หุ้น)" queryTableFieldId="10" dataDxfId="6339" dataCellStyle="Normal 9"/>
    <tableColumn id="11" xr3:uid="{9F4264E5-D2D7-44DD-BAD0-AE373CD235A6}" uniqueName="11" name="มูลค่า ('000 บาท)" queryTableFieldId="11" dataDxfId="6338" dataCellStyle="Normal 9"/>
  </tableColumns>
  <tableStyleInfo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E730-7C38-4C53-AA23-535012CC693A}">
  <dimension ref="A1:L885"/>
  <sheetViews>
    <sheetView workbookViewId="0">
      <selection activeCell="G6" sqref="G6"/>
    </sheetView>
  </sheetViews>
  <sheetFormatPr defaultColWidth="8.83203125" defaultRowHeight="14.5"/>
  <cols>
    <col min="1" max="1" width="11.33203125" style="158" bestFit="1" customWidth="1"/>
    <col min="2" max="2" width="10.25" style="158" bestFit="1" customWidth="1"/>
    <col min="3" max="6" width="5.83203125" style="158" bestFit="1" customWidth="1"/>
    <col min="7" max="7" width="10.6640625" style="158" bestFit="1" customWidth="1"/>
    <col min="8" max="8" width="12" style="158" bestFit="1" customWidth="1"/>
    <col min="9" max="9" width="7.5" style="158" bestFit="1" customWidth="1"/>
    <col min="10" max="10" width="8.25" style="158" bestFit="1" customWidth="1"/>
    <col min="11" max="11" width="10.25" style="158" bestFit="1" customWidth="1"/>
    <col min="12" max="12" width="13.83203125" style="158" bestFit="1" customWidth="1"/>
    <col min="13" max="14" width="12.08203125" style="158" bestFit="1" customWidth="1"/>
    <col min="15" max="16384" width="8.83203125" style="158"/>
  </cols>
  <sheetData>
    <row r="1" spans="1:12">
      <c r="A1" t="s">
        <v>1879</v>
      </c>
      <c r="B1" t="s">
        <v>2029</v>
      </c>
      <c r="C1" s="158" t="s">
        <v>682</v>
      </c>
      <c r="D1" s="158" t="s">
        <v>680</v>
      </c>
      <c r="E1" s="158" t="s">
        <v>681</v>
      </c>
      <c r="F1" s="158" t="s">
        <v>679</v>
      </c>
      <c r="G1" s="158" t="s">
        <v>743</v>
      </c>
      <c r="H1" s="158" t="s">
        <v>744</v>
      </c>
      <c r="I1" s="158" t="s">
        <v>1880</v>
      </c>
      <c r="J1" s="158" t="s">
        <v>1881</v>
      </c>
      <c r="K1" s="158" t="s">
        <v>1882</v>
      </c>
      <c r="L1" s="158" t="s">
        <v>1883</v>
      </c>
    </row>
    <row r="2" spans="1:12">
      <c r="A2" s="159" t="s">
        <v>745</v>
      </c>
      <c r="C2" s="158" t="s">
        <v>1513</v>
      </c>
      <c r="D2" s="158" t="s">
        <v>1254</v>
      </c>
      <c r="E2" s="158" t="s">
        <v>2178</v>
      </c>
      <c r="F2" s="158" t="s">
        <v>1254</v>
      </c>
      <c r="G2" s="158" t="s">
        <v>754</v>
      </c>
      <c r="H2" s="158" t="s">
        <v>2179</v>
      </c>
      <c r="I2" s="158" t="s">
        <v>1772</v>
      </c>
      <c r="J2" s="158" t="s">
        <v>1254</v>
      </c>
      <c r="K2" s="158" t="s">
        <v>2180</v>
      </c>
      <c r="L2" s="158" t="s">
        <v>2181</v>
      </c>
    </row>
    <row r="3" spans="1:12">
      <c r="A3" s="159" t="s">
        <v>244</v>
      </c>
      <c r="C3" s="158" t="s">
        <v>992</v>
      </c>
      <c r="D3" s="158" t="s">
        <v>1017</v>
      </c>
      <c r="E3" s="158" t="s">
        <v>992</v>
      </c>
      <c r="F3" s="158" t="s">
        <v>1079</v>
      </c>
      <c r="G3" s="158" t="s">
        <v>936</v>
      </c>
      <c r="H3" s="158" t="s">
        <v>1733</v>
      </c>
      <c r="I3" s="158" t="s">
        <v>716</v>
      </c>
      <c r="J3" s="158" t="s">
        <v>1079</v>
      </c>
      <c r="K3" s="158" t="s">
        <v>2182</v>
      </c>
      <c r="L3" s="158" t="s">
        <v>2183</v>
      </c>
    </row>
    <row r="4" spans="1:12">
      <c r="A4" s="159" t="s">
        <v>751</v>
      </c>
      <c r="C4" s="158" t="s">
        <v>954</v>
      </c>
      <c r="D4" s="158" t="s">
        <v>953</v>
      </c>
      <c r="E4" s="158" t="s">
        <v>954</v>
      </c>
      <c r="F4" s="158" t="s">
        <v>952</v>
      </c>
      <c r="G4" s="158" t="s">
        <v>768</v>
      </c>
      <c r="H4" s="158" t="s">
        <v>1905</v>
      </c>
      <c r="I4" s="158" t="s">
        <v>952</v>
      </c>
      <c r="J4" s="158" t="s">
        <v>953</v>
      </c>
      <c r="K4" s="158" t="s">
        <v>2184</v>
      </c>
      <c r="L4" s="158" t="s">
        <v>2185</v>
      </c>
    </row>
    <row r="5" spans="1:12">
      <c r="A5" s="159" t="s">
        <v>2030</v>
      </c>
      <c r="B5" s="158" t="s">
        <v>2031</v>
      </c>
      <c r="C5" s="158" t="s">
        <v>368</v>
      </c>
      <c r="D5" s="158" t="s">
        <v>368</v>
      </c>
      <c r="E5" s="158" t="s">
        <v>368</v>
      </c>
      <c r="F5" s="158" t="s">
        <v>368</v>
      </c>
      <c r="G5" s="158" t="s">
        <v>368</v>
      </c>
      <c r="H5" s="158" t="s">
        <v>368</v>
      </c>
      <c r="I5" s="158" t="s">
        <v>368</v>
      </c>
      <c r="J5" s="158" t="s">
        <v>368</v>
      </c>
      <c r="K5" s="158" t="s">
        <v>368</v>
      </c>
      <c r="L5" s="158" t="s">
        <v>368</v>
      </c>
    </row>
    <row r="6" spans="1:12">
      <c r="A6" s="159" t="s">
        <v>200</v>
      </c>
      <c r="C6" s="158" t="s">
        <v>1105</v>
      </c>
      <c r="D6" s="158" t="s">
        <v>1099</v>
      </c>
      <c r="E6" s="158" t="s">
        <v>1105</v>
      </c>
      <c r="F6" s="158" t="s">
        <v>1099</v>
      </c>
      <c r="G6" s="158" t="s">
        <v>819</v>
      </c>
      <c r="H6" s="158" t="s">
        <v>2186</v>
      </c>
      <c r="I6" s="158" t="s">
        <v>1100</v>
      </c>
      <c r="J6" s="158" t="s">
        <v>1099</v>
      </c>
      <c r="K6" s="158" t="s">
        <v>2187</v>
      </c>
      <c r="L6" s="158" t="s">
        <v>2188</v>
      </c>
    </row>
    <row r="7" spans="1:12">
      <c r="A7" s="159" t="s">
        <v>2032</v>
      </c>
      <c r="B7" s="158" t="s">
        <v>2033</v>
      </c>
      <c r="C7" s="158" t="s">
        <v>1977</v>
      </c>
      <c r="D7" s="158" t="s">
        <v>1975</v>
      </c>
      <c r="E7" s="158" t="s">
        <v>2189</v>
      </c>
      <c r="F7" s="158" t="s">
        <v>1977</v>
      </c>
      <c r="G7" s="158" t="s">
        <v>748</v>
      </c>
      <c r="H7" s="158" t="s">
        <v>2190</v>
      </c>
      <c r="I7" s="158" t="s">
        <v>1977</v>
      </c>
      <c r="J7" s="158" t="s">
        <v>1975</v>
      </c>
      <c r="K7" s="158" t="s">
        <v>2191</v>
      </c>
      <c r="L7" s="158" t="s">
        <v>2192</v>
      </c>
    </row>
    <row r="8" spans="1:12">
      <c r="A8" s="159" t="s">
        <v>137</v>
      </c>
      <c r="C8" s="158" t="s">
        <v>2193</v>
      </c>
      <c r="D8" s="158" t="s">
        <v>2193</v>
      </c>
      <c r="E8" s="158" t="s">
        <v>2194</v>
      </c>
      <c r="F8" s="158" t="s">
        <v>1727</v>
      </c>
      <c r="G8" s="158" t="s">
        <v>750</v>
      </c>
      <c r="H8" s="158" t="s">
        <v>883</v>
      </c>
      <c r="I8" s="158" t="s">
        <v>1727</v>
      </c>
      <c r="J8" s="158" t="s">
        <v>1950</v>
      </c>
      <c r="K8" s="158" t="s">
        <v>2195</v>
      </c>
      <c r="L8" s="158" t="s">
        <v>2196</v>
      </c>
    </row>
    <row r="9" spans="1:12">
      <c r="A9" s="159" t="s">
        <v>1791</v>
      </c>
      <c r="C9" s="158" t="s">
        <v>831</v>
      </c>
      <c r="D9" s="158" t="s">
        <v>1029</v>
      </c>
      <c r="E9" s="158" t="s">
        <v>831</v>
      </c>
      <c r="F9" s="158" t="s">
        <v>831</v>
      </c>
      <c r="G9" s="158" t="s">
        <v>768</v>
      </c>
      <c r="H9" s="158" t="s">
        <v>2125</v>
      </c>
      <c r="I9" s="158" t="s">
        <v>831</v>
      </c>
      <c r="J9" s="158" t="s">
        <v>1027</v>
      </c>
      <c r="K9" s="158" t="s">
        <v>2197</v>
      </c>
      <c r="L9" s="158" t="s">
        <v>2198</v>
      </c>
    </row>
    <row r="10" spans="1:12">
      <c r="A10" s="159" t="s">
        <v>675</v>
      </c>
      <c r="C10" s="158" t="s">
        <v>1270</v>
      </c>
      <c r="D10" s="158" t="s">
        <v>1270</v>
      </c>
      <c r="E10" s="158" t="s">
        <v>1721</v>
      </c>
      <c r="F10" s="158" t="s">
        <v>1721</v>
      </c>
      <c r="G10" s="158" t="s">
        <v>789</v>
      </c>
      <c r="H10" s="158" t="s">
        <v>2199</v>
      </c>
      <c r="I10" s="158" t="s">
        <v>1721</v>
      </c>
      <c r="J10" s="158" t="s">
        <v>943</v>
      </c>
      <c r="K10" s="158" t="s">
        <v>2200</v>
      </c>
      <c r="L10" s="158" t="s">
        <v>2201</v>
      </c>
    </row>
    <row r="11" spans="1:12">
      <c r="A11" s="159" t="s">
        <v>764</v>
      </c>
      <c r="C11" s="158" t="s">
        <v>1906</v>
      </c>
      <c r="D11" s="158" t="s">
        <v>1378</v>
      </c>
      <c r="E11" s="158" t="s">
        <v>1260</v>
      </c>
      <c r="F11" s="158" t="s">
        <v>1866</v>
      </c>
      <c r="G11" s="158" t="s">
        <v>758</v>
      </c>
      <c r="H11" s="158" t="s">
        <v>758</v>
      </c>
      <c r="I11" s="158" t="s">
        <v>1906</v>
      </c>
      <c r="J11" s="158" t="s">
        <v>1866</v>
      </c>
      <c r="K11" s="158" t="s">
        <v>2202</v>
      </c>
      <c r="L11" s="158" t="s">
        <v>2203</v>
      </c>
    </row>
    <row r="12" spans="1:12">
      <c r="A12" s="159" t="s">
        <v>92</v>
      </c>
      <c r="C12" s="158" t="s">
        <v>1068</v>
      </c>
      <c r="D12" s="158" t="s">
        <v>1009</v>
      </c>
      <c r="E12" s="158" t="s">
        <v>1068</v>
      </c>
      <c r="F12" s="158" t="s">
        <v>1850</v>
      </c>
      <c r="G12" s="158" t="s">
        <v>824</v>
      </c>
      <c r="H12" s="158" t="s">
        <v>1921</v>
      </c>
      <c r="I12" s="158" t="s">
        <v>1850</v>
      </c>
      <c r="J12" s="158" t="s">
        <v>1009</v>
      </c>
      <c r="K12" s="158" t="s">
        <v>2204</v>
      </c>
      <c r="L12" s="158" t="s">
        <v>2205</v>
      </c>
    </row>
    <row r="13" spans="1:12">
      <c r="A13" s="159" t="s">
        <v>772</v>
      </c>
      <c r="C13" s="158" t="s">
        <v>888</v>
      </c>
      <c r="D13" s="158" t="s">
        <v>1781</v>
      </c>
      <c r="E13" s="158" t="s">
        <v>888</v>
      </c>
      <c r="F13" s="158" t="s">
        <v>722</v>
      </c>
      <c r="G13" s="158" t="s">
        <v>936</v>
      </c>
      <c r="H13" s="158" t="s">
        <v>2206</v>
      </c>
      <c r="I13" s="158" t="s">
        <v>886</v>
      </c>
      <c r="J13" s="158" t="s">
        <v>722</v>
      </c>
      <c r="K13" s="158" t="s">
        <v>2207</v>
      </c>
      <c r="L13" s="158" t="s">
        <v>2208</v>
      </c>
    </row>
    <row r="14" spans="1:12">
      <c r="A14" s="159" t="s">
        <v>775</v>
      </c>
      <c r="C14" s="158" t="s">
        <v>913</v>
      </c>
      <c r="D14" s="158" t="s">
        <v>2209</v>
      </c>
      <c r="E14" s="158" t="s">
        <v>695</v>
      </c>
      <c r="F14" s="158" t="s">
        <v>2210</v>
      </c>
      <c r="G14" s="158" t="s">
        <v>819</v>
      </c>
      <c r="H14" s="158" t="s">
        <v>1827</v>
      </c>
      <c r="I14" s="158" t="s">
        <v>913</v>
      </c>
      <c r="J14" s="158" t="s">
        <v>2210</v>
      </c>
      <c r="K14" s="158" t="s">
        <v>2211</v>
      </c>
      <c r="L14" s="158" t="s">
        <v>2212</v>
      </c>
    </row>
    <row r="15" spans="1:12">
      <c r="A15" s="159" t="s">
        <v>780</v>
      </c>
      <c r="C15" s="158" t="s">
        <v>1852</v>
      </c>
      <c r="D15" s="158" t="s">
        <v>1923</v>
      </c>
      <c r="E15" s="158" t="s">
        <v>1813</v>
      </c>
      <c r="F15" s="158" t="s">
        <v>1056</v>
      </c>
      <c r="G15" s="158" t="s">
        <v>983</v>
      </c>
      <c r="H15" s="158" t="s">
        <v>1778</v>
      </c>
      <c r="I15" s="158" t="s">
        <v>1812</v>
      </c>
      <c r="J15" s="158" t="s">
        <v>1056</v>
      </c>
      <c r="K15" s="158" t="s">
        <v>2213</v>
      </c>
      <c r="L15" s="158" t="s">
        <v>2214</v>
      </c>
    </row>
    <row r="16" spans="1:12">
      <c r="A16" s="159" t="s">
        <v>1888</v>
      </c>
      <c r="C16" s="158" t="s">
        <v>1897</v>
      </c>
      <c r="D16" s="158" t="s">
        <v>736</v>
      </c>
      <c r="E16" s="158" t="s">
        <v>1100</v>
      </c>
      <c r="F16" s="158" t="s">
        <v>1099</v>
      </c>
      <c r="G16" s="158" t="s">
        <v>787</v>
      </c>
      <c r="H16" s="158" t="s">
        <v>1050</v>
      </c>
      <c r="I16" s="158">
        <v>5.85</v>
      </c>
      <c r="J16" s="158">
        <v>5.9</v>
      </c>
      <c r="K16" s="158" t="s">
        <v>2215</v>
      </c>
      <c r="L16" s="158" t="s">
        <v>2216</v>
      </c>
    </row>
    <row r="17" spans="1:12">
      <c r="A17" s="159" t="s">
        <v>294</v>
      </c>
      <c r="C17" s="158" t="s">
        <v>1008</v>
      </c>
      <c r="D17" s="158" t="s">
        <v>1303</v>
      </c>
      <c r="E17" s="158" t="s">
        <v>1009</v>
      </c>
      <c r="F17" s="158" t="s">
        <v>1009</v>
      </c>
      <c r="G17" s="158" t="s">
        <v>828</v>
      </c>
      <c r="H17" s="158" t="s">
        <v>2070</v>
      </c>
      <c r="I17" s="158">
        <v>4.78</v>
      </c>
      <c r="J17" s="158">
        <v>4.8</v>
      </c>
      <c r="K17" s="158" t="s">
        <v>2217</v>
      </c>
      <c r="L17" s="158" t="s">
        <v>2218</v>
      </c>
    </row>
    <row r="18" spans="1:12">
      <c r="A18" s="159" t="s">
        <v>293</v>
      </c>
      <c r="C18" s="158" t="s">
        <v>1104</v>
      </c>
      <c r="D18" s="158" t="s">
        <v>1076</v>
      </c>
      <c r="E18" s="158" t="s">
        <v>1079</v>
      </c>
      <c r="F18" s="158" t="s">
        <v>899</v>
      </c>
      <c r="G18" s="158" t="s">
        <v>758</v>
      </c>
      <c r="H18" s="158" t="s">
        <v>758</v>
      </c>
      <c r="I18" s="158">
        <v>11.6</v>
      </c>
      <c r="J18" s="158">
        <v>11.7</v>
      </c>
      <c r="K18" s="158" t="s">
        <v>2219</v>
      </c>
      <c r="L18" s="158" t="s">
        <v>2220</v>
      </c>
    </row>
    <row r="19" spans="1:12">
      <c r="A19" s="159" t="s">
        <v>790</v>
      </c>
      <c r="C19" s="158" t="s">
        <v>939</v>
      </c>
      <c r="D19" s="158" t="s">
        <v>1889</v>
      </c>
      <c r="E19" s="158" t="s">
        <v>1531</v>
      </c>
      <c r="F19" s="158" t="s">
        <v>1889</v>
      </c>
      <c r="G19" s="158" t="s">
        <v>754</v>
      </c>
      <c r="H19" s="158" t="s">
        <v>2106</v>
      </c>
      <c r="I19" s="158">
        <v>2.92</v>
      </c>
      <c r="J19" s="158">
        <v>2.94</v>
      </c>
      <c r="K19" s="158" t="s">
        <v>2221</v>
      </c>
      <c r="L19" s="158" t="s">
        <v>2222</v>
      </c>
    </row>
    <row r="20" spans="1:12">
      <c r="A20" s="159" t="s">
        <v>794</v>
      </c>
      <c r="C20" s="158" t="s">
        <v>736</v>
      </c>
      <c r="D20" s="158" t="s">
        <v>755</v>
      </c>
      <c r="E20" s="158" t="s">
        <v>736</v>
      </c>
      <c r="F20" s="158" t="s">
        <v>755</v>
      </c>
      <c r="G20" s="158" t="s">
        <v>936</v>
      </c>
      <c r="H20" s="158" t="s">
        <v>2223</v>
      </c>
      <c r="I20" s="158">
        <v>6.2</v>
      </c>
      <c r="J20" s="158">
        <v>6.25</v>
      </c>
      <c r="K20" s="158" t="s">
        <v>2224</v>
      </c>
      <c r="L20" s="158" t="s">
        <v>2225</v>
      </c>
    </row>
    <row r="21" spans="1:12">
      <c r="A21" s="159" t="s">
        <v>1890</v>
      </c>
      <c r="C21" s="158" t="s">
        <v>1917</v>
      </c>
      <c r="D21" s="158" t="s">
        <v>2226</v>
      </c>
      <c r="E21" s="158" t="s">
        <v>1917</v>
      </c>
      <c r="F21" s="158" t="s">
        <v>1917</v>
      </c>
      <c r="G21" s="158" t="s">
        <v>758</v>
      </c>
      <c r="H21" s="158" t="s">
        <v>758</v>
      </c>
      <c r="I21" s="158">
        <v>26.75</v>
      </c>
      <c r="J21" s="158">
        <v>27</v>
      </c>
      <c r="K21" s="158" t="s">
        <v>2227</v>
      </c>
      <c r="L21" s="158" t="s">
        <v>2228</v>
      </c>
    </row>
    <row r="22" spans="1:12">
      <c r="A22" s="159" t="s">
        <v>269</v>
      </c>
      <c r="C22" s="158" t="s">
        <v>2229</v>
      </c>
      <c r="D22" s="158" t="s">
        <v>2230</v>
      </c>
      <c r="E22" s="158" t="s">
        <v>2231</v>
      </c>
      <c r="F22" s="158" t="s">
        <v>2232</v>
      </c>
      <c r="G22" s="158" t="s">
        <v>1664</v>
      </c>
      <c r="H22" s="158" t="s">
        <v>2233</v>
      </c>
      <c r="I22" s="158">
        <v>99</v>
      </c>
      <c r="J22" s="158">
        <v>99.25</v>
      </c>
      <c r="K22" s="158" t="s">
        <v>2234</v>
      </c>
      <c r="L22" s="158" t="s">
        <v>2235</v>
      </c>
    </row>
    <row r="23" spans="1:12">
      <c r="A23" s="159" t="s">
        <v>797</v>
      </c>
      <c r="C23" s="158" t="s">
        <v>1403</v>
      </c>
      <c r="D23" s="158" t="s">
        <v>1059</v>
      </c>
      <c r="E23" s="158" t="s">
        <v>1823</v>
      </c>
      <c r="F23" s="158" t="s">
        <v>1403</v>
      </c>
      <c r="G23" s="158" t="s">
        <v>758</v>
      </c>
      <c r="H23" s="158" t="s">
        <v>758</v>
      </c>
      <c r="I23" s="158">
        <v>2.06</v>
      </c>
      <c r="J23" s="158">
        <v>2.08</v>
      </c>
      <c r="K23" s="158" t="s">
        <v>2236</v>
      </c>
      <c r="L23" s="158" t="s">
        <v>2237</v>
      </c>
    </row>
    <row r="24" spans="1:12">
      <c r="A24" s="159" t="s">
        <v>1793</v>
      </c>
      <c r="C24" s="158" t="s">
        <v>1052</v>
      </c>
      <c r="D24" s="158" t="s">
        <v>1935</v>
      </c>
      <c r="E24" s="158" t="s">
        <v>792</v>
      </c>
      <c r="F24" s="158" t="s">
        <v>1083</v>
      </c>
      <c r="G24" s="158" t="s">
        <v>768</v>
      </c>
      <c r="H24" s="158" t="s">
        <v>925</v>
      </c>
      <c r="I24" s="158">
        <v>3.48</v>
      </c>
      <c r="J24" s="158">
        <v>3.5</v>
      </c>
      <c r="K24" s="158" t="s">
        <v>2238</v>
      </c>
      <c r="L24" s="158" t="s">
        <v>2239</v>
      </c>
    </row>
    <row r="25" spans="1:12">
      <c r="A25" s="159" t="s">
        <v>800</v>
      </c>
      <c r="C25" s="158" t="s">
        <v>2240</v>
      </c>
      <c r="D25" s="158" t="s">
        <v>2240</v>
      </c>
      <c r="E25" s="158" t="s">
        <v>2241</v>
      </c>
      <c r="F25" s="158" t="s">
        <v>2242</v>
      </c>
      <c r="G25" s="158" t="s">
        <v>957</v>
      </c>
      <c r="H25" s="158" t="s">
        <v>1737</v>
      </c>
      <c r="I25" s="158">
        <v>136</v>
      </c>
      <c r="J25" s="158">
        <v>140</v>
      </c>
      <c r="K25" s="158" t="s">
        <v>1973</v>
      </c>
      <c r="L25" s="158" t="s">
        <v>2243</v>
      </c>
    </row>
    <row r="26" spans="1:12">
      <c r="A26" s="159" t="s">
        <v>801</v>
      </c>
      <c r="C26" s="158" t="s">
        <v>998</v>
      </c>
      <c r="D26" s="158" t="s">
        <v>1158</v>
      </c>
      <c r="E26" s="158" t="s">
        <v>998</v>
      </c>
      <c r="F26" s="158" t="s">
        <v>1158</v>
      </c>
      <c r="G26" s="158" t="s">
        <v>768</v>
      </c>
      <c r="H26" s="158" t="s">
        <v>1797</v>
      </c>
      <c r="I26" s="158">
        <v>2.2999999999999998</v>
      </c>
      <c r="J26" s="158">
        <v>2.3199999999999998</v>
      </c>
      <c r="K26" s="158" t="s">
        <v>2244</v>
      </c>
      <c r="L26" s="158" t="s">
        <v>2245</v>
      </c>
    </row>
    <row r="27" spans="1:12">
      <c r="A27" s="159" t="s">
        <v>261</v>
      </c>
      <c r="C27" s="158" t="s">
        <v>759</v>
      </c>
      <c r="D27" s="158" t="s">
        <v>2246</v>
      </c>
      <c r="E27" s="158" t="s">
        <v>759</v>
      </c>
      <c r="F27" s="158" t="s">
        <v>1953</v>
      </c>
      <c r="G27" s="158" t="s">
        <v>796</v>
      </c>
      <c r="H27" s="158" t="s">
        <v>2068</v>
      </c>
      <c r="I27" s="158">
        <v>21.6</v>
      </c>
      <c r="J27" s="158">
        <v>21.7</v>
      </c>
      <c r="K27" s="158" t="s">
        <v>2247</v>
      </c>
      <c r="L27" s="158" t="s">
        <v>2248</v>
      </c>
    </row>
    <row r="28" spans="1:12">
      <c r="A28" s="159" t="s">
        <v>806</v>
      </c>
      <c r="C28" s="158" t="s">
        <v>1073</v>
      </c>
      <c r="D28" s="158" t="s">
        <v>1092</v>
      </c>
      <c r="E28" s="158" t="s">
        <v>896</v>
      </c>
      <c r="F28" s="158" t="s">
        <v>1092</v>
      </c>
      <c r="G28" s="158" t="s">
        <v>824</v>
      </c>
      <c r="H28" s="158" t="s">
        <v>2249</v>
      </c>
      <c r="I28" s="158">
        <v>3.18</v>
      </c>
      <c r="J28" s="158">
        <v>3.2</v>
      </c>
      <c r="K28" s="158" t="s">
        <v>2250</v>
      </c>
      <c r="L28" s="158" t="s">
        <v>2251</v>
      </c>
    </row>
    <row r="29" spans="1:12">
      <c r="A29" s="159" t="s">
        <v>810</v>
      </c>
      <c r="C29" s="158" t="s">
        <v>368</v>
      </c>
      <c r="D29" s="158" t="s">
        <v>368</v>
      </c>
      <c r="E29" s="158" t="s">
        <v>368</v>
      </c>
      <c r="F29" s="158" t="s">
        <v>368</v>
      </c>
      <c r="G29" s="158" t="s">
        <v>368</v>
      </c>
      <c r="H29" s="158" t="s">
        <v>368</v>
      </c>
      <c r="I29" s="158">
        <v>33</v>
      </c>
      <c r="J29" s="158">
        <v>33.5</v>
      </c>
      <c r="K29" s="158" t="s">
        <v>2252</v>
      </c>
      <c r="L29" s="158" t="s">
        <v>1498</v>
      </c>
    </row>
    <row r="30" spans="1:12">
      <c r="A30" s="159" t="s">
        <v>812</v>
      </c>
      <c r="C30" s="158" t="s">
        <v>1964</v>
      </c>
      <c r="D30" s="158" t="s">
        <v>1965</v>
      </c>
      <c r="E30" s="158" t="s">
        <v>1964</v>
      </c>
      <c r="F30" s="158" t="s">
        <v>1965</v>
      </c>
      <c r="G30" s="158" t="s">
        <v>768</v>
      </c>
      <c r="H30" s="158" t="s">
        <v>2098</v>
      </c>
      <c r="I30" s="158">
        <v>0.49</v>
      </c>
      <c r="J30" s="158">
        <v>0.5</v>
      </c>
      <c r="K30" s="158" t="s">
        <v>2253</v>
      </c>
      <c r="L30" s="158" t="s">
        <v>2254</v>
      </c>
    </row>
    <row r="31" spans="1:12">
      <c r="A31" s="159" t="s">
        <v>236</v>
      </c>
      <c r="C31" s="158" t="s">
        <v>2255</v>
      </c>
      <c r="D31" s="158" t="s">
        <v>1156</v>
      </c>
      <c r="E31" s="158" t="s">
        <v>2256</v>
      </c>
      <c r="F31" s="158" t="s">
        <v>719</v>
      </c>
      <c r="G31" s="158" t="s">
        <v>796</v>
      </c>
      <c r="H31" s="158" t="s">
        <v>2038</v>
      </c>
      <c r="I31" s="158">
        <v>31.75</v>
      </c>
      <c r="J31" s="158">
        <v>32</v>
      </c>
      <c r="K31" s="158" t="s">
        <v>2257</v>
      </c>
      <c r="L31" s="158" t="s">
        <v>2258</v>
      </c>
    </row>
    <row r="32" spans="1:12">
      <c r="A32" s="159" t="s">
        <v>234</v>
      </c>
      <c r="C32" s="158" t="s">
        <v>909</v>
      </c>
      <c r="D32" s="158" t="s">
        <v>909</v>
      </c>
      <c r="E32" s="158" t="s">
        <v>911</v>
      </c>
      <c r="F32" s="158" t="s">
        <v>703</v>
      </c>
      <c r="G32" s="158" t="s">
        <v>758</v>
      </c>
      <c r="H32" s="158" t="s">
        <v>758</v>
      </c>
      <c r="I32" s="158">
        <v>13</v>
      </c>
      <c r="J32" s="158">
        <v>13.1</v>
      </c>
      <c r="K32" s="158" t="s">
        <v>2259</v>
      </c>
      <c r="L32" s="158" t="s">
        <v>2260</v>
      </c>
    </row>
    <row r="33" spans="1:12">
      <c r="A33" s="159" t="s">
        <v>1894</v>
      </c>
      <c r="C33" s="158" t="s">
        <v>803</v>
      </c>
      <c r="D33" s="158" t="s">
        <v>2261</v>
      </c>
      <c r="E33" s="158" t="s">
        <v>677</v>
      </c>
      <c r="F33" s="158" t="s">
        <v>2262</v>
      </c>
      <c r="G33" s="158" t="s">
        <v>758</v>
      </c>
      <c r="H33" s="158" t="s">
        <v>758</v>
      </c>
      <c r="I33" s="158">
        <v>26</v>
      </c>
      <c r="J33" s="158">
        <v>26.25</v>
      </c>
      <c r="K33" s="158" t="s">
        <v>2263</v>
      </c>
      <c r="L33" s="158" t="s">
        <v>2264</v>
      </c>
    </row>
    <row r="34" spans="1:12">
      <c r="A34" s="159" t="s">
        <v>817</v>
      </c>
      <c r="C34" s="158" t="s">
        <v>1080</v>
      </c>
      <c r="D34" s="158" t="s">
        <v>1244</v>
      </c>
      <c r="E34" s="158" t="s">
        <v>1080</v>
      </c>
      <c r="F34" s="158" t="s">
        <v>1244</v>
      </c>
      <c r="G34" s="158" t="s">
        <v>824</v>
      </c>
      <c r="H34" s="158" t="s">
        <v>2006</v>
      </c>
      <c r="I34" s="158">
        <v>2.62</v>
      </c>
      <c r="J34" s="158">
        <v>2.64</v>
      </c>
      <c r="K34" s="158" t="s">
        <v>2265</v>
      </c>
      <c r="L34" s="158" t="s">
        <v>2266</v>
      </c>
    </row>
    <row r="35" spans="1:12">
      <c r="A35" s="159" t="s">
        <v>820</v>
      </c>
      <c r="C35" s="158" t="s">
        <v>808</v>
      </c>
      <c r="D35" s="158" t="s">
        <v>880</v>
      </c>
      <c r="E35" s="158" t="s">
        <v>1283</v>
      </c>
      <c r="F35" s="158" t="s">
        <v>881</v>
      </c>
      <c r="G35" s="158" t="s">
        <v>787</v>
      </c>
      <c r="H35" s="158" t="s">
        <v>1865</v>
      </c>
      <c r="I35" s="158">
        <v>5.05</v>
      </c>
      <c r="J35" s="158">
        <v>5.15</v>
      </c>
      <c r="K35" s="158" t="s">
        <v>2267</v>
      </c>
      <c r="L35" s="158" t="s">
        <v>2268</v>
      </c>
    </row>
    <row r="36" spans="1:12">
      <c r="A36" s="159" t="s">
        <v>217</v>
      </c>
      <c r="C36" s="158" t="s">
        <v>1731</v>
      </c>
      <c r="D36" s="158" t="s">
        <v>1930</v>
      </c>
      <c r="E36" s="158" t="s">
        <v>1472</v>
      </c>
      <c r="F36" s="158" t="s">
        <v>1930</v>
      </c>
      <c r="G36" s="158" t="s">
        <v>824</v>
      </c>
      <c r="H36" s="158" t="s">
        <v>2269</v>
      </c>
      <c r="I36" s="158">
        <v>3.3</v>
      </c>
      <c r="J36" s="158">
        <v>3.32</v>
      </c>
      <c r="K36" s="158" t="s">
        <v>2270</v>
      </c>
      <c r="L36" s="158" t="s">
        <v>2271</v>
      </c>
    </row>
    <row r="37" spans="1:12">
      <c r="A37" s="159" t="s">
        <v>829</v>
      </c>
      <c r="C37" s="158" t="s">
        <v>972</v>
      </c>
      <c r="D37" s="158" t="s">
        <v>826</v>
      </c>
      <c r="E37" s="158" t="s">
        <v>972</v>
      </c>
      <c r="F37" s="158" t="s">
        <v>972</v>
      </c>
      <c r="G37" s="158" t="s">
        <v>758</v>
      </c>
      <c r="H37" s="158" t="s">
        <v>758</v>
      </c>
      <c r="I37" s="158">
        <v>3.74</v>
      </c>
      <c r="J37" s="158">
        <v>3.76</v>
      </c>
      <c r="K37" s="158" t="s">
        <v>2272</v>
      </c>
      <c r="L37" s="158" t="s">
        <v>2273</v>
      </c>
    </row>
    <row r="38" spans="1:12">
      <c r="A38" s="159" t="s">
        <v>833</v>
      </c>
      <c r="C38" s="158" t="s">
        <v>1027</v>
      </c>
      <c r="D38" s="158" t="s">
        <v>1027</v>
      </c>
      <c r="E38" s="158" t="s">
        <v>831</v>
      </c>
      <c r="F38" s="158" t="s">
        <v>1027</v>
      </c>
      <c r="G38" s="158" t="s">
        <v>758</v>
      </c>
      <c r="H38" s="158" t="s">
        <v>758</v>
      </c>
      <c r="I38" s="158">
        <v>4.88</v>
      </c>
      <c r="J38" s="158">
        <v>4.9000000000000004</v>
      </c>
      <c r="K38" s="158" t="s">
        <v>2274</v>
      </c>
      <c r="L38" s="158" t="s">
        <v>2275</v>
      </c>
    </row>
    <row r="39" spans="1:12">
      <c r="A39" s="159" t="s">
        <v>210</v>
      </c>
      <c r="C39" s="158" t="s">
        <v>1855</v>
      </c>
      <c r="D39" s="158" t="s">
        <v>2069</v>
      </c>
      <c r="E39" s="158" t="s">
        <v>1155</v>
      </c>
      <c r="F39" s="158" t="s">
        <v>1155</v>
      </c>
      <c r="G39" s="158" t="s">
        <v>758</v>
      </c>
      <c r="H39" s="158" t="s">
        <v>758</v>
      </c>
      <c r="I39" s="158">
        <v>51.5</v>
      </c>
      <c r="J39" s="158">
        <v>51.75</v>
      </c>
      <c r="K39" s="158" t="s">
        <v>2276</v>
      </c>
      <c r="L39" s="158" t="s">
        <v>2277</v>
      </c>
    </row>
    <row r="40" spans="1:12">
      <c r="A40" s="159" t="s">
        <v>836</v>
      </c>
      <c r="C40" s="158" t="s">
        <v>1719</v>
      </c>
      <c r="D40" s="158" t="s">
        <v>756</v>
      </c>
      <c r="E40" s="158" t="s">
        <v>1719</v>
      </c>
      <c r="F40" s="158" t="s">
        <v>1719</v>
      </c>
      <c r="G40" s="158" t="s">
        <v>787</v>
      </c>
      <c r="H40" s="158" t="s">
        <v>1077</v>
      </c>
      <c r="I40" s="158">
        <v>6.15</v>
      </c>
      <c r="J40" s="158">
        <v>6.2</v>
      </c>
      <c r="K40" s="158" t="s">
        <v>2278</v>
      </c>
      <c r="L40" s="158" t="s">
        <v>2279</v>
      </c>
    </row>
    <row r="41" spans="1:12">
      <c r="A41" s="159" t="s">
        <v>203</v>
      </c>
      <c r="C41" s="158" t="s">
        <v>2255</v>
      </c>
      <c r="D41" s="158" t="s">
        <v>1156</v>
      </c>
      <c r="E41" s="158" t="s">
        <v>2255</v>
      </c>
      <c r="F41" s="158" t="s">
        <v>719</v>
      </c>
      <c r="G41" s="158" t="s">
        <v>873</v>
      </c>
      <c r="H41" s="158" t="s">
        <v>895</v>
      </c>
      <c r="I41" s="158">
        <v>32</v>
      </c>
      <c r="J41" s="158">
        <v>32.25</v>
      </c>
      <c r="K41" s="158" t="s">
        <v>2280</v>
      </c>
      <c r="L41" s="158" t="s">
        <v>2281</v>
      </c>
    </row>
    <row r="42" spans="1:12">
      <c r="A42" s="159" t="s">
        <v>332</v>
      </c>
      <c r="C42" s="158" t="s">
        <v>795</v>
      </c>
      <c r="D42" s="158" t="s">
        <v>1105</v>
      </c>
      <c r="E42" s="158" t="s">
        <v>733</v>
      </c>
      <c r="F42" s="158" t="s">
        <v>693</v>
      </c>
      <c r="G42" s="158" t="s">
        <v>757</v>
      </c>
      <c r="H42" s="158" t="s">
        <v>1735</v>
      </c>
      <c r="I42" s="158">
        <v>5.65</v>
      </c>
      <c r="J42" s="158">
        <v>5.7</v>
      </c>
      <c r="K42" s="158" t="s">
        <v>2282</v>
      </c>
      <c r="L42" s="158" t="s">
        <v>2283</v>
      </c>
    </row>
    <row r="43" spans="1:12">
      <c r="A43" s="159" t="s">
        <v>333</v>
      </c>
      <c r="C43" s="158" t="s">
        <v>1919</v>
      </c>
      <c r="D43" s="158" t="s">
        <v>1887</v>
      </c>
      <c r="E43" s="158" t="s">
        <v>2284</v>
      </c>
      <c r="F43" s="158" t="s">
        <v>2284</v>
      </c>
      <c r="G43" s="158" t="s">
        <v>1023</v>
      </c>
      <c r="H43" s="158" t="s">
        <v>2285</v>
      </c>
      <c r="I43" s="158">
        <v>21.6</v>
      </c>
      <c r="J43" s="158">
        <v>21.8</v>
      </c>
      <c r="K43" s="158" t="s">
        <v>2286</v>
      </c>
      <c r="L43" s="158" t="s">
        <v>2287</v>
      </c>
    </row>
    <row r="44" spans="1:12">
      <c r="A44" s="159" t="s">
        <v>195</v>
      </c>
      <c r="C44" s="158" t="s">
        <v>1097</v>
      </c>
      <c r="D44" s="158" t="s">
        <v>1097</v>
      </c>
      <c r="E44" s="158" t="s">
        <v>1804</v>
      </c>
      <c r="F44" s="158" t="s">
        <v>1804</v>
      </c>
      <c r="G44" s="158" t="s">
        <v>862</v>
      </c>
      <c r="H44" s="158" t="s">
        <v>2039</v>
      </c>
      <c r="I44" s="158">
        <v>56.75</v>
      </c>
      <c r="J44" s="158">
        <v>57</v>
      </c>
      <c r="K44" s="158" t="s">
        <v>2288</v>
      </c>
      <c r="L44" s="158" t="s">
        <v>2289</v>
      </c>
    </row>
    <row r="45" spans="1:12">
      <c r="A45" s="159" t="s">
        <v>193</v>
      </c>
      <c r="C45" s="158" t="s">
        <v>2255</v>
      </c>
      <c r="D45" s="158" t="s">
        <v>719</v>
      </c>
      <c r="E45" s="158" t="s">
        <v>2256</v>
      </c>
      <c r="F45" s="158" t="s">
        <v>2256</v>
      </c>
      <c r="G45" s="158" t="s">
        <v>758</v>
      </c>
      <c r="H45" s="158" t="s">
        <v>758</v>
      </c>
      <c r="I45" s="158">
        <v>31.5</v>
      </c>
      <c r="J45" s="158">
        <v>31.75</v>
      </c>
      <c r="K45" s="158" t="s">
        <v>2290</v>
      </c>
      <c r="L45" s="158" t="s">
        <v>2291</v>
      </c>
    </row>
    <row r="46" spans="1:12">
      <c r="A46" s="159" t="s">
        <v>847</v>
      </c>
      <c r="C46" s="158" t="s">
        <v>1766</v>
      </c>
      <c r="D46" s="158" t="s">
        <v>2292</v>
      </c>
      <c r="E46" s="158" t="s">
        <v>1766</v>
      </c>
      <c r="F46" s="158" t="s">
        <v>2292</v>
      </c>
      <c r="G46" s="158" t="s">
        <v>796</v>
      </c>
      <c r="H46" s="158" t="s">
        <v>840</v>
      </c>
      <c r="I46" s="158">
        <v>70.5</v>
      </c>
      <c r="J46" s="158">
        <v>71</v>
      </c>
      <c r="K46" s="158" t="s">
        <v>2293</v>
      </c>
      <c r="L46" s="158" t="s">
        <v>2294</v>
      </c>
    </row>
    <row r="47" spans="1:12">
      <c r="A47" s="159" t="s">
        <v>848</v>
      </c>
      <c r="C47" s="158" t="s">
        <v>2209</v>
      </c>
      <c r="D47" s="158" t="s">
        <v>815</v>
      </c>
      <c r="E47" s="158" t="s">
        <v>2210</v>
      </c>
      <c r="F47" s="158" t="s">
        <v>2209</v>
      </c>
      <c r="G47" s="158" t="s">
        <v>757</v>
      </c>
      <c r="H47" s="158" t="s">
        <v>2295</v>
      </c>
      <c r="I47" s="158">
        <v>7.75</v>
      </c>
      <c r="J47" s="158">
        <v>7.8</v>
      </c>
      <c r="K47" s="158" t="s">
        <v>2296</v>
      </c>
      <c r="L47" s="158" t="s">
        <v>2297</v>
      </c>
    </row>
    <row r="48" spans="1:12">
      <c r="A48" s="159" t="s">
        <v>851</v>
      </c>
      <c r="C48" s="158" t="s">
        <v>1095</v>
      </c>
      <c r="D48" s="158" t="s">
        <v>1188</v>
      </c>
      <c r="E48" s="158" t="s">
        <v>924</v>
      </c>
      <c r="F48" s="158" t="s">
        <v>1188</v>
      </c>
      <c r="G48" s="158" t="s">
        <v>819</v>
      </c>
      <c r="H48" s="158" t="s">
        <v>2298</v>
      </c>
      <c r="I48" s="158">
        <v>8.6999999999999993</v>
      </c>
      <c r="J48" s="158">
        <v>8.8000000000000007</v>
      </c>
      <c r="K48" s="158" t="s">
        <v>2299</v>
      </c>
      <c r="L48" s="158" t="s">
        <v>2300</v>
      </c>
    </row>
    <row r="49" spans="1:12">
      <c r="A49" s="159" t="s">
        <v>2301</v>
      </c>
      <c r="C49" s="158" t="s">
        <v>694</v>
      </c>
      <c r="D49" s="158" t="s">
        <v>1192</v>
      </c>
      <c r="E49" s="158" t="s">
        <v>694</v>
      </c>
      <c r="F49" s="158" t="s">
        <v>1201</v>
      </c>
      <c r="G49" s="158" t="s">
        <v>819</v>
      </c>
      <c r="H49" s="158" t="s">
        <v>2302</v>
      </c>
      <c r="I49" s="158">
        <v>4.12</v>
      </c>
      <c r="J49" s="158">
        <v>4.1399999999999997</v>
      </c>
      <c r="K49" s="158" t="s">
        <v>2303</v>
      </c>
      <c r="L49" s="158" t="s">
        <v>2304</v>
      </c>
    </row>
    <row r="50" spans="1:12">
      <c r="A50" s="159" t="s">
        <v>1902</v>
      </c>
      <c r="B50" s="158" t="s">
        <v>2096</v>
      </c>
      <c r="C50" s="158" t="s">
        <v>1187</v>
      </c>
      <c r="D50" s="158" t="s">
        <v>762</v>
      </c>
      <c r="E50" s="158" t="s">
        <v>1187</v>
      </c>
      <c r="F50" s="158" t="s">
        <v>1187</v>
      </c>
      <c r="G50" s="158" t="s">
        <v>750</v>
      </c>
      <c r="H50" s="158" t="s">
        <v>2090</v>
      </c>
      <c r="I50" s="158">
        <v>10.7</v>
      </c>
      <c r="J50" s="158">
        <v>10.8</v>
      </c>
      <c r="K50" s="158" t="s">
        <v>2305</v>
      </c>
      <c r="L50" s="158" t="s">
        <v>2306</v>
      </c>
    </row>
    <row r="51" spans="1:12">
      <c r="A51" s="159" t="s">
        <v>175</v>
      </c>
      <c r="C51" s="158" t="s">
        <v>691</v>
      </c>
      <c r="D51" s="158" t="s">
        <v>987</v>
      </c>
      <c r="E51" s="158" t="s">
        <v>699</v>
      </c>
      <c r="F51" s="158" t="s">
        <v>699</v>
      </c>
      <c r="G51" s="158" t="s">
        <v>789</v>
      </c>
      <c r="H51" s="158" t="s">
        <v>2307</v>
      </c>
      <c r="I51" s="158">
        <v>12.1</v>
      </c>
      <c r="J51" s="158">
        <v>12.3</v>
      </c>
      <c r="K51" s="158" t="s">
        <v>2308</v>
      </c>
      <c r="L51" s="158" t="s">
        <v>2309</v>
      </c>
    </row>
    <row r="52" spans="1:12">
      <c r="A52" s="159" t="s">
        <v>58</v>
      </c>
      <c r="C52" s="158" t="s">
        <v>1804</v>
      </c>
      <c r="D52" s="158" t="s">
        <v>1804</v>
      </c>
      <c r="E52" s="158" t="s">
        <v>2310</v>
      </c>
      <c r="F52" s="158" t="s">
        <v>2311</v>
      </c>
      <c r="G52" s="158" t="s">
        <v>758</v>
      </c>
      <c r="H52" s="158" t="s">
        <v>758</v>
      </c>
      <c r="I52" s="158">
        <v>55.75</v>
      </c>
      <c r="J52" s="158">
        <v>56</v>
      </c>
      <c r="K52" s="158" t="s">
        <v>2312</v>
      </c>
      <c r="L52" s="158" t="s">
        <v>2313</v>
      </c>
    </row>
    <row r="53" spans="1:12">
      <c r="A53" s="159" t="s">
        <v>861</v>
      </c>
      <c r="C53" s="158" t="s">
        <v>2256</v>
      </c>
      <c r="D53" s="158" t="s">
        <v>2256</v>
      </c>
      <c r="E53" s="158" t="s">
        <v>1364</v>
      </c>
      <c r="F53" s="158" t="s">
        <v>2256</v>
      </c>
      <c r="G53" s="158" t="s">
        <v>796</v>
      </c>
      <c r="H53" s="158" t="s">
        <v>1717</v>
      </c>
      <c r="I53" s="158">
        <v>31.25</v>
      </c>
      <c r="J53" s="158">
        <v>31.5</v>
      </c>
      <c r="K53" s="158" t="s">
        <v>2002</v>
      </c>
      <c r="L53" s="158" t="s">
        <v>2314</v>
      </c>
    </row>
    <row r="54" spans="1:12">
      <c r="A54" s="159" t="s">
        <v>863</v>
      </c>
      <c r="C54" s="158" t="s">
        <v>2315</v>
      </c>
      <c r="D54" s="158" t="s">
        <v>2315</v>
      </c>
      <c r="E54" s="158" t="s">
        <v>2315</v>
      </c>
      <c r="F54" s="158" t="s">
        <v>2315</v>
      </c>
      <c r="G54" s="158" t="s">
        <v>2316</v>
      </c>
      <c r="H54" s="158" t="s">
        <v>1077</v>
      </c>
      <c r="I54" s="158">
        <v>245</v>
      </c>
      <c r="J54" s="158">
        <v>249</v>
      </c>
      <c r="K54" s="158" t="s">
        <v>2317</v>
      </c>
      <c r="L54" s="158" t="s">
        <v>2318</v>
      </c>
    </row>
    <row r="55" spans="1:12">
      <c r="A55" s="159" t="s">
        <v>379</v>
      </c>
      <c r="C55" s="158" t="s">
        <v>2319</v>
      </c>
      <c r="D55" s="158" t="s">
        <v>2046</v>
      </c>
      <c r="E55" s="158" t="s">
        <v>1860</v>
      </c>
      <c r="F55" s="158" t="s">
        <v>1175</v>
      </c>
      <c r="G55" s="158" t="s">
        <v>758</v>
      </c>
      <c r="H55" s="158" t="s">
        <v>758</v>
      </c>
      <c r="I55" s="158">
        <v>22.5</v>
      </c>
      <c r="J55" s="158">
        <v>22.6</v>
      </c>
      <c r="K55" s="158" t="s">
        <v>2320</v>
      </c>
      <c r="L55" s="158" t="s">
        <v>2321</v>
      </c>
    </row>
    <row r="56" spans="1:12">
      <c r="A56" s="159" t="s">
        <v>865</v>
      </c>
      <c r="C56" s="158" t="s">
        <v>788</v>
      </c>
      <c r="D56" s="158" t="s">
        <v>2322</v>
      </c>
      <c r="E56" s="158" t="s">
        <v>685</v>
      </c>
      <c r="F56" s="158" t="s">
        <v>2322</v>
      </c>
      <c r="G56" s="158" t="s">
        <v>855</v>
      </c>
      <c r="H56" s="158" t="s">
        <v>2323</v>
      </c>
      <c r="I56" s="158">
        <v>17.2</v>
      </c>
      <c r="J56" s="158">
        <v>17.3</v>
      </c>
      <c r="K56" s="158" t="s">
        <v>2324</v>
      </c>
      <c r="L56" s="158" t="s">
        <v>2325</v>
      </c>
    </row>
    <row r="57" spans="1:12">
      <c r="A57" s="159" t="s">
        <v>868</v>
      </c>
      <c r="C57" s="158" t="s">
        <v>880</v>
      </c>
      <c r="D57" s="158" t="s">
        <v>880</v>
      </c>
      <c r="E57" s="158" t="s">
        <v>881</v>
      </c>
      <c r="F57" s="158" t="s">
        <v>880</v>
      </c>
      <c r="G57" s="158" t="s">
        <v>819</v>
      </c>
      <c r="H57" s="158" t="s">
        <v>2326</v>
      </c>
      <c r="I57" s="158">
        <v>5.0999999999999996</v>
      </c>
      <c r="J57" s="158">
        <v>5.2</v>
      </c>
      <c r="K57" s="158" t="s">
        <v>2327</v>
      </c>
      <c r="L57" s="158" t="s">
        <v>2328</v>
      </c>
    </row>
    <row r="58" spans="1:12">
      <c r="A58" s="159" t="s">
        <v>871</v>
      </c>
      <c r="C58" s="158" t="s">
        <v>1221</v>
      </c>
      <c r="D58" s="158" t="s">
        <v>1221</v>
      </c>
      <c r="E58" s="158" t="s">
        <v>845</v>
      </c>
      <c r="F58" s="158" t="s">
        <v>995</v>
      </c>
      <c r="G58" s="158" t="s">
        <v>862</v>
      </c>
      <c r="H58" s="158" t="s">
        <v>1238</v>
      </c>
      <c r="I58" s="158">
        <v>33.75</v>
      </c>
      <c r="J58" s="158">
        <v>34.75</v>
      </c>
      <c r="K58" s="158" t="s">
        <v>2329</v>
      </c>
      <c r="L58" s="158" t="s">
        <v>2330</v>
      </c>
    </row>
    <row r="59" spans="1:12">
      <c r="A59" s="159" t="s">
        <v>874</v>
      </c>
      <c r="C59" s="158" t="s">
        <v>1006</v>
      </c>
      <c r="D59" s="158" t="s">
        <v>1006</v>
      </c>
      <c r="E59" s="158" t="s">
        <v>1006</v>
      </c>
      <c r="F59" s="158" t="s">
        <v>1006</v>
      </c>
      <c r="G59" s="158" t="s">
        <v>936</v>
      </c>
      <c r="H59" s="158" t="s">
        <v>2331</v>
      </c>
      <c r="I59" s="158">
        <v>8</v>
      </c>
      <c r="J59" s="158">
        <v>8.15</v>
      </c>
      <c r="K59" s="158" t="s">
        <v>2088</v>
      </c>
      <c r="L59" s="158" t="s">
        <v>2332</v>
      </c>
    </row>
    <row r="60" spans="1:12">
      <c r="A60" s="159" t="s">
        <v>878</v>
      </c>
      <c r="C60" s="158" t="s">
        <v>368</v>
      </c>
      <c r="D60" s="158" t="s">
        <v>368</v>
      </c>
      <c r="E60" s="158" t="s">
        <v>368</v>
      </c>
      <c r="F60" s="158" t="s">
        <v>368</v>
      </c>
      <c r="G60" s="158" t="s">
        <v>368</v>
      </c>
      <c r="H60" s="158" t="s">
        <v>368</v>
      </c>
      <c r="I60" s="158">
        <v>6.35</v>
      </c>
      <c r="J60" s="158">
        <v>6.4</v>
      </c>
      <c r="K60" s="158" t="s">
        <v>2333</v>
      </c>
      <c r="L60" s="158" t="s">
        <v>2005</v>
      </c>
    </row>
    <row r="61" spans="1:12">
      <c r="A61" s="159" t="s">
        <v>132</v>
      </c>
      <c r="C61" s="158" t="s">
        <v>823</v>
      </c>
      <c r="D61" s="158" t="s">
        <v>704</v>
      </c>
      <c r="E61" s="158" t="s">
        <v>917</v>
      </c>
      <c r="F61" s="158" t="s">
        <v>917</v>
      </c>
      <c r="G61" s="158" t="s">
        <v>758</v>
      </c>
      <c r="H61" s="158" t="s">
        <v>758</v>
      </c>
      <c r="I61" s="158">
        <v>4.3600000000000003</v>
      </c>
      <c r="J61" s="158">
        <v>4.4000000000000004</v>
      </c>
      <c r="K61" s="158" t="s">
        <v>2334</v>
      </c>
      <c r="L61" s="158" t="s">
        <v>2335</v>
      </c>
    </row>
    <row r="62" spans="1:12">
      <c r="A62" s="159" t="s">
        <v>884</v>
      </c>
      <c r="C62" s="158" t="s">
        <v>1462</v>
      </c>
      <c r="D62" s="158" t="s">
        <v>1462</v>
      </c>
      <c r="E62" s="158" t="s">
        <v>2113</v>
      </c>
      <c r="F62" s="158" t="s">
        <v>777</v>
      </c>
      <c r="G62" s="158" t="s">
        <v>787</v>
      </c>
      <c r="H62" s="158" t="s">
        <v>894</v>
      </c>
      <c r="I62" s="158">
        <v>8.6999999999999993</v>
      </c>
      <c r="J62" s="158">
        <v>8.75</v>
      </c>
      <c r="K62" s="158" t="s">
        <v>2336</v>
      </c>
      <c r="L62" s="158" t="s">
        <v>2337</v>
      </c>
    </row>
    <row r="63" spans="1:12">
      <c r="A63" s="159" t="s">
        <v>122</v>
      </c>
      <c r="C63" s="158" t="s">
        <v>882</v>
      </c>
      <c r="D63" s="158" t="s">
        <v>808</v>
      </c>
      <c r="E63" s="158" t="s">
        <v>881</v>
      </c>
      <c r="F63" s="158" t="s">
        <v>882</v>
      </c>
      <c r="G63" s="158" t="s">
        <v>758</v>
      </c>
      <c r="H63" s="158" t="s">
        <v>758</v>
      </c>
      <c r="I63" s="158">
        <v>5.0999999999999996</v>
      </c>
      <c r="J63" s="158">
        <v>5.15</v>
      </c>
      <c r="K63" s="158" t="s">
        <v>2338</v>
      </c>
      <c r="L63" s="158" t="s">
        <v>2339</v>
      </c>
    </row>
    <row r="64" spans="1:12">
      <c r="A64" s="159" t="s">
        <v>121</v>
      </c>
      <c r="C64" s="158" t="s">
        <v>1799</v>
      </c>
      <c r="D64" s="158" t="s">
        <v>1799</v>
      </c>
      <c r="E64" s="158" t="s">
        <v>1799</v>
      </c>
      <c r="F64" s="158" t="s">
        <v>1799</v>
      </c>
      <c r="G64" s="158" t="s">
        <v>957</v>
      </c>
      <c r="H64" s="158" t="s">
        <v>862</v>
      </c>
      <c r="I64" s="158">
        <v>200</v>
      </c>
      <c r="J64" s="158">
        <v>201</v>
      </c>
      <c r="K64" s="158" t="s">
        <v>1957</v>
      </c>
      <c r="L64" s="158" t="s">
        <v>1815</v>
      </c>
    </row>
    <row r="65" spans="1:12">
      <c r="A65" s="159" t="s">
        <v>890</v>
      </c>
      <c r="C65" s="158" t="s">
        <v>876</v>
      </c>
      <c r="D65" s="158" t="s">
        <v>1044</v>
      </c>
      <c r="E65" s="158" t="s">
        <v>1270</v>
      </c>
      <c r="F65" s="158" t="s">
        <v>1044</v>
      </c>
      <c r="G65" s="158" t="s">
        <v>819</v>
      </c>
      <c r="H65" s="158" t="s">
        <v>1842</v>
      </c>
      <c r="I65" s="158">
        <v>9.65</v>
      </c>
      <c r="J65" s="158">
        <v>9.6999999999999993</v>
      </c>
      <c r="K65" s="158" t="s">
        <v>2340</v>
      </c>
      <c r="L65" s="158" t="s">
        <v>2341</v>
      </c>
    </row>
    <row r="66" spans="1:12">
      <c r="A66" s="159" t="s">
        <v>113</v>
      </c>
      <c r="C66" s="158" t="s">
        <v>1277</v>
      </c>
      <c r="D66" s="158" t="s">
        <v>875</v>
      </c>
      <c r="E66" s="158" t="s">
        <v>1282</v>
      </c>
      <c r="F66" s="158" t="s">
        <v>740</v>
      </c>
      <c r="G66" s="158" t="s">
        <v>789</v>
      </c>
      <c r="H66" s="158" t="s">
        <v>957</v>
      </c>
      <c r="I66" s="158">
        <v>9.9</v>
      </c>
      <c r="J66" s="158">
        <v>9.9499999999999993</v>
      </c>
      <c r="K66" s="158" t="s">
        <v>2342</v>
      </c>
      <c r="L66" s="158" t="s">
        <v>2343</v>
      </c>
    </row>
    <row r="67" spans="1:12">
      <c r="A67" s="159" t="s">
        <v>94</v>
      </c>
      <c r="C67" s="158" t="s">
        <v>697</v>
      </c>
      <c r="D67" s="158" t="s">
        <v>856</v>
      </c>
      <c r="E67" s="158" t="s">
        <v>678</v>
      </c>
      <c r="F67" s="158" t="s">
        <v>1152</v>
      </c>
      <c r="G67" s="158" t="s">
        <v>936</v>
      </c>
      <c r="H67" s="158" t="s">
        <v>825</v>
      </c>
      <c r="I67" s="158">
        <v>14.5</v>
      </c>
      <c r="J67" s="158">
        <v>14.6</v>
      </c>
      <c r="K67" s="158" t="s">
        <v>2344</v>
      </c>
      <c r="L67" s="158" t="s">
        <v>2345</v>
      </c>
    </row>
    <row r="68" spans="1:12">
      <c r="A68" s="159" t="s">
        <v>93</v>
      </c>
      <c r="C68" s="158" t="s">
        <v>2226</v>
      </c>
      <c r="D68" s="158" t="s">
        <v>2346</v>
      </c>
      <c r="E68" s="158" t="s">
        <v>2226</v>
      </c>
      <c r="F68" s="158" t="s">
        <v>2346</v>
      </c>
      <c r="G68" s="158" t="s">
        <v>796</v>
      </c>
      <c r="H68" s="158" t="s">
        <v>2347</v>
      </c>
      <c r="I68" s="158">
        <v>27.5</v>
      </c>
      <c r="J68" s="158">
        <v>27.75</v>
      </c>
      <c r="K68" s="158" t="s">
        <v>2348</v>
      </c>
      <c r="L68" s="158" t="s">
        <v>2349</v>
      </c>
    </row>
    <row r="69" spans="1:12">
      <c r="A69" s="159" t="s">
        <v>2040</v>
      </c>
      <c r="B69" s="158" t="s">
        <v>2041</v>
      </c>
      <c r="C69" s="158" t="s">
        <v>1477</v>
      </c>
      <c r="D69" s="158" t="s">
        <v>1275</v>
      </c>
      <c r="E69" s="158" t="s">
        <v>1866</v>
      </c>
      <c r="F69" s="158" t="s">
        <v>1477</v>
      </c>
      <c r="G69" s="158" t="s">
        <v>758</v>
      </c>
      <c r="H69" s="158" t="s">
        <v>758</v>
      </c>
      <c r="I69" s="158">
        <v>1.86</v>
      </c>
      <c r="J69" s="158">
        <v>1.88</v>
      </c>
      <c r="K69" s="158" t="s">
        <v>2350</v>
      </c>
      <c r="L69" s="158" t="s">
        <v>2351</v>
      </c>
    </row>
    <row r="70" spans="1:12">
      <c r="A70" s="159" t="s">
        <v>78</v>
      </c>
      <c r="C70" s="158" t="s">
        <v>1232</v>
      </c>
      <c r="D70" s="158" t="s">
        <v>1224</v>
      </c>
      <c r="E70" s="158" t="s">
        <v>1232</v>
      </c>
      <c r="F70" s="158" t="s">
        <v>1225</v>
      </c>
      <c r="G70" s="158" t="s">
        <v>936</v>
      </c>
      <c r="H70" s="158" t="s">
        <v>2352</v>
      </c>
      <c r="I70" s="158">
        <v>16.7</v>
      </c>
      <c r="J70" s="158">
        <v>16.8</v>
      </c>
      <c r="K70" s="158" t="s">
        <v>2353</v>
      </c>
      <c r="L70" s="158" t="s">
        <v>2354</v>
      </c>
    </row>
    <row r="71" spans="1:12">
      <c r="A71" s="159" t="s">
        <v>304</v>
      </c>
      <c r="C71" s="158" t="s">
        <v>2355</v>
      </c>
      <c r="D71" s="158" t="s">
        <v>2355</v>
      </c>
      <c r="E71" s="158" t="s">
        <v>2054</v>
      </c>
      <c r="F71" s="158" t="s">
        <v>2356</v>
      </c>
      <c r="G71" s="158" t="s">
        <v>957</v>
      </c>
      <c r="H71" s="158" t="s">
        <v>1831</v>
      </c>
      <c r="I71" s="158" t="s">
        <v>2356</v>
      </c>
      <c r="J71" s="158" t="s">
        <v>1936</v>
      </c>
      <c r="K71" s="158" t="s">
        <v>2357</v>
      </c>
      <c r="L71" s="158" t="s">
        <v>2358</v>
      </c>
    </row>
    <row r="72" spans="1:12">
      <c r="A72" s="159" t="s">
        <v>902</v>
      </c>
      <c r="C72" s="158" t="s">
        <v>928</v>
      </c>
      <c r="D72" s="158" t="s">
        <v>928</v>
      </c>
      <c r="E72" s="158" t="s">
        <v>1100</v>
      </c>
      <c r="F72" s="158" t="s">
        <v>1100</v>
      </c>
      <c r="G72" s="158" t="s">
        <v>787</v>
      </c>
      <c r="H72" s="158" t="s">
        <v>1050</v>
      </c>
      <c r="I72" s="158" t="s">
        <v>1100</v>
      </c>
      <c r="J72" s="158" t="s">
        <v>1099</v>
      </c>
      <c r="K72" s="158" t="s">
        <v>2359</v>
      </c>
      <c r="L72" s="158" t="s">
        <v>2360</v>
      </c>
    </row>
    <row r="73" spans="1:12">
      <c r="A73" s="159" t="s">
        <v>903</v>
      </c>
      <c r="C73" s="158" t="s">
        <v>1060</v>
      </c>
      <c r="D73" s="158" t="s">
        <v>1202</v>
      </c>
      <c r="E73" s="158" t="s">
        <v>1059</v>
      </c>
      <c r="F73" s="158" t="s">
        <v>1202</v>
      </c>
      <c r="G73" s="158" t="s">
        <v>758</v>
      </c>
      <c r="H73" s="158" t="s">
        <v>758</v>
      </c>
      <c r="I73" s="158" t="s">
        <v>1268</v>
      </c>
      <c r="J73" s="158" t="s">
        <v>1202</v>
      </c>
      <c r="K73" s="158" t="s">
        <v>2361</v>
      </c>
      <c r="L73" s="158" t="s">
        <v>2362</v>
      </c>
    </row>
    <row r="74" spans="1:12">
      <c r="A74" s="159" t="s">
        <v>904</v>
      </c>
      <c r="C74" s="158" t="s">
        <v>1011</v>
      </c>
      <c r="D74" s="158" t="s">
        <v>799</v>
      </c>
      <c r="E74" s="158" t="s">
        <v>791</v>
      </c>
      <c r="F74" s="158" t="s">
        <v>799</v>
      </c>
      <c r="G74" s="158" t="s">
        <v>2363</v>
      </c>
      <c r="H74" s="158" t="s">
        <v>2364</v>
      </c>
      <c r="I74" s="158" t="s">
        <v>369</v>
      </c>
      <c r="J74" s="158" t="s">
        <v>799</v>
      </c>
      <c r="K74" s="158" t="s">
        <v>2365</v>
      </c>
      <c r="L74" s="158" t="s">
        <v>2366</v>
      </c>
    </row>
    <row r="75" spans="1:12">
      <c r="A75" s="159" t="s">
        <v>2043</v>
      </c>
      <c r="B75" s="158" t="s">
        <v>2031</v>
      </c>
      <c r="C75" s="158" t="s">
        <v>368</v>
      </c>
      <c r="D75" s="158" t="s">
        <v>368</v>
      </c>
      <c r="E75" s="158" t="s">
        <v>368</v>
      </c>
      <c r="F75" s="158" t="s">
        <v>368</v>
      </c>
      <c r="G75" s="158" t="s">
        <v>368</v>
      </c>
      <c r="H75" s="158" t="s">
        <v>368</v>
      </c>
      <c r="I75" s="158" t="s">
        <v>368</v>
      </c>
      <c r="J75" s="158" t="s">
        <v>368</v>
      </c>
      <c r="K75" s="158" t="s">
        <v>368</v>
      </c>
      <c r="L75" s="158" t="s">
        <v>368</v>
      </c>
    </row>
    <row r="76" spans="1:12">
      <c r="A76" s="159" t="s">
        <v>371</v>
      </c>
      <c r="C76" s="158" t="s">
        <v>702</v>
      </c>
      <c r="D76" s="158" t="s">
        <v>1843</v>
      </c>
      <c r="E76" s="158" t="s">
        <v>702</v>
      </c>
      <c r="F76" s="158" t="s">
        <v>910</v>
      </c>
      <c r="G76" s="158" t="s">
        <v>819</v>
      </c>
      <c r="H76" s="158" t="s">
        <v>895</v>
      </c>
      <c r="I76" s="158" t="s">
        <v>910</v>
      </c>
      <c r="J76" s="158" t="s">
        <v>911</v>
      </c>
      <c r="K76" s="158" t="s">
        <v>2367</v>
      </c>
      <c r="L76" s="158" t="s">
        <v>2368</v>
      </c>
    </row>
    <row r="77" spans="1:12">
      <c r="A77" s="159" t="s">
        <v>1908</v>
      </c>
      <c r="C77" s="158" t="s">
        <v>1992</v>
      </c>
      <c r="D77" s="158" t="s">
        <v>1223</v>
      </c>
      <c r="E77" s="158" t="s">
        <v>1992</v>
      </c>
      <c r="F77" s="158" t="s">
        <v>1114</v>
      </c>
      <c r="G77" s="158" t="s">
        <v>768</v>
      </c>
      <c r="H77" s="158" t="s">
        <v>2369</v>
      </c>
      <c r="I77" s="158" t="s">
        <v>1114</v>
      </c>
      <c r="J77" s="158" t="s">
        <v>1401</v>
      </c>
      <c r="K77" s="158" t="s">
        <v>2370</v>
      </c>
      <c r="L77" s="158" t="s">
        <v>2371</v>
      </c>
    </row>
    <row r="78" spans="1:12">
      <c r="A78" s="159" t="s">
        <v>246</v>
      </c>
      <c r="C78" s="158" t="s">
        <v>1846</v>
      </c>
      <c r="D78" s="158" t="s">
        <v>845</v>
      </c>
      <c r="E78" s="158" t="s">
        <v>1116</v>
      </c>
      <c r="F78" s="158" t="s">
        <v>1116</v>
      </c>
      <c r="G78" s="158" t="s">
        <v>804</v>
      </c>
      <c r="H78" s="158" t="s">
        <v>1765</v>
      </c>
      <c r="I78" s="158" t="s">
        <v>719</v>
      </c>
      <c r="J78" s="158" t="s">
        <v>1116</v>
      </c>
      <c r="K78" s="158" t="s">
        <v>2372</v>
      </c>
      <c r="L78" s="158" t="s">
        <v>2373</v>
      </c>
    </row>
    <row r="79" spans="1:12">
      <c r="A79" s="159" t="s">
        <v>235</v>
      </c>
      <c r="C79" s="158" t="s">
        <v>1079</v>
      </c>
      <c r="D79" s="158" t="s">
        <v>899</v>
      </c>
      <c r="E79" s="158" t="s">
        <v>716</v>
      </c>
      <c r="F79" s="158" t="s">
        <v>1017</v>
      </c>
      <c r="G79" s="158" t="s">
        <v>819</v>
      </c>
      <c r="H79" s="158" t="s">
        <v>1797</v>
      </c>
      <c r="I79" s="158" t="s">
        <v>1017</v>
      </c>
      <c r="J79" s="158" t="s">
        <v>899</v>
      </c>
      <c r="K79" s="158" t="s">
        <v>2374</v>
      </c>
      <c r="L79" s="158" t="s">
        <v>2375</v>
      </c>
    </row>
    <row r="80" spans="1:12">
      <c r="A80" s="159" t="s">
        <v>912</v>
      </c>
      <c r="C80" s="158" t="s">
        <v>849</v>
      </c>
      <c r="D80" s="158" t="s">
        <v>770</v>
      </c>
      <c r="E80" s="158" t="s">
        <v>1895</v>
      </c>
      <c r="F80" s="158" t="s">
        <v>1895</v>
      </c>
      <c r="G80" s="158" t="s">
        <v>758</v>
      </c>
      <c r="H80" s="158" t="s">
        <v>758</v>
      </c>
      <c r="I80" s="158" t="s">
        <v>1895</v>
      </c>
      <c r="J80" s="158" t="s">
        <v>849</v>
      </c>
      <c r="K80" s="158" t="s">
        <v>2376</v>
      </c>
      <c r="L80" s="158" t="s">
        <v>2377</v>
      </c>
    </row>
    <row r="81" spans="1:12">
      <c r="A81" s="159" t="s">
        <v>914</v>
      </c>
      <c r="C81" s="158" t="s">
        <v>882</v>
      </c>
      <c r="D81" s="158" t="s">
        <v>808</v>
      </c>
      <c r="E81" s="158" t="s">
        <v>1283</v>
      </c>
      <c r="F81" s="158" t="s">
        <v>1283</v>
      </c>
      <c r="G81" s="158" t="s">
        <v>758</v>
      </c>
      <c r="H81" s="158" t="s">
        <v>758</v>
      </c>
      <c r="I81" s="158" t="s">
        <v>1283</v>
      </c>
      <c r="J81" s="158" t="s">
        <v>881</v>
      </c>
      <c r="K81" s="158" t="s">
        <v>2378</v>
      </c>
      <c r="L81" s="158" t="s">
        <v>2379</v>
      </c>
    </row>
    <row r="82" spans="1:12">
      <c r="A82" s="159" t="s">
        <v>231</v>
      </c>
      <c r="C82" s="158" t="s">
        <v>1937</v>
      </c>
      <c r="D82" s="158" t="s">
        <v>1937</v>
      </c>
      <c r="E82" s="158" t="s">
        <v>1002</v>
      </c>
      <c r="F82" s="158" t="s">
        <v>1794</v>
      </c>
      <c r="G82" s="158" t="s">
        <v>758</v>
      </c>
      <c r="H82" s="158" t="s">
        <v>758</v>
      </c>
      <c r="I82" s="158" t="s">
        <v>1164</v>
      </c>
      <c r="J82" s="158" t="s">
        <v>1794</v>
      </c>
      <c r="K82" s="158" t="s">
        <v>2380</v>
      </c>
      <c r="L82" s="158" t="s">
        <v>2381</v>
      </c>
    </row>
    <row r="83" spans="1:12">
      <c r="A83" s="159" t="s">
        <v>230</v>
      </c>
      <c r="C83" s="158" t="s">
        <v>2382</v>
      </c>
      <c r="D83" s="158" t="s">
        <v>2383</v>
      </c>
      <c r="E83" s="158" t="s">
        <v>2384</v>
      </c>
      <c r="F83" s="158" t="s">
        <v>2385</v>
      </c>
      <c r="G83" s="158" t="s">
        <v>796</v>
      </c>
      <c r="H83" s="158" t="s">
        <v>893</v>
      </c>
      <c r="I83" s="158" t="s">
        <v>2386</v>
      </c>
      <c r="J83" s="158" t="s">
        <v>2385</v>
      </c>
      <c r="K83" s="158" t="s">
        <v>2387</v>
      </c>
      <c r="L83" s="158" t="s">
        <v>2388</v>
      </c>
    </row>
    <row r="84" spans="1:12">
      <c r="A84" s="159" t="s">
        <v>226</v>
      </c>
      <c r="C84" s="158" t="s">
        <v>2057</v>
      </c>
      <c r="D84" s="158" t="s">
        <v>1930</v>
      </c>
      <c r="E84" s="158" t="s">
        <v>2057</v>
      </c>
      <c r="F84" s="158" t="s">
        <v>962</v>
      </c>
      <c r="G84" s="158" t="s">
        <v>824</v>
      </c>
      <c r="H84" s="158" t="s">
        <v>1987</v>
      </c>
      <c r="I84" s="158" t="s">
        <v>962</v>
      </c>
      <c r="J84" s="158" t="s">
        <v>1731</v>
      </c>
      <c r="K84" s="158" t="s">
        <v>2389</v>
      </c>
      <c r="L84" s="158" t="s">
        <v>2390</v>
      </c>
    </row>
    <row r="85" spans="1:12">
      <c r="A85" s="159" t="s">
        <v>224</v>
      </c>
      <c r="C85" s="158" t="s">
        <v>2124</v>
      </c>
      <c r="D85" s="158" t="s">
        <v>1063</v>
      </c>
      <c r="E85" s="158" t="s">
        <v>1275</v>
      </c>
      <c r="F85" s="158" t="s">
        <v>1767</v>
      </c>
      <c r="G85" s="158" t="s">
        <v>1041</v>
      </c>
      <c r="H85" s="158" t="s">
        <v>2391</v>
      </c>
      <c r="I85" s="158" t="s">
        <v>1767</v>
      </c>
      <c r="J85" s="158" t="s">
        <v>1062</v>
      </c>
      <c r="K85" s="158" t="s">
        <v>2392</v>
      </c>
      <c r="L85" s="158" t="s">
        <v>2393</v>
      </c>
    </row>
    <row r="86" spans="1:12">
      <c r="A86" s="159" t="s">
        <v>372</v>
      </c>
      <c r="C86" s="158" t="s">
        <v>741</v>
      </c>
      <c r="D86" s="158" t="s">
        <v>1681</v>
      </c>
      <c r="E86" s="158" t="s">
        <v>913</v>
      </c>
      <c r="F86" s="158" t="s">
        <v>913</v>
      </c>
      <c r="G86" s="158" t="s">
        <v>789</v>
      </c>
      <c r="H86" s="158" t="s">
        <v>2394</v>
      </c>
      <c r="I86" s="158" t="s">
        <v>695</v>
      </c>
      <c r="J86" s="158" t="s">
        <v>913</v>
      </c>
      <c r="K86" s="158" t="s">
        <v>2395</v>
      </c>
      <c r="L86" s="158" t="s">
        <v>2396</v>
      </c>
    </row>
    <row r="87" spans="1:12">
      <c r="A87" s="159" t="s">
        <v>222</v>
      </c>
      <c r="C87" s="158" t="s">
        <v>1860</v>
      </c>
      <c r="D87" s="158" t="s">
        <v>2046</v>
      </c>
      <c r="E87" s="158" t="s">
        <v>811</v>
      </c>
      <c r="F87" s="158" t="s">
        <v>1860</v>
      </c>
      <c r="G87" s="158" t="s">
        <v>763</v>
      </c>
      <c r="H87" s="158" t="s">
        <v>879</v>
      </c>
      <c r="I87" s="158" t="s">
        <v>1860</v>
      </c>
      <c r="J87" s="158" t="s">
        <v>1175</v>
      </c>
      <c r="K87" s="158" t="s">
        <v>2397</v>
      </c>
      <c r="L87" s="158" t="s">
        <v>2398</v>
      </c>
    </row>
    <row r="88" spans="1:12">
      <c r="A88" s="159" t="s">
        <v>922</v>
      </c>
      <c r="C88" s="158" t="s">
        <v>1769</v>
      </c>
      <c r="D88" s="158" t="s">
        <v>1770</v>
      </c>
      <c r="E88" s="158" t="s">
        <v>1221</v>
      </c>
      <c r="F88" s="158" t="s">
        <v>2079</v>
      </c>
      <c r="G88" s="158" t="s">
        <v>796</v>
      </c>
      <c r="H88" s="158" t="s">
        <v>1877</v>
      </c>
      <c r="I88" s="158" t="s">
        <v>2079</v>
      </c>
      <c r="J88" s="158" t="s">
        <v>1770</v>
      </c>
      <c r="K88" s="158" t="s">
        <v>2399</v>
      </c>
      <c r="L88" s="158" t="s">
        <v>2400</v>
      </c>
    </row>
    <row r="89" spans="1:12">
      <c r="A89" s="159" t="s">
        <v>732</v>
      </c>
      <c r="C89" s="158" t="s">
        <v>1681</v>
      </c>
      <c r="D89" s="158" t="s">
        <v>990</v>
      </c>
      <c r="E89" s="158" t="s">
        <v>1681</v>
      </c>
      <c r="F89" s="158" t="s">
        <v>990</v>
      </c>
      <c r="G89" s="158" t="s">
        <v>809</v>
      </c>
      <c r="H89" s="158" t="s">
        <v>1941</v>
      </c>
      <c r="I89" s="158" t="s">
        <v>991</v>
      </c>
      <c r="J89" s="158" t="s">
        <v>990</v>
      </c>
      <c r="K89" s="158" t="s">
        <v>2401</v>
      </c>
      <c r="L89" s="158" t="s">
        <v>2402</v>
      </c>
    </row>
    <row r="90" spans="1:12">
      <c r="A90" s="159" t="s">
        <v>926</v>
      </c>
      <c r="C90" s="158" t="s">
        <v>924</v>
      </c>
      <c r="D90" s="158" t="s">
        <v>777</v>
      </c>
      <c r="E90" s="158" t="s">
        <v>924</v>
      </c>
      <c r="F90" s="158" t="s">
        <v>1095</v>
      </c>
      <c r="G90" s="158" t="s">
        <v>819</v>
      </c>
      <c r="H90" s="158" t="s">
        <v>1300</v>
      </c>
      <c r="I90" s="158" t="s">
        <v>776</v>
      </c>
      <c r="J90" s="158" t="s">
        <v>1095</v>
      </c>
      <c r="K90" s="158" t="s">
        <v>2403</v>
      </c>
      <c r="L90" s="158" t="s">
        <v>2404</v>
      </c>
    </row>
    <row r="91" spans="1:12">
      <c r="A91" s="159" t="s">
        <v>184</v>
      </c>
      <c r="C91" s="158" t="s">
        <v>941</v>
      </c>
      <c r="D91" s="158" t="s">
        <v>886</v>
      </c>
      <c r="E91" s="158" t="s">
        <v>888</v>
      </c>
      <c r="F91" s="158" t="s">
        <v>941</v>
      </c>
      <c r="G91" s="158" t="s">
        <v>757</v>
      </c>
      <c r="H91" s="158" t="s">
        <v>895</v>
      </c>
      <c r="I91" s="158" t="s">
        <v>941</v>
      </c>
      <c r="J91" s="158" t="s">
        <v>886</v>
      </c>
      <c r="K91" s="158" t="s">
        <v>2405</v>
      </c>
      <c r="L91" s="158" t="s">
        <v>2406</v>
      </c>
    </row>
    <row r="92" spans="1:12">
      <c r="A92" s="159" t="s">
        <v>927</v>
      </c>
      <c r="C92" s="158" t="s">
        <v>1835</v>
      </c>
      <c r="D92" s="158" t="s">
        <v>1835</v>
      </c>
      <c r="E92" s="158" t="s">
        <v>948</v>
      </c>
      <c r="F92" s="158" t="s">
        <v>1263</v>
      </c>
      <c r="G92" s="158" t="s">
        <v>1220</v>
      </c>
      <c r="H92" s="158" t="s">
        <v>2407</v>
      </c>
      <c r="I92" s="158" t="s">
        <v>1263</v>
      </c>
      <c r="J92" s="158" t="s">
        <v>1068</v>
      </c>
      <c r="K92" s="158" t="s">
        <v>2408</v>
      </c>
      <c r="L92" s="158" t="s">
        <v>2409</v>
      </c>
    </row>
    <row r="93" spans="1:12">
      <c r="A93" s="159" t="s">
        <v>929</v>
      </c>
      <c r="C93" s="158" t="s">
        <v>808</v>
      </c>
      <c r="D93" s="158" t="s">
        <v>880</v>
      </c>
      <c r="E93" s="158" t="s">
        <v>881</v>
      </c>
      <c r="F93" s="158" t="s">
        <v>881</v>
      </c>
      <c r="G93" s="158" t="s">
        <v>757</v>
      </c>
      <c r="H93" s="158" t="s">
        <v>901</v>
      </c>
      <c r="I93" s="158" t="s">
        <v>881</v>
      </c>
      <c r="J93" s="158" t="s">
        <v>808</v>
      </c>
      <c r="K93" s="158" t="s">
        <v>2410</v>
      </c>
      <c r="L93" s="158" t="s">
        <v>2411</v>
      </c>
    </row>
    <row r="94" spans="1:12">
      <c r="A94" s="159" t="s">
        <v>930</v>
      </c>
      <c r="B94" s="158" t="s">
        <v>2041</v>
      </c>
      <c r="C94" s="158" t="s">
        <v>1886</v>
      </c>
      <c r="D94" s="158" t="s">
        <v>1886</v>
      </c>
      <c r="E94" s="158" t="s">
        <v>1885</v>
      </c>
      <c r="F94" s="158" t="s">
        <v>1885</v>
      </c>
      <c r="G94" s="158" t="s">
        <v>748</v>
      </c>
      <c r="H94" s="158" t="s">
        <v>2412</v>
      </c>
      <c r="I94" s="158" t="s">
        <v>1885</v>
      </c>
      <c r="J94" s="158" t="s">
        <v>1886</v>
      </c>
      <c r="K94" s="158" t="s">
        <v>2413</v>
      </c>
      <c r="L94" s="158" t="s">
        <v>2414</v>
      </c>
    </row>
    <row r="95" spans="1:12">
      <c r="A95" s="159" t="s">
        <v>152</v>
      </c>
      <c r="C95" s="158" t="s">
        <v>2013</v>
      </c>
      <c r="D95" s="158" t="s">
        <v>1904</v>
      </c>
      <c r="E95" s="158" t="s">
        <v>2013</v>
      </c>
      <c r="F95" s="158" t="s">
        <v>1938</v>
      </c>
      <c r="G95" s="158" t="s">
        <v>855</v>
      </c>
      <c r="H95" s="158" t="s">
        <v>1780</v>
      </c>
      <c r="I95" s="158" t="s">
        <v>1858</v>
      </c>
      <c r="J95" s="158" t="s">
        <v>1938</v>
      </c>
      <c r="K95" s="158" t="s">
        <v>2415</v>
      </c>
      <c r="L95" s="158" t="s">
        <v>2416</v>
      </c>
    </row>
    <row r="96" spans="1:12">
      <c r="A96" s="159" t="s">
        <v>149</v>
      </c>
      <c r="C96" s="158" t="s">
        <v>872</v>
      </c>
      <c r="D96" s="158" t="s">
        <v>872</v>
      </c>
      <c r="E96" s="158" t="s">
        <v>814</v>
      </c>
      <c r="F96" s="158" t="s">
        <v>700</v>
      </c>
      <c r="G96" s="158" t="s">
        <v>758</v>
      </c>
      <c r="H96" s="158" t="s">
        <v>758</v>
      </c>
      <c r="I96" s="158" t="s">
        <v>814</v>
      </c>
      <c r="J96" s="158" t="s">
        <v>700</v>
      </c>
      <c r="K96" s="158" t="s">
        <v>2417</v>
      </c>
      <c r="L96" s="158" t="s">
        <v>2418</v>
      </c>
    </row>
    <row r="97" spans="1:12">
      <c r="A97" s="159" t="s">
        <v>937</v>
      </c>
      <c r="C97" s="158" t="s">
        <v>1566</v>
      </c>
      <c r="D97" s="158" t="s">
        <v>1237</v>
      </c>
      <c r="E97" s="158" t="s">
        <v>1566</v>
      </c>
      <c r="F97" s="158" t="s">
        <v>1237</v>
      </c>
      <c r="G97" s="158" t="s">
        <v>754</v>
      </c>
      <c r="H97" s="158" t="s">
        <v>1733</v>
      </c>
      <c r="I97" s="158" t="s">
        <v>998</v>
      </c>
      <c r="J97" s="158" t="s">
        <v>1237</v>
      </c>
      <c r="K97" s="158" t="s">
        <v>2419</v>
      </c>
      <c r="L97" s="158" t="s">
        <v>2420</v>
      </c>
    </row>
    <row r="98" spans="1:12">
      <c r="A98" s="159" t="s">
        <v>940</v>
      </c>
      <c r="C98" s="158" t="s">
        <v>881</v>
      </c>
      <c r="D98" s="158" t="s">
        <v>880</v>
      </c>
      <c r="E98" s="158" t="s">
        <v>881</v>
      </c>
      <c r="F98" s="158" t="s">
        <v>882</v>
      </c>
      <c r="G98" s="158" t="s">
        <v>758</v>
      </c>
      <c r="H98" s="158" t="s">
        <v>758</v>
      </c>
      <c r="I98" s="158" t="s">
        <v>882</v>
      </c>
      <c r="J98" s="158" t="s">
        <v>870</v>
      </c>
      <c r="K98" s="158" t="s">
        <v>2421</v>
      </c>
      <c r="L98" s="158" t="s">
        <v>2422</v>
      </c>
    </row>
    <row r="99" spans="1:12">
      <c r="A99" s="159" t="s">
        <v>128</v>
      </c>
      <c r="C99" s="158" t="s">
        <v>1963</v>
      </c>
      <c r="D99" s="158" t="s">
        <v>718</v>
      </c>
      <c r="E99" s="158" t="s">
        <v>1963</v>
      </c>
      <c r="F99" s="158" t="s">
        <v>718</v>
      </c>
      <c r="G99" s="158" t="s">
        <v>936</v>
      </c>
      <c r="H99" s="158" t="s">
        <v>2071</v>
      </c>
      <c r="I99" s="158" t="s">
        <v>718</v>
      </c>
      <c r="J99" s="158" t="s">
        <v>867</v>
      </c>
      <c r="K99" s="158" t="s">
        <v>2423</v>
      </c>
      <c r="L99" s="158" t="s">
        <v>2424</v>
      </c>
    </row>
    <row r="100" spans="1:12">
      <c r="A100" s="159" t="s">
        <v>118</v>
      </c>
      <c r="C100" s="158" t="s">
        <v>905</v>
      </c>
      <c r="D100" s="158" t="s">
        <v>1320</v>
      </c>
      <c r="E100" s="158" t="s">
        <v>906</v>
      </c>
      <c r="F100" s="158" t="s">
        <v>692</v>
      </c>
      <c r="G100" s="158" t="s">
        <v>1532</v>
      </c>
      <c r="H100" s="158" t="s">
        <v>2425</v>
      </c>
      <c r="I100" s="158" t="s">
        <v>692</v>
      </c>
      <c r="J100" s="158" t="s">
        <v>1257</v>
      </c>
      <c r="K100" s="158" t="s">
        <v>2426</v>
      </c>
      <c r="L100" s="158" t="s">
        <v>2427</v>
      </c>
    </row>
    <row r="101" spans="1:12">
      <c r="A101" s="159" t="s">
        <v>946</v>
      </c>
      <c r="C101" s="158" t="s">
        <v>1175</v>
      </c>
      <c r="D101" s="158" t="s">
        <v>1898</v>
      </c>
      <c r="E101" s="158" t="s">
        <v>1175</v>
      </c>
      <c r="F101" s="158" t="s">
        <v>2046</v>
      </c>
      <c r="G101" s="158" t="s">
        <v>1532</v>
      </c>
      <c r="H101" s="158" t="s">
        <v>2428</v>
      </c>
      <c r="I101" s="158" t="s">
        <v>2319</v>
      </c>
      <c r="J101" s="158" t="s">
        <v>2046</v>
      </c>
      <c r="K101" s="158" t="s">
        <v>2429</v>
      </c>
      <c r="L101" s="158" t="s">
        <v>2430</v>
      </c>
    </row>
    <row r="102" spans="1:12">
      <c r="A102" s="159" t="s">
        <v>370</v>
      </c>
      <c r="C102" s="158" t="s">
        <v>773</v>
      </c>
      <c r="D102" s="158" t="s">
        <v>730</v>
      </c>
      <c r="E102" s="158" t="s">
        <v>1681</v>
      </c>
      <c r="F102" s="158" t="s">
        <v>730</v>
      </c>
      <c r="G102" s="158" t="s">
        <v>936</v>
      </c>
      <c r="H102" s="158" t="s">
        <v>1750</v>
      </c>
      <c r="I102" s="158" t="s">
        <v>1006</v>
      </c>
      <c r="J102" s="158" t="s">
        <v>730</v>
      </c>
      <c r="K102" s="158" t="s">
        <v>2431</v>
      </c>
      <c r="L102" s="158" t="s">
        <v>2432</v>
      </c>
    </row>
    <row r="103" spans="1:12">
      <c r="A103" s="159" t="s">
        <v>949</v>
      </c>
      <c r="C103" s="158" t="s">
        <v>2433</v>
      </c>
      <c r="D103" s="158" t="s">
        <v>950</v>
      </c>
      <c r="E103" s="158" t="s">
        <v>2433</v>
      </c>
      <c r="F103" s="158" t="s">
        <v>2433</v>
      </c>
      <c r="G103" s="158" t="s">
        <v>758</v>
      </c>
      <c r="H103" s="158" t="s">
        <v>758</v>
      </c>
      <c r="I103" s="158" t="s">
        <v>2433</v>
      </c>
      <c r="J103" s="158" t="s">
        <v>950</v>
      </c>
      <c r="K103" s="158" t="s">
        <v>2434</v>
      </c>
      <c r="L103" s="158" t="s">
        <v>2435</v>
      </c>
    </row>
    <row r="104" spans="1:12">
      <c r="A104" s="159" t="s">
        <v>951</v>
      </c>
      <c r="B104" s="158" t="s">
        <v>2096</v>
      </c>
      <c r="C104" s="158">
        <v>2.1</v>
      </c>
      <c r="D104" s="158">
        <v>2.14</v>
      </c>
      <c r="E104" s="158">
        <v>2.1</v>
      </c>
      <c r="F104" s="158">
        <v>2.12</v>
      </c>
      <c r="G104" s="158">
        <v>-0.14000000000000001</v>
      </c>
      <c r="H104" s="158">
        <v>-6.19</v>
      </c>
      <c r="I104" s="158">
        <v>2.12</v>
      </c>
      <c r="J104" s="158">
        <v>2.14</v>
      </c>
      <c r="K104" s="158">
        <v>3035313</v>
      </c>
      <c r="L104" s="158">
        <v>6420.3</v>
      </c>
    </row>
    <row r="105" spans="1:12">
      <c r="A105" s="159" t="s">
        <v>256</v>
      </c>
      <c r="C105" s="158">
        <v>986</v>
      </c>
      <c r="D105" s="158">
        <v>1020</v>
      </c>
      <c r="E105" s="158">
        <v>984</v>
      </c>
      <c r="F105" s="158">
        <v>996</v>
      </c>
      <c r="G105" s="158">
        <v>24</v>
      </c>
      <c r="H105" s="158">
        <v>2.4700000000000002</v>
      </c>
      <c r="I105" s="158">
        <v>996</v>
      </c>
      <c r="J105" s="158">
        <v>998</v>
      </c>
      <c r="K105" s="158">
        <v>3501697</v>
      </c>
      <c r="L105" s="158">
        <v>3506104.26</v>
      </c>
    </row>
    <row r="106" spans="1:12">
      <c r="A106" s="159" t="s">
        <v>238</v>
      </c>
      <c r="C106" s="158">
        <v>51</v>
      </c>
      <c r="D106" s="158">
        <v>52.25</v>
      </c>
      <c r="E106" s="158">
        <v>47</v>
      </c>
      <c r="F106" s="158">
        <v>48</v>
      </c>
      <c r="G106" s="158">
        <v>-2.25</v>
      </c>
      <c r="H106" s="158">
        <v>-4.4800000000000004</v>
      </c>
      <c r="I106" s="158">
        <v>48</v>
      </c>
      <c r="J106" s="158">
        <v>48.25</v>
      </c>
      <c r="K106" s="158">
        <v>22330038</v>
      </c>
      <c r="L106" s="158">
        <v>1100052.1399999999</v>
      </c>
    </row>
    <row r="107" spans="1:12">
      <c r="A107" s="159" t="s">
        <v>219</v>
      </c>
      <c r="C107" s="158">
        <v>46</v>
      </c>
      <c r="D107" s="158">
        <v>46.5</v>
      </c>
      <c r="E107" s="158">
        <v>42.5</v>
      </c>
      <c r="F107" s="158">
        <v>43.25</v>
      </c>
      <c r="G107" s="158">
        <v>-2</v>
      </c>
      <c r="H107" s="158">
        <v>-4.42</v>
      </c>
      <c r="I107" s="158">
        <v>43.25</v>
      </c>
      <c r="J107" s="158">
        <v>43.5</v>
      </c>
      <c r="K107" s="158">
        <v>17535445</v>
      </c>
      <c r="L107" s="158">
        <v>775420.88</v>
      </c>
    </row>
    <row r="108" spans="1:12">
      <c r="A108" s="159" t="s">
        <v>956</v>
      </c>
      <c r="C108" s="158">
        <v>236</v>
      </c>
      <c r="D108" s="158">
        <v>241</v>
      </c>
      <c r="E108" s="158">
        <v>236</v>
      </c>
      <c r="F108" s="158">
        <v>240</v>
      </c>
      <c r="G108" s="158">
        <v>4</v>
      </c>
      <c r="H108" s="158">
        <v>1.69</v>
      </c>
      <c r="I108" s="158">
        <v>239</v>
      </c>
      <c r="J108" s="158">
        <v>240</v>
      </c>
      <c r="K108" s="158">
        <v>1017</v>
      </c>
      <c r="L108" s="158">
        <v>241.58</v>
      </c>
    </row>
    <row r="109" spans="1:12">
      <c r="A109" s="159" t="s">
        <v>958</v>
      </c>
      <c r="C109" s="158">
        <v>13.5</v>
      </c>
      <c r="D109" s="158">
        <v>13.6</v>
      </c>
      <c r="E109" s="158">
        <v>12.7</v>
      </c>
      <c r="F109" s="158">
        <v>12.8</v>
      </c>
      <c r="G109" s="158">
        <v>-0.5</v>
      </c>
      <c r="H109" s="158">
        <v>-3.76</v>
      </c>
      <c r="I109" s="158">
        <v>12.8</v>
      </c>
      <c r="J109" s="158">
        <v>12.9</v>
      </c>
      <c r="K109" s="158">
        <v>9101422</v>
      </c>
      <c r="L109" s="158">
        <v>117927.79</v>
      </c>
    </row>
    <row r="110" spans="1:12">
      <c r="A110" s="159" t="s">
        <v>147</v>
      </c>
      <c r="C110" s="158">
        <v>4.54</v>
      </c>
      <c r="D110" s="158">
        <v>4.6399999999999997</v>
      </c>
      <c r="E110" s="158">
        <v>4.5199999999999996</v>
      </c>
      <c r="F110" s="158">
        <v>4.5599999999999996</v>
      </c>
      <c r="G110" s="158">
        <v>0.06</v>
      </c>
      <c r="H110" s="158">
        <v>1.33</v>
      </c>
      <c r="I110" s="158">
        <v>4.5599999999999996</v>
      </c>
      <c r="J110" s="158">
        <v>4.58</v>
      </c>
      <c r="K110" s="158">
        <v>1143054</v>
      </c>
      <c r="L110" s="158">
        <v>5228.7700000000004</v>
      </c>
    </row>
    <row r="111" spans="1:12">
      <c r="A111" s="159" t="s">
        <v>129</v>
      </c>
      <c r="C111" s="158">
        <v>9.6999999999999993</v>
      </c>
      <c r="D111" s="158">
        <v>9.8000000000000007</v>
      </c>
      <c r="E111" s="158">
        <v>9.35</v>
      </c>
      <c r="F111" s="158">
        <v>9.35</v>
      </c>
      <c r="G111" s="158">
        <v>-0.25</v>
      </c>
      <c r="H111" s="158">
        <v>-2.6</v>
      </c>
      <c r="I111" s="158">
        <v>9.35</v>
      </c>
      <c r="J111" s="158">
        <v>9.4</v>
      </c>
      <c r="K111" s="158">
        <v>5312788</v>
      </c>
      <c r="L111" s="158">
        <v>50591.12</v>
      </c>
    </row>
    <row r="112" spans="1:12">
      <c r="A112" s="159" t="s">
        <v>961</v>
      </c>
      <c r="C112" s="158">
        <v>7.85</v>
      </c>
      <c r="D112" s="158">
        <v>8.0500000000000007</v>
      </c>
      <c r="E112" s="158">
        <v>7.65</v>
      </c>
      <c r="F112" s="158">
        <v>7.75</v>
      </c>
      <c r="G112" s="158">
        <v>0.05</v>
      </c>
      <c r="H112" s="158">
        <v>0.65</v>
      </c>
      <c r="I112" s="158">
        <v>7.75</v>
      </c>
      <c r="J112" s="158">
        <v>7.8</v>
      </c>
      <c r="K112" s="158">
        <v>5567555</v>
      </c>
      <c r="L112" s="158">
        <v>43847.16</v>
      </c>
    </row>
    <row r="113" spans="1:12">
      <c r="A113" s="159" t="s">
        <v>2048</v>
      </c>
      <c r="B113" s="158" t="s">
        <v>2049</v>
      </c>
      <c r="C113" s="158" t="s">
        <v>368</v>
      </c>
      <c r="D113" s="158" t="s">
        <v>368</v>
      </c>
      <c r="E113" s="158" t="s">
        <v>368</v>
      </c>
      <c r="F113" s="158" t="s">
        <v>368</v>
      </c>
      <c r="G113" s="158" t="s">
        <v>368</v>
      </c>
      <c r="H113" s="158" t="s">
        <v>368</v>
      </c>
      <c r="I113" s="158" t="s">
        <v>368</v>
      </c>
      <c r="J113" s="158" t="s">
        <v>368</v>
      </c>
      <c r="K113" s="158" t="s">
        <v>368</v>
      </c>
      <c r="L113" s="158" t="s">
        <v>368</v>
      </c>
    </row>
    <row r="114" spans="1:12">
      <c r="A114" s="159" t="s">
        <v>963</v>
      </c>
      <c r="C114" s="158" t="s">
        <v>1214</v>
      </c>
      <c r="D114" s="158" t="s">
        <v>1218</v>
      </c>
      <c r="E114" s="158" t="s">
        <v>1213</v>
      </c>
      <c r="F114" s="158" t="s">
        <v>1214</v>
      </c>
      <c r="G114" s="158" t="s">
        <v>758</v>
      </c>
      <c r="H114" s="158" t="s">
        <v>758</v>
      </c>
      <c r="I114" s="158" t="s">
        <v>1213</v>
      </c>
      <c r="J114" s="158" t="s">
        <v>1214</v>
      </c>
      <c r="K114" s="158" t="s">
        <v>2436</v>
      </c>
      <c r="L114" s="158" t="s">
        <v>2437</v>
      </c>
    </row>
    <row r="115" spans="1:12">
      <c r="A115" s="159" t="s">
        <v>966</v>
      </c>
      <c r="C115" s="158" t="s">
        <v>1124</v>
      </c>
      <c r="D115" s="158" t="s">
        <v>1122</v>
      </c>
      <c r="E115" s="158" t="s">
        <v>1124</v>
      </c>
      <c r="F115" s="158" t="s">
        <v>1124</v>
      </c>
      <c r="G115" s="158" t="s">
        <v>758</v>
      </c>
      <c r="H115" s="158" t="s">
        <v>758</v>
      </c>
      <c r="I115" s="158" t="s">
        <v>1124</v>
      </c>
      <c r="J115" s="158" t="s">
        <v>367</v>
      </c>
      <c r="K115" s="158" t="s">
        <v>2438</v>
      </c>
      <c r="L115" s="158" t="s">
        <v>2439</v>
      </c>
    </row>
    <row r="116" spans="1:12">
      <c r="A116" s="159" t="s">
        <v>305</v>
      </c>
      <c r="C116" s="158" t="s">
        <v>1566</v>
      </c>
      <c r="D116" s="158" t="s">
        <v>1237</v>
      </c>
      <c r="E116" s="158" t="s">
        <v>999</v>
      </c>
      <c r="F116" s="158" t="s">
        <v>999</v>
      </c>
      <c r="G116" s="158" t="s">
        <v>828</v>
      </c>
      <c r="H116" s="158" t="s">
        <v>2440</v>
      </c>
      <c r="I116" s="158" t="s">
        <v>999</v>
      </c>
      <c r="J116" s="158" t="s">
        <v>1000</v>
      </c>
      <c r="K116" s="158" t="s">
        <v>2441</v>
      </c>
      <c r="L116" s="158" t="s">
        <v>2442</v>
      </c>
    </row>
    <row r="117" spans="1:12">
      <c r="A117" s="159" t="s">
        <v>971</v>
      </c>
      <c r="C117" s="158" t="s">
        <v>1014</v>
      </c>
      <c r="D117" s="158" t="s">
        <v>897</v>
      </c>
      <c r="E117" s="158" t="s">
        <v>1002</v>
      </c>
      <c r="F117" s="158" t="s">
        <v>1794</v>
      </c>
      <c r="G117" s="158" t="s">
        <v>754</v>
      </c>
      <c r="H117" s="158" t="s">
        <v>1827</v>
      </c>
      <c r="I117" s="158" t="s">
        <v>1164</v>
      </c>
      <c r="J117" s="158" t="s">
        <v>1794</v>
      </c>
      <c r="K117" s="158" t="s">
        <v>2443</v>
      </c>
      <c r="L117" s="158" t="s">
        <v>2444</v>
      </c>
    </row>
    <row r="118" spans="1:12">
      <c r="A118" s="159" t="s">
        <v>975</v>
      </c>
      <c r="C118" s="158" t="s">
        <v>795</v>
      </c>
      <c r="D118" s="158" t="s">
        <v>1100</v>
      </c>
      <c r="E118" s="158" t="s">
        <v>795</v>
      </c>
      <c r="F118" s="158" t="s">
        <v>1105</v>
      </c>
      <c r="G118" s="158" t="s">
        <v>757</v>
      </c>
      <c r="H118" s="158" t="s">
        <v>1735</v>
      </c>
      <c r="I118" s="158" t="s">
        <v>1105</v>
      </c>
      <c r="J118" s="158" t="s">
        <v>1100</v>
      </c>
      <c r="K118" s="158" t="s">
        <v>2445</v>
      </c>
      <c r="L118" s="158" t="s">
        <v>2446</v>
      </c>
    </row>
    <row r="119" spans="1:12">
      <c r="A119" s="159" t="s">
        <v>978</v>
      </c>
      <c r="C119" s="158" t="s">
        <v>1268</v>
      </c>
      <c r="D119" s="158" t="s">
        <v>1267</v>
      </c>
      <c r="E119" s="158" t="s">
        <v>1268</v>
      </c>
      <c r="F119" s="158" t="s">
        <v>1268</v>
      </c>
      <c r="G119" s="158" t="s">
        <v>768</v>
      </c>
      <c r="H119" s="158" t="s">
        <v>1729</v>
      </c>
      <c r="I119" s="158" t="s">
        <v>1268</v>
      </c>
      <c r="J119" s="158" t="s">
        <v>1202</v>
      </c>
      <c r="K119" s="158" t="s">
        <v>2447</v>
      </c>
      <c r="L119" s="158" t="s">
        <v>2448</v>
      </c>
    </row>
    <row r="120" spans="1:12">
      <c r="A120" s="159" t="s">
        <v>981</v>
      </c>
      <c r="C120" s="158" t="s">
        <v>1852</v>
      </c>
      <c r="D120" s="158" t="s">
        <v>813</v>
      </c>
      <c r="E120" s="158" t="s">
        <v>1852</v>
      </c>
      <c r="F120" s="158" t="s">
        <v>813</v>
      </c>
      <c r="G120" s="158" t="s">
        <v>1041</v>
      </c>
      <c r="H120" s="158" t="s">
        <v>2449</v>
      </c>
      <c r="I120" s="158" t="s">
        <v>1056</v>
      </c>
      <c r="J120" s="158" t="s">
        <v>813</v>
      </c>
      <c r="K120" s="158" t="s">
        <v>2450</v>
      </c>
      <c r="L120" s="158" t="s">
        <v>2451</v>
      </c>
    </row>
    <row r="121" spans="1:12">
      <c r="A121" s="159" t="s">
        <v>984</v>
      </c>
      <c r="C121" s="158" t="s">
        <v>2255</v>
      </c>
      <c r="D121" s="158" t="s">
        <v>2255</v>
      </c>
      <c r="E121" s="158" t="s">
        <v>1364</v>
      </c>
      <c r="F121" s="158" t="s">
        <v>2452</v>
      </c>
      <c r="G121" s="158" t="s">
        <v>758</v>
      </c>
      <c r="H121" s="158" t="s">
        <v>758</v>
      </c>
      <c r="I121" s="158" t="s">
        <v>2452</v>
      </c>
      <c r="J121" s="158" t="s">
        <v>2256</v>
      </c>
      <c r="K121" s="158" t="s">
        <v>2453</v>
      </c>
      <c r="L121" s="158" t="s">
        <v>2454</v>
      </c>
    </row>
    <row r="122" spans="1:12">
      <c r="A122" s="159" t="s">
        <v>287</v>
      </c>
      <c r="C122" s="158" t="s">
        <v>1161</v>
      </c>
      <c r="D122" s="158" t="s">
        <v>671</v>
      </c>
      <c r="E122" s="158" t="s">
        <v>875</v>
      </c>
      <c r="F122" s="158" t="s">
        <v>671</v>
      </c>
      <c r="G122" s="158" t="s">
        <v>855</v>
      </c>
      <c r="H122" s="158" t="s">
        <v>2455</v>
      </c>
      <c r="I122" s="158" t="s">
        <v>761</v>
      </c>
      <c r="J122" s="158" t="s">
        <v>671</v>
      </c>
      <c r="K122" s="158" t="s">
        <v>2456</v>
      </c>
      <c r="L122" s="158" t="s">
        <v>2457</v>
      </c>
    </row>
    <row r="123" spans="1:12">
      <c r="A123" s="159" t="s">
        <v>989</v>
      </c>
      <c r="C123" s="158" t="s">
        <v>1100</v>
      </c>
      <c r="D123" s="158" t="s">
        <v>928</v>
      </c>
      <c r="E123" s="158" t="s">
        <v>1105</v>
      </c>
      <c r="F123" s="158" t="s">
        <v>1105</v>
      </c>
      <c r="G123" s="158" t="s">
        <v>757</v>
      </c>
      <c r="H123" s="158" t="s">
        <v>1735</v>
      </c>
      <c r="I123" s="158" t="s">
        <v>1105</v>
      </c>
      <c r="J123" s="158" t="s">
        <v>1100</v>
      </c>
      <c r="K123" s="158" t="s">
        <v>2458</v>
      </c>
      <c r="L123" s="158" t="s">
        <v>2459</v>
      </c>
    </row>
    <row r="124" spans="1:12">
      <c r="A124" s="159" t="s">
        <v>283</v>
      </c>
      <c r="C124" s="158" t="s">
        <v>1814</v>
      </c>
      <c r="D124" s="158" t="s">
        <v>1219</v>
      </c>
      <c r="E124" s="158" t="s">
        <v>700</v>
      </c>
      <c r="F124" s="158" t="s">
        <v>1814</v>
      </c>
      <c r="G124" s="158" t="s">
        <v>796</v>
      </c>
      <c r="H124" s="158" t="s">
        <v>2460</v>
      </c>
      <c r="I124" s="158" t="s">
        <v>1814</v>
      </c>
      <c r="J124" s="158" t="s">
        <v>1749</v>
      </c>
      <c r="K124" s="158" t="s">
        <v>2461</v>
      </c>
      <c r="L124" s="158" t="s">
        <v>2462</v>
      </c>
    </row>
    <row r="125" spans="1:12">
      <c r="A125" s="159" t="s">
        <v>282</v>
      </c>
      <c r="C125" s="158" t="s">
        <v>891</v>
      </c>
      <c r="D125" s="158" t="s">
        <v>853</v>
      </c>
      <c r="E125" s="158" t="s">
        <v>1462</v>
      </c>
      <c r="F125" s="158" t="s">
        <v>891</v>
      </c>
      <c r="G125" s="158" t="s">
        <v>819</v>
      </c>
      <c r="H125" s="158" t="s">
        <v>2065</v>
      </c>
      <c r="I125" s="158" t="s">
        <v>891</v>
      </c>
      <c r="J125" s="158" t="s">
        <v>853</v>
      </c>
      <c r="K125" s="158" t="s">
        <v>2463</v>
      </c>
      <c r="L125" s="158" t="s">
        <v>2464</v>
      </c>
    </row>
    <row r="126" spans="1:12">
      <c r="A126" s="159" t="s">
        <v>276</v>
      </c>
      <c r="C126" s="158" t="s">
        <v>1861</v>
      </c>
      <c r="D126" s="158" t="s">
        <v>1861</v>
      </c>
      <c r="E126" s="158" t="s">
        <v>2465</v>
      </c>
      <c r="F126" s="158" t="s">
        <v>1743</v>
      </c>
      <c r="G126" s="158" t="s">
        <v>804</v>
      </c>
      <c r="H126" s="158" t="s">
        <v>2034</v>
      </c>
      <c r="I126" s="158" t="s">
        <v>2465</v>
      </c>
      <c r="J126" s="158" t="s">
        <v>1743</v>
      </c>
      <c r="K126" s="158" t="s">
        <v>2466</v>
      </c>
      <c r="L126" s="158" t="s">
        <v>2467</v>
      </c>
    </row>
    <row r="127" spans="1:12">
      <c r="A127" s="159" t="s">
        <v>271</v>
      </c>
      <c r="C127" s="158" t="s">
        <v>1429</v>
      </c>
      <c r="D127" s="158" t="s">
        <v>2468</v>
      </c>
      <c r="E127" s="158" t="s">
        <v>1963</v>
      </c>
      <c r="F127" s="158" t="s">
        <v>867</v>
      </c>
      <c r="G127" s="158" t="s">
        <v>855</v>
      </c>
      <c r="H127" s="158" t="s">
        <v>2469</v>
      </c>
      <c r="I127" s="158" t="s">
        <v>867</v>
      </c>
      <c r="J127" s="158" t="s">
        <v>857</v>
      </c>
      <c r="K127" s="158" t="s">
        <v>2470</v>
      </c>
      <c r="L127" s="158" t="s">
        <v>2471</v>
      </c>
    </row>
    <row r="128" spans="1:12">
      <c r="A128" s="159" t="s">
        <v>996</v>
      </c>
      <c r="C128" s="158" t="s">
        <v>1178</v>
      </c>
      <c r="D128" s="158" t="s">
        <v>1178</v>
      </c>
      <c r="E128" s="158" t="s">
        <v>1428</v>
      </c>
      <c r="F128" s="158" t="s">
        <v>1178</v>
      </c>
      <c r="G128" s="158" t="s">
        <v>768</v>
      </c>
      <c r="H128" s="158" t="s">
        <v>1071</v>
      </c>
      <c r="I128" s="158" t="s">
        <v>1726</v>
      </c>
      <c r="J128" s="158" t="s">
        <v>1178</v>
      </c>
      <c r="K128" s="158" t="s">
        <v>2472</v>
      </c>
      <c r="L128" s="158" t="s">
        <v>2473</v>
      </c>
    </row>
    <row r="129" spans="1:12">
      <c r="A129" s="159" t="s">
        <v>264</v>
      </c>
      <c r="C129" s="158" t="s">
        <v>1064</v>
      </c>
      <c r="D129" s="158" t="s">
        <v>919</v>
      </c>
      <c r="E129" s="158" t="s">
        <v>720</v>
      </c>
      <c r="F129" s="158" t="s">
        <v>827</v>
      </c>
      <c r="G129" s="158" t="s">
        <v>758</v>
      </c>
      <c r="H129" s="158" t="s">
        <v>758</v>
      </c>
      <c r="I129" s="158" t="s">
        <v>720</v>
      </c>
      <c r="J129" s="158" t="s">
        <v>1064</v>
      </c>
      <c r="K129" s="158" t="s">
        <v>2474</v>
      </c>
      <c r="L129" s="158" t="s">
        <v>2475</v>
      </c>
    </row>
    <row r="130" spans="1:12">
      <c r="A130" s="159" t="s">
        <v>997</v>
      </c>
      <c r="C130" s="158" t="s">
        <v>1025</v>
      </c>
      <c r="D130" s="158" t="s">
        <v>1228</v>
      </c>
      <c r="E130" s="158" t="s">
        <v>1025</v>
      </c>
      <c r="F130" s="158" t="s">
        <v>1228</v>
      </c>
      <c r="G130" s="158" t="s">
        <v>1041</v>
      </c>
      <c r="H130" s="158" t="s">
        <v>2476</v>
      </c>
      <c r="I130" s="158" t="s">
        <v>1495</v>
      </c>
      <c r="J130" s="158" t="s">
        <v>1228</v>
      </c>
      <c r="K130" s="158" t="s">
        <v>2477</v>
      </c>
      <c r="L130" s="158" t="s">
        <v>2478</v>
      </c>
    </row>
    <row r="131" spans="1:12">
      <c r="A131" s="159" t="s">
        <v>1001</v>
      </c>
      <c r="C131" s="158" t="s">
        <v>1726</v>
      </c>
      <c r="D131" s="158" t="s">
        <v>1428</v>
      </c>
      <c r="E131" s="158" t="s">
        <v>663</v>
      </c>
      <c r="F131" s="158" t="s">
        <v>1428</v>
      </c>
      <c r="G131" s="158" t="s">
        <v>1143</v>
      </c>
      <c r="H131" s="158" t="s">
        <v>2233</v>
      </c>
      <c r="I131" s="158" t="s">
        <v>1726</v>
      </c>
      <c r="J131" s="158" t="s">
        <v>1428</v>
      </c>
      <c r="K131" s="158" t="s">
        <v>2479</v>
      </c>
      <c r="L131" s="158" t="s">
        <v>2480</v>
      </c>
    </row>
    <row r="132" spans="1:12">
      <c r="A132" s="159" t="s">
        <v>253</v>
      </c>
      <c r="C132" s="158" t="s">
        <v>2481</v>
      </c>
      <c r="D132" s="158" t="s">
        <v>2481</v>
      </c>
      <c r="E132" s="158" t="s">
        <v>2385</v>
      </c>
      <c r="F132" s="158" t="s">
        <v>1840</v>
      </c>
      <c r="G132" s="158" t="s">
        <v>2482</v>
      </c>
      <c r="H132" s="158" t="s">
        <v>1940</v>
      </c>
      <c r="I132" s="158" t="s">
        <v>1840</v>
      </c>
      <c r="J132" s="158" t="s">
        <v>2383</v>
      </c>
      <c r="K132" s="158" t="s">
        <v>2483</v>
      </c>
      <c r="L132" s="158" t="s">
        <v>2484</v>
      </c>
    </row>
    <row r="133" spans="1:12">
      <c r="A133" s="159" t="s">
        <v>252</v>
      </c>
      <c r="C133" s="158" t="s">
        <v>830</v>
      </c>
      <c r="D133" s="158" t="s">
        <v>881</v>
      </c>
      <c r="E133" s="158" t="s">
        <v>830</v>
      </c>
      <c r="F133" s="158" t="s">
        <v>1028</v>
      </c>
      <c r="G133" s="158" t="s">
        <v>1333</v>
      </c>
      <c r="H133" s="158" t="s">
        <v>2485</v>
      </c>
      <c r="I133" s="158" t="s">
        <v>1028</v>
      </c>
      <c r="J133" s="158" t="s">
        <v>881</v>
      </c>
      <c r="K133" s="158" t="s">
        <v>2486</v>
      </c>
      <c r="L133" s="158" t="s">
        <v>2487</v>
      </c>
    </row>
    <row r="134" spans="1:12">
      <c r="A134" s="159" t="s">
        <v>1004</v>
      </c>
      <c r="C134" s="158" t="s">
        <v>887</v>
      </c>
      <c r="D134" s="158" t="s">
        <v>850</v>
      </c>
      <c r="E134" s="158" t="s">
        <v>722</v>
      </c>
      <c r="F134" s="158" t="s">
        <v>850</v>
      </c>
      <c r="G134" s="158" t="s">
        <v>757</v>
      </c>
      <c r="H134" s="158" t="s">
        <v>1771</v>
      </c>
      <c r="I134" s="158" t="s">
        <v>887</v>
      </c>
      <c r="J134" s="158" t="s">
        <v>850</v>
      </c>
      <c r="K134" s="158" t="s">
        <v>2488</v>
      </c>
      <c r="L134" s="158" t="s">
        <v>2489</v>
      </c>
    </row>
    <row r="135" spans="1:12">
      <c r="A135" s="159" t="s">
        <v>251</v>
      </c>
      <c r="C135" s="158" t="s">
        <v>2490</v>
      </c>
      <c r="D135" s="158" t="s">
        <v>2491</v>
      </c>
      <c r="E135" s="158" t="s">
        <v>2492</v>
      </c>
      <c r="F135" s="158" t="s">
        <v>2490</v>
      </c>
      <c r="G135" s="158" t="s">
        <v>796</v>
      </c>
      <c r="H135" s="158" t="s">
        <v>2493</v>
      </c>
      <c r="I135" s="158" t="s">
        <v>2490</v>
      </c>
      <c r="J135" s="158" t="s">
        <v>2494</v>
      </c>
      <c r="K135" s="158" t="s">
        <v>2495</v>
      </c>
      <c r="L135" s="158" t="s">
        <v>2496</v>
      </c>
    </row>
    <row r="136" spans="1:12">
      <c r="A136" s="159" t="s">
        <v>1007</v>
      </c>
      <c r="C136" s="158" t="s">
        <v>802</v>
      </c>
      <c r="D136" s="158" t="s">
        <v>802</v>
      </c>
      <c r="E136" s="158" t="s">
        <v>1930</v>
      </c>
      <c r="F136" s="158" t="s">
        <v>717</v>
      </c>
      <c r="G136" s="158" t="s">
        <v>758</v>
      </c>
      <c r="H136" s="158" t="s">
        <v>758</v>
      </c>
      <c r="I136" s="158" t="s">
        <v>1783</v>
      </c>
      <c r="J136" s="158" t="s">
        <v>717</v>
      </c>
      <c r="K136" s="158" t="s">
        <v>2497</v>
      </c>
      <c r="L136" s="158" t="s">
        <v>2498</v>
      </c>
    </row>
    <row r="137" spans="1:12">
      <c r="A137" s="159" t="s">
        <v>247</v>
      </c>
      <c r="C137" s="158" t="s">
        <v>1188</v>
      </c>
      <c r="D137" s="158" t="s">
        <v>1462</v>
      </c>
      <c r="E137" s="158" t="s">
        <v>1095</v>
      </c>
      <c r="F137" s="158" t="s">
        <v>1188</v>
      </c>
      <c r="G137" s="158" t="s">
        <v>819</v>
      </c>
      <c r="H137" s="158" t="s">
        <v>2298</v>
      </c>
      <c r="I137" s="158" t="s">
        <v>1188</v>
      </c>
      <c r="J137" s="158" t="s">
        <v>1462</v>
      </c>
      <c r="K137" s="158" t="s">
        <v>2499</v>
      </c>
      <c r="L137" s="158" t="s">
        <v>2500</v>
      </c>
    </row>
    <row r="138" spans="1:12">
      <c r="A138" s="159" t="s">
        <v>1010</v>
      </c>
      <c r="C138" s="158" t="s">
        <v>799</v>
      </c>
      <c r="D138" s="158" t="s">
        <v>729</v>
      </c>
      <c r="E138" s="158" t="s">
        <v>1359</v>
      </c>
      <c r="F138" s="158" t="s">
        <v>1171</v>
      </c>
      <c r="G138" s="158" t="s">
        <v>824</v>
      </c>
      <c r="H138" s="158" t="s">
        <v>2123</v>
      </c>
      <c r="I138" s="158" t="s">
        <v>1171</v>
      </c>
      <c r="J138" s="158" t="s">
        <v>729</v>
      </c>
      <c r="K138" s="158" t="s">
        <v>2501</v>
      </c>
      <c r="L138" s="158" t="s">
        <v>2502</v>
      </c>
    </row>
    <row r="139" spans="1:12">
      <c r="A139" s="159" t="s">
        <v>241</v>
      </c>
      <c r="C139" s="158" t="s">
        <v>1867</v>
      </c>
      <c r="D139" s="158" t="s">
        <v>2503</v>
      </c>
      <c r="E139" s="158" t="s">
        <v>2504</v>
      </c>
      <c r="F139" s="158" t="s">
        <v>1867</v>
      </c>
      <c r="G139" s="158" t="s">
        <v>873</v>
      </c>
      <c r="H139" s="158" t="s">
        <v>2363</v>
      </c>
      <c r="I139" s="158" t="s">
        <v>1867</v>
      </c>
      <c r="J139" s="158" t="s">
        <v>1757</v>
      </c>
      <c r="K139" s="158" t="s">
        <v>2505</v>
      </c>
      <c r="L139" s="158" t="s">
        <v>2506</v>
      </c>
    </row>
    <row r="140" spans="1:12">
      <c r="A140" s="159" t="s">
        <v>1012</v>
      </c>
      <c r="C140" s="158" t="s">
        <v>1774</v>
      </c>
      <c r="D140" s="158" t="s">
        <v>1768</v>
      </c>
      <c r="E140" s="158" t="s">
        <v>964</v>
      </c>
      <c r="F140" s="158" t="s">
        <v>1657</v>
      </c>
      <c r="G140" s="158" t="s">
        <v>784</v>
      </c>
      <c r="H140" s="158" t="s">
        <v>2507</v>
      </c>
      <c r="I140" s="158" t="s">
        <v>1657</v>
      </c>
      <c r="J140" s="158" t="s">
        <v>1754</v>
      </c>
      <c r="K140" s="158" t="s">
        <v>2508</v>
      </c>
      <c r="L140" s="158" t="s">
        <v>2509</v>
      </c>
    </row>
    <row r="141" spans="1:12">
      <c r="A141" s="159" t="s">
        <v>240</v>
      </c>
      <c r="C141" s="158" t="s">
        <v>1951</v>
      </c>
      <c r="D141" s="158" t="s">
        <v>1971</v>
      </c>
      <c r="E141" s="158" t="s">
        <v>1839</v>
      </c>
      <c r="F141" s="158" t="s">
        <v>1951</v>
      </c>
      <c r="G141" s="158" t="s">
        <v>758</v>
      </c>
      <c r="H141" s="158" t="s">
        <v>758</v>
      </c>
      <c r="I141" s="158" t="s">
        <v>1951</v>
      </c>
      <c r="J141" s="158" t="s">
        <v>1952</v>
      </c>
      <c r="K141" s="158" t="s">
        <v>2510</v>
      </c>
      <c r="L141" s="158" t="s">
        <v>2511</v>
      </c>
    </row>
    <row r="142" spans="1:12">
      <c r="A142" s="159" t="s">
        <v>239</v>
      </c>
      <c r="C142" s="158" t="s">
        <v>720</v>
      </c>
      <c r="D142" s="158" t="s">
        <v>720</v>
      </c>
      <c r="E142" s="158" t="s">
        <v>921</v>
      </c>
      <c r="F142" s="158" t="s">
        <v>973</v>
      </c>
      <c r="G142" s="158" t="s">
        <v>828</v>
      </c>
      <c r="H142" s="158" t="s">
        <v>1911</v>
      </c>
      <c r="I142" s="158" t="s">
        <v>973</v>
      </c>
      <c r="J142" s="158" t="s">
        <v>972</v>
      </c>
      <c r="K142" s="158" t="s">
        <v>2512</v>
      </c>
      <c r="L142" s="158" t="s">
        <v>2513</v>
      </c>
    </row>
    <row r="143" spans="1:12">
      <c r="A143" s="159" t="s">
        <v>2053</v>
      </c>
      <c r="B143" s="158" t="s">
        <v>2031</v>
      </c>
      <c r="C143" s="158" t="s">
        <v>368</v>
      </c>
      <c r="D143" s="158" t="s">
        <v>368</v>
      </c>
      <c r="E143" s="158" t="s">
        <v>368</v>
      </c>
      <c r="F143" s="158" t="s">
        <v>368</v>
      </c>
      <c r="G143" s="158" t="s">
        <v>368</v>
      </c>
      <c r="H143" s="158" t="s">
        <v>368</v>
      </c>
      <c r="I143" s="158" t="s">
        <v>368</v>
      </c>
      <c r="J143" s="158" t="s">
        <v>368</v>
      </c>
      <c r="K143" s="158" t="s">
        <v>368</v>
      </c>
      <c r="L143" s="158" t="s">
        <v>368</v>
      </c>
    </row>
    <row r="144" spans="1:12">
      <c r="A144" s="159" t="s">
        <v>228</v>
      </c>
      <c r="C144" s="158" t="s">
        <v>1455</v>
      </c>
      <c r="D144" s="158" t="s">
        <v>1244</v>
      </c>
      <c r="E144" s="158" t="s">
        <v>766</v>
      </c>
      <c r="F144" s="158" t="s">
        <v>1455</v>
      </c>
      <c r="G144" s="158" t="s">
        <v>768</v>
      </c>
      <c r="H144" s="158" t="s">
        <v>2514</v>
      </c>
      <c r="I144" s="158" t="s">
        <v>1455</v>
      </c>
      <c r="J144" s="158" t="s">
        <v>1244</v>
      </c>
      <c r="K144" s="158" t="s">
        <v>2515</v>
      </c>
      <c r="L144" s="158" t="s">
        <v>2516</v>
      </c>
    </row>
    <row r="145" spans="1:12">
      <c r="A145" s="159" t="s">
        <v>328</v>
      </c>
      <c r="C145" s="158" t="s">
        <v>850</v>
      </c>
      <c r="D145" s="158" t="s">
        <v>850</v>
      </c>
      <c r="E145" s="158" t="s">
        <v>886</v>
      </c>
      <c r="F145" s="158" t="s">
        <v>850</v>
      </c>
      <c r="G145" s="158" t="s">
        <v>758</v>
      </c>
      <c r="H145" s="158" t="s">
        <v>758</v>
      </c>
      <c r="I145" s="158" t="s">
        <v>887</v>
      </c>
      <c r="J145" s="158" t="s">
        <v>850</v>
      </c>
      <c r="K145" s="158" t="s">
        <v>2517</v>
      </c>
      <c r="L145" s="158" t="s">
        <v>2518</v>
      </c>
    </row>
    <row r="146" spans="1:12">
      <c r="A146" s="159" t="s">
        <v>1016</v>
      </c>
      <c r="C146" s="158" t="s">
        <v>1162</v>
      </c>
      <c r="D146" s="158" t="s">
        <v>1160</v>
      </c>
      <c r="E146" s="158" t="s">
        <v>1282</v>
      </c>
      <c r="F146" s="158" t="s">
        <v>740</v>
      </c>
      <c r="G146" s="158" t="s">
        <v>758</v>
      </c>
      <c r="H146" s="158" t="s">
        <v>758</v>
      </c>
      <c r="I146" s="158" t="s">
        <v>740</v>
      </c>
      <c r="J146" s="158" t="s">
        <v>1160</v>
      </c>
      <c r="K146" s="158" t="s">
        <v>2519</v>
      </c>
      <c r="L146" s="158" t="s">
        <v>2520</v>
      </c>
    </row>
    <row r="147" spans="1:12">
      <c r="A147" s="159" t="s">
        <v>1018</v>
      </c>
      <c r="C147" s="158" t="s">
        <v>1569</v>
      </c>
      <c r="D147" s="158" t="s">
        <v>843</v>
      </c>
      <c r="E147" s="158" t="s">
        <v>1569</v>
      </c>
      <c r="F147" s="158" t="s">
        <v>1225</v>
      </c>
      <c r="G147" s="158" t="s">
        <v>763</v>
      </c>
      <c r="H147" s="158" t="s">
        <v>2521</v>
      </c>
      <c r="I147" s="158" t="s">
        <v>1225</v>
      </c>
      <c r="J147" s="158" t="s">
        <v>843</v>
      </c>
      <c r="K147" s="158" t="s">
        <v>2522</v>
      </c>
      <c r="L147" s="158" t="s">
        <v>2523</v>
      </c>
    </row>
    <row r="148" spans="1:12">
      <c r="A148" s="159" t="s">
        <v>1020</v>
      </c>
      <c r="C148" s="158" t="s">
        <v>959</v>
      </c>
      <c r="D148" s="158" t="s">
        <v>1327</v>
      </c>
      <c r="E148" s="158" t="s">
        <v>959</v>
      </c>
      <c r="F148" s="158" t="s">
        <v>821</v>
      </c>
      <c r="G148" s="158" t="s">
        <v>758</v>
      </c>
      <c r="H148" s="158" t="s">
        <v>758</v>
      </c>
      <c r="I148" s="158" t="s">
        <v>821</v>
      </c>
      <c r="J148" s="158" t="s">
        <v>1327</v>
      </c>
      <c r="K148" s="158" t="s">
        <v>2524</v>
      </c>
      <c r="L148" s="158" t="s">
        <v>2525</v>
      </c>
    </row>
    <row r="149" spans="1:12">
      <c r="A149" s="159" t="s">
        <v>1021</v>
      </c>
      <c r="C149" s="158" t="s">
        <v>993</v>
      </c>
      <c r="D149" s="158" t="s">
        <v>993</v>
      </c>
      <c r="E149" s="158" t="s">
        <v>993</v>
      </c>
      <c r="F149" s="158" t="s">
        <v>993</v>
      </c>
      <c r="G149" s="158" t="s">
        <v>758</v>
      </c>
      <c r="H149" s="158" t="s">
        <v>758</v>
      </c>
      <c r="I149" s="158" t="s">
        <v>993</v>
      </c>
      <c r="J149" s="158" t="s">
        <v>992</v>
      </c>
      <c r="K149" s="158" t="s">
        <v>1920</v>
      </c>
      <c r="L149" s="158" t="s">
        <v>993</v>
      </c>
    </row>
    <row r="150" spans="1:12">
      <c r="A150" s="159" t="s">
        <v>334</v>
      </c>
      <c r="C150" s="158" t="s">
        <v>1762</v>
      </c>
      <c r="D150" s="158" t="s">
        <v>1727</v>
      </c>
      <c r="E150" s="158" t="s">
        <v>2067</v>
      </c>
      <c r="F150" s="158" t="s">
        <v>1762</v>
      </c>
      <c r="G150" s="158" t="s">
        <v>936</v>
      </c>
      <c r="H150" s="158" t="s">
        <v>2050</v>
      </c>
      <c r="I150" s="158" t="s">
        <v>1762</v>
      </c>
      <c r="J150" s="158" t="s">
        <v>2194</v>
      </c>
      <c r="K150" s="158" t="s">
        <v>2526</v>
      </c>
      <c r="L150" s="158" t="s">
        <v>2527</v>
      </c>
    </row>
    <row r="151" spans="1:12">
      <c r="A151" s="159" t="s">
        <v>1929</v>
      </c>
      <c r="C151" s="158" t="s">
        <v>1164</v>
      </c>
      <c r="D151" s="158" t="s">
        <v>897</v>
      </c>
      <c r="E151" s="158" t="s">
        <v>1164</v>
      </c>
      <c r="F151" s="158" t="s">
        <v>1794</v>
      </c>
      <c r="G151" s="158" t="s">
        <v>754</v>
      </c>
      <c r="H151" s="158" t="s">
        <v>1827</v>
      </c>
      <c r="I151" s="158" t="s">
        <v>1164</v>
      </c>
      <c r="J151" s="158" t="s">
        <v>1794</v>
      </c>
      <c r="K151" s="158" t="s">
        <v>2528</v>
      </c>
      <c r="L151" s="158" t="s">
        <v>2529</v>
      </c>
    </row>
    <row r="152" spans="1:12">
      <c r="A152" s="159" t="s">
        <v>188</v>
      </c>
      <c r="C152" s="158" t="s">
        <v>1688</v>
      </c>
      <c r="D152" s="158" t="s">
        <v>1847</v>
      </c>
      <c r="E152" s="158" t="s">
        <v>1688</v>
      </c>
      <c r="F152" s="158" t="s">
        <v>1968</v>
      </c>
      <c r="G152" s="158" t="s">
        <v>1041</v>
      </c>
      <c r="H152" s="158" t="s">
        <v>1837</v>
      </c>
      <c r="I152" s="158" t="s">
        <v>1777</v>
      </c>
      <c r="J152" s="158" t="s">
        <v>1968</v>
      </c>
      <c r="K152" s="158" t="s">
        <v>2530</v>
      </c>
      <c r="L152" s="158" t="s">
        <v>2531</v>
      </c>
    </row>
    <row r="153" spans="1:12">
      <c r="A153" s="159" t="s">
        <v>183</v>
      </c>
      <c r="C153" s="158" t="s">
        <v>1843</v>
      </c>
      <c r="D153" s="158" t="s">
        <v>1193</v>
      </c>
      <c r="E153" s="158" t="s">
        <v>703</v>
      </c>
      <c r="F153" s="158" t="s">
        <v>738</v>
      </c>
      <c r="G153" s="158" t="s">
        <v>796</v>
      </c>
      <c r="H153" s="158" t="s">
        <v>2532</v>
      </c>
      <c r="I153" s="158" t="s">
        <v>738</v>
      </c>
      <c r="J153" s="158" t="s">
        <v>905</v>
      </c>
      <c r="K153" s="158" t="s">
        <v>2533</v>
      </c>
      <c r="L153" s="158" t="s">
        <v>2534</v>
      </c>
    </row>
    <row r="154" spans="1:12">
      <c r="A154" s="159" t="s">
        <v>181</v>
      </c>
      <c r="C154" s="158" t="s">
        <v>700</v>
      </c>
      <c r="D154" s="158" t="s">
        <v>1814</v>
      </c>
      <c r="E154" s="158" t="s">
        <v>700</v>
      </c>
      <c r="F154" s="158" t="s">
        <v>872</v>
      </c>
      <c r="G154" s="158" t="s">
        <v>873</v>
      </c>
      <c r="H154" s="158" t="s">
        <v>1838</v>
      </c>
      <c r="I154" s="158" t="s">
        <v>872</v>
      </c>
      <c r="J154" s="158" t="s">
        <v>1814</v>
      </c>
      <c r="K154" s="158" t="s">
        <v>2535</v>
      </c>
      <c r="L154" s="158" t="s">
        <v>2536</v>
      </c>
    </row>
    <row r="155" spans="1:12">
      <c r="A155" s="159" t="s">
        <v>180</v>
      </c>
      <c r="C155" s="158" t="s">
        <v>2537</v>
      </c>
      <c r="D155" s="158" t="s">
        <v>2538</v>
      </c>
      <c r="E155" s="158" t="s">
        <v>2539</v>
      </c>
      <c r="F155" s="158" t="s">
        <v>2540</v>
      </c>
      <c r="G155" s="158" t="s">
        <v>2541</v>
      </c>
      <c r="H155" s="158" t="s">
        <v>2223</v>
      </c>
      <c r="I155" s="158" t="s">
        <v>2542</v>
      </c>
      <c r="J155" s="158" t="s">
        <v>2540</v>
      </c>
      <c r="K155" s="158" t="s">
        <v>2543</v>
      </c>
      <c r="L155" s="158" t="s">
        <v>2544</v>
      </c>
    </row>
    <row r="156" spans="1:12">
      <c r="A156" s="159" t="s">
        <v>1026</v>
      </c>
      <c r="C156" s="158" t="s">
        <v>1068</v>
      </c>
      <c r="D156" s="158" t="s">
        <v>1069</v>
      </c>
      <c r="E156" s="158" t="s">
        <v>947</v>
      </c>
      <c r="F156" s="158" t="s">
        <v>1068</v>
      </c>
      <c r="G156" s="158" t="s">
        <v>1143</v>
      </c>
      <c r="H156" s="158" t="s">
        <v>2081</v>
      </c>
      <c r="I156" s="158" t="s">
        <v>1135</v>
      </c>
      <c r="J156" s="158" t="s">
        <v>1263</v>
      </c>
      <c r="K156" s="158" t="s">
        <v>2545</v>
      </c>
      <c r="L156" s="158" t="s">
        <v>2546</v>
      </c>
    </row>
    <row r="157" spans="1:12">
      <c r="A157" s="159" t="s">
        <v>176</v>
      </c>
      <c r="B157" s="158" t="s">
        <v>2096</v>
      </c>
      <c r="C157" s="158" t="s">
        <v>686</v>
      </c>
      <c r="D157" s="158" t="s">
        <v>2547</v>
      </c>
      <c r="E157" s="158" t="s">
        <v>1915</v>
      </c>
      <c r="F157" s="158" t="s">
        <v>686</v>
      </c>
      <c r="G157" s="158" t="s">
        <v>844</v>
      </c>
      <c r="H157" s="158" t="s">
        <v>2060</v>
      </c>
      <c r="I157" s="158" t="s">
        <v>1912</v>
      </c>
      <c r="J157" s="158" t="s">
        <v>686</v>
      </c>
      <c r="K157" s="158" t="s">
        <v>2548</v>
      </c>
      <c r="L157" s="158" t="s">
        <v>2549</v>
      </c>
    </row>
    <row r="158" spans="1:12">
      <c r="A158" s="159" t="s">
        <v>1030</v>
      </c>
      <c r="C158" s="158" t="s">
        <v>1057</v>
      </c>
      <c r="D158" s="158" t="s">
        <v>1210</v>
      </c>
      <c r="E158" s="158" t="s">
        <v>1211</v>
      </c>
      <c r="F158" s="158" t="s">
        <v>1211</v>
      </c>
      <c r="G158" s="158" t="s">
        <v>748</v>
      </c>
      <c r="H158" s="158" t="s">
        <v>2550</v>
      </c>
      <c r="I158" s="158" t="s">
        <v>1211</v>
      </c>
      <c r="J158" s="158" t="s">
        <v>1057</v>
      </c>
      <c r="K158" s="158" t="s">
        <v>2551</v>
      </c>
      <c r="L158" s="158" t="s">
        <v>2552</v>
      </c>
    </row>
    <row r="159" spans="1:12">
      <c r="A159" s="159" t="s">
        <v>1033</v>
      </c>
      <c r="C159" s="158" t="s">
        <v>1835</v>
      </c>
      <c r="D159" s="158" t="s">
        <v>1835</v>
      </c>
      <c r="E159" s="158" t="s">
        <v>947</v>
      </c>
      <c r="F159" s="158" t="s">
        <v>947</v>
      </c>
      <c r="G159" s="158" t="s">
        <v>754</v>
      </c>
      <c r="H159" s="158" t="s">
        <v>1797</v>
      </c>
      <c r="I159" s="158" t="s">
        <v>947</v>
      </c>
      <c r="J159" s="158" t="s">
        <v>1135</v>
      </c>
      <c r="K159" s="158" t="s">
        <v>2553</v>
      </c>
      <c r="L159" s="158" t="s">
        <v>2554</v>
      </c>
    </row>
    <row r="160" spans="1:12">
      <c r="A160" s="159" t="s">
        <v>1034</v>
      </c>
      <c r="C160" s="158" t="s">
        <v>1922</v>
      </c>
      <c r="D160" s="158" t="s">
        <v>1123</v>
      </c>
      <c r="E160" s="158" t="s">
        <v>1318</v>
      </c>
      <c r="F160" s="158" t="s">
        <v>1983</v>
      </c>
      <c r="G160" s="158" t="s">
        <v>1041</v>
      </c>
      <c r="H160" s="158" t="s">
        <v>2555</v>
      </c>
      <c r="I160" s="158" t="s">
        <v>1983</v>
      </c>
      <c r="J160" s="158" t="s">
        <v>1123</v>
      </c>
      <c r="K160" s="158" t="s">
        <v>2556</v>
      </c>
      <c r="L160" s="158" t="s">
        <v>2557</v>
      </c>
    </row>
    <row r="161" spans="1:12">
      <c r="A161" s="159" t="s">
        <v>160</v>
      </c>
      <c r="C161" s="158" t="s">
        <v>1476</v>
      </c>
      <c r="D161" s="158" t="s">
        <v>1678</v>
      </c>
      <c r="E161" s="158" t="s">
        <v>2133</v>
      </c>
      <c r="F161" s="158" t="s">
        <v>1275</v>
      </c>
      <c r="G161" s="158" t="s">
        <v>768</v>
      </c>
      <c r="H161" s="158" t="s">
        <v>2558</v>
      </c>
      <c r="I161" s="158" t="s">
        <v>1476</v>
      </c>
      <c r="J161" s="158" t="s">
        <v>1678</v>
      </c>
      <c r="K161" s="158" t="s">
        <v>2559</v>
      </c>
      <c r="L161" s="158" t="s">
        <v>2560</v>
      </c>
    </row>
    <row r="162" spans="1:12">
      <c r="A162" s="159" t="s">
        <v>1036</v>
      </c>
      <c r="C162" s="158" t="s">
        <v>1208</v>
      </c>
      <c r="D162" s="158" t="s">
        <v>1239</v>
      </c>
      <c r="E162" s="158" t="s">
        <v>943</v>
      </c>
      <c r="F162" s="158" t="s">
        <v>1208</v>
      </c>
      <c r="G162" s="158" t="s">
        <v>757</v>
      </c>
      <c r="H162" s="158" t="s">
        <v>974</v>
      </c>
      <c r="I162" s="158" t="s">
        <v>1208</v>
      </c>
      <c r="J162" s="158" t="s">
        <v>1239</v>
      </c>
      <c r="K162" s="158" t="s">
        <v>2561</v>
      </c>
      <c r="L162" s="158" t="s">
        <v>2562</v>
      </c>
    </row>
    <row r="163" spans="1:12">
      <c r="A163" s="159" t="s">
        <v>1037</v>
      </c>
      <c r="C163" s="158" t="s">
        <v>1265</v>
      </c>
      <c r="D163" s="158" t="s">
        <v>1988</v>
      </c>
      <c r="E163" s="158" t="s">
        <v>1787</v>
      </c>
      <c r="F163" s="158" t="s">
        <v>1265</v>
      </c>
      <c r="G163" s="158" t="s">
        <v>758</v>
      </c>
      <c r="H163" s="158" t="s">
        <v>758</v>
      </c>
      <c r="I163" s="158" t="s">
        <v>1265</v>
      </c>
      <c r="J163" s="158" t="s">
        <v>1988</v>
      </c>
      <c r="K163" s="158" t="s">
        <v>2563</v>
      </c>
      <c r="L163" s="158" t="s">
        <v>2564</v>
      </c>
    </row>
    <row r="164" spans="1:12">
      <c r="A164" s="159" t="s">
        <v>1042</v>
      </c>
      <c r="B164" s="158" t="s">
        <v>2041</v>
      </c>
      <c r="C164" s="158" t="s">
        <v>1753</v>
      </c>
      <c r="D164" s="158" t="s">
        <v>1048</v>
      </c>
      <c r="E164" s="158" t="s">
        <v>1478</v>
      </c>
      <c r="F164" s="158" t="s">
        <v>1048</v>
      </c>
      <c r="G164" s="158" t="s">
        <v>1041</v>
      </c>
      <c r="H164" s="158" t="s">
        <v>2565</v>
      </c>
      <c r="I164" s="158" t="s">
        <v>1478</v>
      </c>
      <c r="J164" s="158" t="s">
        <v>1048</v>
      </c>
      <c r="K164" s="158" t="s">
        <v>2566</v>
      </c>
      <c r="L164" s="158" t="s">
        <v>2567</v>
      </c>
    </row>
    <row r="165" spans="1:12">
      <c r="A165" s="159" t="s">
        <v>142</v>
      </c>
      <c r="C165" s="158" t="s">
        <v>905</v>
      </c>
      <c r="D165" s="158" t="s">
        <v>905</v>
      </c>
      <c r="E165" s="158" t="s">
        <v>906</v>
      </c>
      <c r="F165" s="158" t="s">
        <v>738</v>
      </c>
      <c r="G165" s="158" t="s">
        <v>758</v>
      </c>
      <c r="H165" s="158" t="s">
        <v>758</v>
      </c>
      <c r="I165" s="158" t="s">
        <v>738</v>
      </c>
      <c r="J165" s="158" t="s">
        <v>905</v>
      </c>
      <c r="K165" s="158" t="s">
        <v>2568</v>
      </c>
      <c r="L165" s="158" t="s">
        <v>2569</v>
      </c>
    </row>
    <row r="166" spans="1:12">
      <c r="A166" s="159" t="s">
        <v>141</v>
      </c>
      <c r="C166" s="158" t="s">
        <v>1161</v>
      </c>
      <c r="D166" s="158" t="s">
        <v>723</v>
      </c>
      <c r="E166" s="158" t="s">
        <v>1277</v>
      </c>
      <c r="F166" s="158" t="s">
        <v>875</v>
      </c>
      <c r="G166" s="158" t="s">
        <v>819</v>
      </c>
      <c r="H166" s="158" t="s">
        <v>901</v>
      </c>
      <c r="I166" s="158" t="s">
        <v>875</v>
      </c>
      <c r="J166" s="158" t="s">
        <v>1161</v>
      </c>
      <c r="K166" s="158" t="s">
        <v>2570</v>
      </c>
      <c r="L166" s="158" t="s">
        <v>2571</v>
      </c>
    </row>
    <row r="167" spans="1:12">
      <c r="A167" s="159" t="s">
        <v>138</v>
      </c>
      <c r="C167" s="158" t="s">
        <v>852</v>
      </c>
      <c r="D167" s="158" t="s">
        <v>853</v>
      </c>
      <c r="E167" s="158" t="s">
        <v>1462</v>
      </c>
      <c r="F167" s="158" t="s">
        <v>1462</v>
      </c>
      <c r="G167" s="158" t="s">
        <v>787</v>
      </c>
      <c r="H167" s="158" t="s">
        <v>2572</v>
      </c>
      <c r="I167" s="158" t="s">
        <v>1462</v>
      </c>
      <c r="J167" s="158" t="s">
        <v>852</v>
      </c>
      <c r="K167" s="158" t="s">
        <v>2573</v>
      </c>
      <c r="L167" s="158" t="s">
        <v>2574</v>
      </c>
    </row>
    <row r="168" spans="1:12">
      <c r="A168" s="159" t="s">
        <v>131</v>
      </c>
      <c r="C168" s="158" t="s">
        <v>1254</v>
      </c>
      <c r="D168" s="158" t="s">
        <v>1255</v>
      </c>
      <c r="E168" s="158" t="s">
        <v>1254</v>
      </c>
      <c r="F168" s="158" t="s">
        <v>1255</v>
      </c>
      <c r="G168" s="158" t="s">
        <v>983</v>
      </c>
      <c r="H168" s="158" t="s">
        <v>2081</v>
      </c>
      <c r="I168" s="158" t="s">
        <v>1254</v>
      </c>
      <c r="J168" s="158" t="s">
        <v>1255</v>
      </c>
      <c r="K168" s="158" t="s">
        <v>2575</v>
      </c>
      <c r="L168" s="158" t="s">
        <v>2576</v>
      </c>
    </row>
    <row r="169" spans="1:12">
      <c r="A169" s="159" t="s">
        <v>1049</v>
      </c>
      <c r="C169" s="158" t="s">
        <v>1188</v>
      </c>
      <c r="D169" s="158" t="s">
        <v>852</v>
      </c>
      <c r="E169" s="158" t="s">
        <v>1188</v>
      </c>
      <c r="F169" s="158" t="s">
        <v>852</v>
      </c>
      <c r="G169" s="158" t="s">
        <v>936</v>
      </c>
      <c r="H169" s="158" t="s">
        <v>2577</v>
      </c>
      <c r="I169" s="158" t="s">
        <v>892</v>
      </c>
      <c r="J169" s="158" t="s">
        <v>852</v>
      </c>
      <c r="K169" s="158" t="s">
        <v>2578</v>
      </c>
      <c r="L169" s="158" t="s">
        <v>2579</v>
      </c>
    </row>
    <row r="170" spans="1:12">
      <c r="A170" s="159" t="s">
        <v>130</v>
      </c>
      <c r="C170" s="158" t="s">
        <v>2580</v>
      </c>
      <c r="D170" s="158" t="s">
        <v>920</v>
      </c>
      <c r="E170" s="158" t="s">
        <v>1011</v>
      </c>
      <c r="F170" s="158" t="s">
        <v>2580</v>
      </c>
      <c r="G170" s="158" t="s">
        <v>758</v>
      </c>
      <c r="H170" s="158" t="s">
        <v>758</v>
      </c>
      <c r="I170" s="158" t="s">
        <v>2580</v>
      </c>
      <c r="J170" s="158" t="s">
        <v>2036</v>
      </c>
      <c r="K170" s="158" t="s">
        <v>2581</v>
      </c>
      <c r="L170" s="158" t="s">
        <v>2582</v>
      </c>
    </row>
    <row r="171" spans="1:12">
      <c r="A171" s="159" t="s">
        <v>1053</v>
      </c>
      <c r="C171" s="158" t="s">
        <v>1688</v>
      </c>
      <c r="D171" s="158" t="s">
        <v>1748</v>
      </c>
      <c r="E171" s="158" t="s">
        <v>1995</v>
      </c>
      <c r="F171" s="158" t="s">
        <v>1688</v>
      </c>
      <c r="G171" s="158" t="s">
        <v>748</v>
      </c>
      <c r="H171" s="158" t="s">
        <v>1195</v>
      </c>
      <c r="I171" s="158" t="s">
        <v>1995</v>
      </c>
      <c r="J171" s="158" t="s">
        <v>1688</v>
      </c>
      <c r="K171" s="158" t="s">
        <v>2583</v>
      </c>
      <c r="L171" s="158" t="s">
        <v>2584</v>
      </c>
    </row>
    <row r="172" spans="1:12">
      <c r="A172" s="159" t="s">
        <v>1055</v>
      </c>
      <c r="C172" s="158" t="s">
        <v>746</v>
      </c>
      <c r="D172" s="158" t="s">
        <v>1119</v>
      </c>
      <c r="E172" s="158" t="s">
        <v>746</v>
      </c>
      <c r="F172" s="158" t="s">
        <v>1119</v>
      </c>
      <c r="G172" s="158" t="s">
        <v>768</v>
      </c>
      <c r="H172" s="158" t="s">
        <v>2117</v>
      </c>
      <c r="I172" s="158" t="s">
        <v>746</v>
      </c>
      <c r="J172" s="158" t="s">
        <v>1119</v>
      </c>
      <c r="K172" s="158" t="s">
        <v>2585</v>
      </c>
      <c r="L172" s="158" t="s">
        <v>2586</v>
      </c>
    </row>
    <row r="173" spans="1:12">
      <c r="A173" s="159" t="s">
        <v>1822</v>
      </c>
      <c r="C173" s="158" t="s">
        <v>1115</v>
      </c>
      <c r="D173" s="158" t="s">
        <v>1114</v>
      </c>
      <c r="E173" s="158" t="s">
        <v>1115</v>
      </c>
      <c r="F173" s="158" t="s">
        <v>1114</v>
      </c>
      <c r="G173" s="158" t="s">
        <v>1041</v>
      </c>
      <c r="H173" s="158" t="s">
        <v>1818</v>
      </c>
      <c r="I173" s="158" t="s">
        <v>1992</v>
      </c>
      <c r="J173" s="158" t="s">
        <v>1114</v>
      </c>
      <c r="K173" s="158" t="s">
        <v>2587</v>
      </c>
      <c r="L173" s="158" t="s">
        <v>2588</v>
      </c>
    </row>
    <row r="174" spans="1:12">
      <c r="A174" s="159" t="s">
        <v>1934</v>
      </c>
      <c r="C174" s="158" t="s">
        <v>2092</v>
      </c>
      <c r="D174" s="158" t="s">
        <v>1839</v>
      </c>
      <c r="E174" s="158" t="s">
        <v>2589</v>
      </c>
      <c r="F174" s="158" t="s">
        <v>724</v>
      </c>
      <c r="G174" s="158" t="s">
        <v>2059</v>
      </c>
      <c r="H174" s="158" t="s">
        <v>2145</v>
      </c>
      <c r="I174" s="158" t="s">
        <v>724</v>
      </c>
      <c r="J174" s="158" t="s">
        <v>1839</v>
      </c>
      <c r="K174" s="158" t="s">
        <v>2590</v>
      </c>
      <c r="L174" s="158" t="s">
        <v>2591</v>
      </c>
    </row>
    <row r="175" spans="1:12">
      <c r="A175" s="159" t="s">
        <v>101</v>
      </c>
      <c r="C175" s="158" t="s">
        <v>1572</v>
      </c>
      <c r="D175" s="158" t="s">
        <v>1572</v>
      </c>
      <c r="E175" s="158" t="s">
        <v>1731</v>
      </c>
      <c r="F175" s="158" t="s">
        <v>1930</v>
      </c>
      <c r="G175" s="158" t="s">
        <v>758</v>
      </c>
      <c r="H175" s="158" t="s">
        <v>758</v>
      </c>
      <c r="I175" s="158" t="s">
        <v>1930</v>
      </c>
      <c r="J175" s="158" t="s">
        <v>1572</v>
      </c>
      <c r="K175" s="158" t="s">
        <v>2592</v>
      </c>
      <c r="L175" s="158" t="s">
        <v>2593</v>
      </c>
    </row>
    <row r="176" spans="1:12">
      <c r="A176" s="159" t="s">
        <v>99</v>
      </c>
      <c r="C176" s="158" t="s">
        <v>1000</v>
      </c>
      <c r="D176" s="158" t="s">
        <v>1566</v>
      </c>
      <c r="E176" s="158" t="s">
        <v>999</v>
      </c>
      <c r="F176" s="158" t="s">
        <v>999</v>
      </c>
      <c r="G176" s="158" t="s">
        <v>768</v>
      </c>
      <c r="H176" s="158" t="s">
        <v>1646</v>
      </c>
      <c r="I176" s="158" t="s">
        <v>999</v>
      </c>
      <c r="J176" s="158" t="s">
        <v>1566</v>
      </c>
      <c r="K176" s="158" t="s">
        <v>2594</v>
      </c>
      <c r="L176" s="158" t="s">
        <v>2595</v>
      </c>
    </row>
    <row r="177" spans="1:12">
      <c r="A177" s="159" t="s">
        <v>95</v>
      </c>
      <c r="C177" s="158" t="s">
        <v>776</v>
      </c>
      <c r="D177" s="158" t="s">
        <v>924</v>
      </c>
      <c r="E177" s="158" t="s">
        <v>2113</v>
      </c>
      <c r="F177" s="158" t="s">
        <v>2113</v>
      </c>
      <c r="G177" s="158" t="s">
        <v>758</v>
      </c>
      <c r="H177" s="158" t="s">
        <v>758</v>
      </c>
      <c r="I177" s="158" t="s">
        <v>2113</v>
      </c>
      <c r="J177" s="158" t="s">
        <v>923</v>
      </c>
      <c r="K177" s="158" t="s">
        <v>2596</v>
      </c>
      <c r="L177" s="158" t="s">
        <v>2597</v>
      </c>
    </row>
    <row r="178" spans="1:12">
      <c r="A178" s="159" t="s">
        <v>672</v>
      </c>
      <c r="B178" s="158" t="s">
        <v>2096</v>
      </c>
      <c r="C178" s="158" t="s">
        <v>2598</v>
      </c>
      <c r="D178" s="158" t="s">
        <v>2599</v>
      </c>
      <c r="E178" s="158" t="s">
        <v>2598</v>
      </c>
      <c r="F178" s="158" t="s">
        <v>2121</v>
      </c>
      <c r="G178" s="158" t="s">
        <v>828</v>
      </c>
      <c r="H178" s="158" t="s">
        <v>2600</v>
      </c>
      <c r="I178" s="158" t="s">
        <v>2121</v>
      </c>
      <c r="J178" s="158" t="s">
        <v>1689</v>
      </c>
      <c r="K178" s="158" t="s">
        <v>2601</v>
      </c>
      <c r="L178" s="158" t="s">
        <v>2602</v>
      </c>
    </row>
    <row r="179" spans="1:12">
      <c r="A179" s="159" t="s">
        <v>83</v>
      </c>
      <c r="C179" s="158" t="s">
        <v>919</v>
      </c>
      <c r="D179" s="158" t="s">
        <v>369</v>
      </c>
      <c r="E179" s="158" t="s">
        <v>1064</v>
      </c>
      <c r="F179" s="158" t="s">
        <v>1064</v>
      </c>
      <c r="G179" s="158" t="s">
        <v>758</v>
      </c>
      <c r="H179" s="158" t="s">
        <v>758</v>
      </c>
      <c r="I179" s="158" t="s">
        <v>1064</v>
      </c>
      <c r="J179" s="158" t="s">
        <v>1065</v>
      </c>
      <c r="K179" s="158" t="s">
        <v>2603</v>
      </c>
      <c r="L179" s="158" t="s">
        <v>2604</v>
      </c>
    </row>
    <row r="180" spans="1:12">
      <c r="A180" s="159" t="s">
        <v>1067</v>
      </c>
      <c r="C180" s="158" t="s">
        <v>1085</v>
      </c>
      <c r="D180" s="158" t="s">
        <v>1191</v>
      </c>
      <c r="E180" s="158" t="s">
        <v>1830</v>
      </c>
      <c r="F180" s="158" t="s">
        <v>1085</v>
      </c>
      <c r="G180" s="158" t="s">
        <v>758</v>
      </c>
      <c r="H180" s="158" t="s">
        <v>758</v>
      </c>
      <c r="I180" s="158" t="s">
        <v>1201</v>
      </c>
      <c r="J180" s="158" t="s">
        <v>1085</v>
      </c>
      <c r="K180" s="158" t="s">
        <v>2605</v>
      </c>
      <c r="L180" s="158" t="s">
        <v>2606</v>
      </c>
    </row>
    <row r="181" spans="1:12">
      <c r="A181" s="159" t="s">
        <v>303</v>
      </c>
      <c r="C181" s="158" t="s">
        <v>1801</v>
      </c>
      <c r="D181" s="158" t="s">
        <v>1801</v>
      </c>
      <c r="E181" s="158" t="s">
        <v>2607</v>
      </c>
      <c r="F181" s="158" t="s">
        <v>2608</v>
      </c>
      <c r="G181" s="158" t="s">
        <v>846</v>
      </c>
      <c r="H181" s="158" t="s">
        <v>1854</v>
      </c>
      <c r="I181" s="158" t="s">
        <v>2609</v>
      </c>
      <c r="J181" s="158" t="s">
        <v>2608</v>
      </c>
      <c r="K181" s="158" t="s">
        <v>2610</v>
      </c>
      <c r="L181" s="158" t="s">
        <v>2611</v>
      </c>
    </row>
    <row r="182" spans="1:12">
      <c r="A182" s="159" t="s">
        <v>300</v>
      </c>
      <c r="C182" s="158" t="s">
        <v>980</v>
      </c>
      <c r="D182" s="158" t="s">
        <v>973</v>
      </c>
      <c r="E182" s="158" t="s">
        <v>920</v>
      </c>
      <c r="F182" s="158" t="s">
        <v>921</v>
      </c>
      <c r="G182" s="158" t="s">
        <v>754</v>
      </c>
      <c r="H182" s="158" t="s">
        <v>2612</v>
      </c>
      <c r="I182" s="158" t="s">
        <v>921</v>
      </c>
      <c r="J182" s="158" t="s">
        <v>979</v>
      </c>
      <c r="K182" s="158" t="s">
        <v>2613</v>
      </c>
      <c r="L182" s="158" t="s">
        <v>2614</v>
      </c>
    </row>
    <row r="183" spans="1:12">
      <c r="A183" s="159" t="s">
        <v>1072</v>
      </c>
      <c r="C183" s="158" t="s">
        <v>954</v>
      </c>
      <c r="D183" s="158" t="s">
        <v>952</v>
      </c>
      <c r="E183" s="158" t="s">
        <v>1237</v>
      </c>
      <c r="F183" s="158" t="s">
        <v>1158</v>
      </c>
      <c r="G183" s="158" t="s">
        <v>1220</v>
      </c>
      <c r="H183" s="158" t="s">
        <v>2615</v>
      </c>
      <c r="I183" s="158" t="s">
        <v>1237</v>
      </c>
      <c r="J183" s="158" t="s">
        <v>1158</v>
      </c>
      <c r="K183" s="158" t="s">
        <v>2616</v>
      </c>
      <c r="L183" s="158" t="s">
        <v>2617</v>
      </c>
    </row>
    <row r="184" spans="1:12">
      <c r="A184" s="159" t="s">
        <v>292</v>
      </c>
      <c r="C184" s="158" t="s">
        <v>934</v>
      </c>
      <c r="D184" s="158" t="s">
        <v>2226</v>
      </c>
      <c r="E184" s="158" t="s">
        <v>1917</v>
      </c>
      <c r="F184" s="158" t="s">
        <v>933</v>
      </c>
      <c r="G184" s="158" t="s">
        <v>796</v>
      </c>
      <c r="H184" s="158" t="s">
        <v>2618</v>
      </c>
      <c r="I184" s="158" t="s">
        <v>934</v>
      </c>
      <c r="J184" s="158" t="s">
        <v>933</v>
      </c>
      <c r="K184" s="158" t="s">
        <v>2619</v>
      </c>
      <c r="L184" s="158" t="s">
        <v>2620</v>
      </c>
    </row>
    <row r="185" spans="1:12">
      <c r="A185" s="159" t="s">
        <v>291</v>
      </c>
      <c r="C185" s="158" t="s">
        <v>1281</v>
      </c>
      <c r="D185" s="158" t="s">
        <v>1182</v>
      </c>
      <c r="E185" s="158" t="s">
        <v>1289</v>
      </c>
      <c r="F185" s="158" t="s">
        <v>1281</v>
      </c>
      <c r="G185" s="158" t="s">
        <v>768</v>
      </c>
      <c r="H185" s="158" t="s">
        <v>840</v>
      </c>
      <c r="I185" s="158" t="s">
        <v>1281</v>
      </c>
      <c r="J185" s="158" t="s">
        <v>1182</v>
      </c>
      <c r="K185" s="158" t="s">
        <v>2621</v>
      </c>
      <c r="L185" s="158" t="s">
        <v>2622</v>
      </c>
    </row>
    <row r="186" spans="1:12">
      <c r="A186" s="159" t="s">
        <v>288</v>
      </c>
      <c r="C186" s="158" t="s">
        <v>738</v>
      </c>
      <c r="D186" s="158" t="s">
        <v>1022</v>
      </c>
      <c r="E186" s="158" t="s">
        <v>906</v>
      </c>
      <c r="F186" s="158" t="s">
        <v>906</v>
      </c>
      <c r="G186" s="158" t="s">
        <v>758</v>
      </c>
      <c r="H186" s="158" t="s">
        <v>758</v>
      </c>
      <c r="I186" s="158" t="s">
        <v>906</v>
      </c>
      <c r="J186" s="158" t="s">
        <v>738</v>
      </c>
      <c r="K186" s="158" t="s">
        <v>2623</v>
      </c>
      <c r="L186" s="158" t="s">
        <v>2624</v>
      </c>
    </row>
    <row r="187" spans="1:12">
      <c r="A187" s="159" t="s">
        <v>1074</v>
      </c>
      <c r="C187" s="158" t="s">
        <v>740</v>
      </c>
      <c r="D187" s="158" t="s">
        <v>1277</v>
      </c>
      <c r="E187" s="158" t="s">
        <v>734</v>
      </c>
      <c r="F187" s="158" t="s">
        <v>734</v>
      </c>
      <c r="G187" s="158" t="s">
        <v>1023</v>
      </c>
      <c r="H187" s="158" t="s">
        <v>2625</v>
      </c>
      <c r="I187" s="158" t="s">
        <v>1433</v>
      </c>
      <c r="J187" s="158" t="s">
        <v>734</v>
      </c>
      <c r="K187" s="158" t="s">
        <v>2626</v>
      </c>
      <c r="L187" s="158" t="s">
        <v>2627</v>
      </c>
    </row>
    <row r="188" spans="1:12">
      <c r="A188" s="159" t="s">
        <v>1078</v>
      </c>
      <c r="C188" s="158" t="s">
        <v>1119</v>
      </c>
      <c r="D188" s="158" t="s">
        <v>1118</v>
      </c>
      <c r="E188" s="158" t="s">
        <v>747</v>
      </c>
      <c r="F188" s="158" t="s">
        <v>1040</v>
      </c>
      <c r="G188" s="158" t="s">
        <v>983</v>
      </c>
      <c r="H188" s="158" t="s">
        <v>1751</v>
      </c>
      <c r="I188" s="158" t="s">
        <v>1119</v>
      </c>
      <c r="J188" s="158" t="s">
        <v>1040</v>
      </c>
      <c r="K188" s="158" t="s">
        <v>2628</v>
      </c>
      <c r="L188" s="158" t="s">
        <v>2629</v>
      </c>
    </row>
    <row r="189" spans="1:12">
      <c r="A189" s="159" t="s">
        <v>2630</v>
      </c>
      <c r="C189" s="158" t="s">
        <v>1472</v>
      </c>
      <c r="D189" s="158" t="s">
        <v>818</v>
      </c>
      <c r="E189" s="158" t="s">
        <v>2057</v>
      </c>
      <c r="F189" s="158" t="s">
        <v>962</v>
      </c>
      <c r="G189" s="158" t="s">
        <v>758</v>
      </c>
      <c r="H189" s="158" t="s">
        <v>758</v>
      </c>
      <c r="I189" s="158" t="s">
        <v>1472</v>
      </c>
      <c r="J189" s="158" t="s">
        <v>962</v>
      </c>
      <c r="K189" s="158" t="s">
        <v>2631</v>
      </c>
      <c r="L189" s="158" t="s">
        <v>2632</v>
      </c>
    </row>
    <row r="190" spans="1:12">
      <c r="A190" s="159" t="s">
        <v>267</v>
      </c>
      <c r="C190" s="158" t="s">
        <v>778</v>
      </c>
      <c r="D190" s="158" t="s">
        <v>684</v>
      </c>
      <c r="E190" s="158" t="s">
        <v>730</v>
      </c>
      <c r="F190" s="158" t="s">
        <v>730</v>
      </c>
      <c r="G190" s="158" t="s">
        <v>758</v>
      </c>
      <c r="H190" s="158" t="s">
        <v>758</v>
      </c>
      <c r="I190" s="158" t="s">
        <v>1006</v>
      </c>
      <c r="J190" s="158" t="s">
        <v>730</v>
      </c>
      <c r="K190" s="158" t="s">
        <v>2633</v>
      </c>
      <c r="L190" s="158" t="s">
        <v>2634</v>
      </c>
    </row>
    <row r="191" spans="1:12">
      <c r="A191" s="159" t="s">
        <v>1828</v>
      </c>
      <c r="C191" s="158" t="s">
        <v>1820</v>
      </c>
      <c r="D191" s="158" t="s">
        <v>1261</v>
      </c>
      <c r="E191" s="158" t="s">
        <v>1114</v>
      </c>
      <c r="F191" s="158" t="s">
        <v>1401</v>
      </c>
      <c r="G191" s="158" t="s">
        <v>748</v>
      </c>
      <c r="H191" s="158" t="s">
        <v>894</v>
      </c>
      <c r="I191" s="158" t="s">
        <v>1401</v>
      </c>
      <c r="J191" s="158" t="s">
        <v>1820</v>
      </c>
      <c r="K191" s="158" t="s">
        <v>2635</v>
      </c>
      <c r="L191" s="158" t="s">
        <v>2636</v>
      </c>
    </row>
    <row r="192" spans="1:12">
      <c r="A192" s="159" t="s">
        <v>1081</v>
      </c>
      <c r="C192" s="158" t="s">
        <v>1052</v>
      </c>
      <c r="D192" s="158" t="s">
        <v>1935</v>
      </c>
      <c r="E192" s="158" t="s">
        <v>792</v>
      </c>
      <c r="F192" s="158" t="s">
        <v>1082</v>
      </c>
      <c r="G192" s="158" t="s">
        <v>824</v>
      </c>
      <c r="H192" s="158" t="s">
        <v>2637</v>
      </c>
      <c r="I192" s="158" t="s">
        <v>1052</v>
      </c>
      <c r="J192" s="158" t="s">
        <v>1082</v>
      </c>
      <c r="K192" s="158" t="s">
        <v>2638</v>
      </c>
      <c r="L192" s="158" t="s">
        <v>2639</v>
      </c>
    </row>
    <row r="193" spans="1:12">
      <c r="A193" s="159" t="s">
        <v>1084</v>
      </c>
      <c r="B193" s="158" t="s">
        <v>2096</v>
      </c>
      <c r="C193" s="158" t="s">
        <v>1083</v>
      </c>
      <c r="D193" s="158" t="s">
        <v>1935</v>
      </c>
      <c r="E193" s="158" t="s">
        <v>717</v>
      </c>
      <c r="F193" s="158" t="s">
        <v>1052</v>
      </c>
      <c r="G193" s="158" t="s">
        <v>824</v>
      </c>
      <c r="H193" s="158" t="s">
        <v>2186</v>
      </c>
      <c r="I193" s="158" t="s">
        <v>1083</v>
      </c>
      <c r="J193" s="158" t="s">
        <v>1052</v>
      </c>
      <c r="K193" s="158" t="s">
        <v>2640</v>
      </c>
      <c r="L193" s="158" t="s">
        <v>2641</v>
      </c>
    </row>
    <row r="194" spans="1:12">
      <c r="A194" s="159" t="s">
        <v>1086</v>
      </c>
      <c r="C194" s="158" t="s">
        <v>1984</v>
      </c>
      <c r="D194" s="158" t="s">
        <v>1984</v>
      </c>
      <c r="E194" s="158" t="s">
        <v>1038</v>
      </c>
      <c r="F194" s="158" t="s">
        <v>2642</v>
      </c>
      <c r="G194" s="158" t="s">
        <v>983</v>
      </c>
      <c r="H194" s="158" t="s">
        <v>2369</v>
      </c>
      <c r="I194" s="158" t="s">
        <v>1038</v>
      </c>
      <c r="J194" s="158" t="s">
        <v>2642</v>
      </c>
      <c r="K194" s="158" t="s">
        <v>2643</v>
      </c>
      <c r="L194" s="158" t="s">
        <v>2644</v>
      </c>
    </row>
    <row r="195" spans="1:12">
      <c r="A195" s="159" t="s">
        <v>2056</v>
      </c>
      <c r="B195" s="158" t="s">
        <v>2031</v>
      </c>
      <c r="C195" s="158" t="s">
        <v>368</v>
      </c>
      <c r="D195" s="158" t="s">
        <v>368</v>
      </c>
      <c r="E195" s="158" t="s">
        <v>368</v>
      </c>
      <c r="F195" s="158" t="s">
        <v>368</v>
      </c>
      <c r="G195" s="158" t="s">
        <v>368</v>
      </c>
      <c r="H195" s="158" t="s">
        <v>368</v>
      </c>
      <c r="I195" s="158" t="s">
        <v>368</v>
      </c>
      <c r="J195" s="158" t="s">
        <v>368</v>
      </c>
      <c r="K195" s="158" t="s">
        <v>368</v>
      </c>
      <c r="L195" s="158" t="s">
        <v>368</v>
      </c>
    </row>
    <row r="196" spans="1:12">
      <c r="A196" s="159" t="s">
        <v>1090</v>
      </c>
      <c r="C196" s="158" t="s">
        <v>1280</v>
      </c>
      <c r="D196" s="158" t="s">
        <v>1280</v>
      </c>
      <c r="E196" s="158" t="s">
        <v>970</v>
      </c>
      <c r="F196" s="158" t="s">
        <v>1246</v>
      </c>
      <c r="G196" s="158" t="s">
        <v>768</v>
      </c>
      <c r="H196" s="158" t="s">
        <v>1732</v>
      </c>
      <c r="I196" s="158" t="s">
        <v>1181</v>
      </c>
      <c r="J196" s="158" t="s">
        <v>1246</v>
      </c>
      <c r="K196" s="158" t="s">
        <v>2645</v>
      </c>
      <c r="L196" s="158" t="s">
        <v>2646</v>
      </c>
    </row>
    <row r="197" spans="1:12">
      <c r="A197" s="159" t="s">
        <v>1093</v>
      </c>
      <c r="C197" s="158" t="s">
        <v>970</v>
      </c>
      <c r="D197" s="158" t="s">
        <v>1246</v>
      </c>
      <c r="E197" s="158" t="s">
        <v>970</v>
      </c>
      <c r="F197" s="158" t="s">
        <v>1246</v>
      </c>
      <c r="G197" s="158" t="s">
        <v>824</v>
      </c>
      <c r="H197" s="158" t="s">
        <v>2647</v>
      </c>
      <c r="I197" s="158" t="s">
        <v>970</v>
      </c>
      <c r="J197" s="158" t="s">
        <v>1246</v>
      </c>
      <c r="K197" s="158" t="s">
        <v>2648</v>
      </c>
      <c r="L197" s="158" t="s">
        <v>2649</v>
      </c>
    </row>
    <row r="198" spans="1:12">
      <c r="A198" s="159" t="s">
        <v>221</v>
      </c>
      <c r="C198" s="158" t="s">
        <v>1969</v>
      </c>
      <c r="D198" s="158" t="s">
        <v>1013</v>
      </c>
      <c r="E198" s="158" t="s">
        <v>1857</v>
      </c>
      <c r="F198" s="158" t="s">
        <v>1903</v>
      </c>
      <c r="G198" s="158" t="s">
        <v>1856</v>
      </c>
      <c r="H198" s="158" t="s">
        <v>2650</v>
      </c>
      <c r="I198" s="158" t="s">
        <v>1903</v>
      </c>
      <c r="J198" s="158" t="s">
        <v>2651</v>
      </c>
      <c r="K198" s="158" t="s">
        <v>2652</v>
      </c>
      <c r="L198" s="158" t="s">
        <v>2653</v>
      </c>
    </row>
    <row r="199" spans="1:12">
      <c r="A199" s="159" t="s">
        <v>1094</v>
      </c>
      <c r="C199" s="158" t="s">
        <v>1514</v>
      </c>
      <c r="D199" s="158" t="s">
        <v>778</v>
      </c>
      <c r="E199" s="158" t="s">
        <v>1006</v>
      </c>
      <c r="F199" s="158" t="s">
        <v>1514</v>
      </c>
      <c r="G199" s="158" t="s">
        <v>758</v>
      </c>
      <c r="H199" s="158" t="s">
        <v>758</v>
      </c>
      <c r="I199" s="158" t="s">
        <v>1514</v>
      </c>
      <c r="J199" s="158" t="s">
        <v>778</v>
      </c>
      <c r="K199" s="158" t="s">
        <v>2654</v>
      </c>
      <c r="L199" s="158" t="s">
        <v>2655</v>
      </c>
    </row>
    <row r="200" spans="1:12">
      <c r="A200" s="159" t="s">
        <v>1096</v>
      </c>
      <c r="C200" s="158" t="s">
        <v>1028</v>
      </c>
      <c r="D200" s="158" t="s">
        <v>1283</v>
      </c>
      <c r="E200" s="158" t="s">
        <v>1235</v>
      </c>
      <c r="F200" s="158" t="s">
        <v>1028</v>
      </c>
      <c r="G200" s="158" t="s">
        <v>758</v>
      </c>
      <c r="H200" s="158" t="s">
        <v>758</v>
      </c>
      <c r="I200" s="158" t="s">
        <v>1028</v>
      </c>
      <c r="J200" s="158" t="s">
        <v>1283</v>
      </c>
      <c r="K200" s="158" t="s">
        <v>2656</v>
      </c>
      <c r="L200" s="158" t="s">
        <v>2657</v>
      </c>
    </row>
    <row r="201" spans="1:12">
      <c r="A201" s="159" t="s">
        <v>215</v>
      </c>
      <c r="C201" s="158" t="s">
        <v>1776</v>
      </c>
      <c r="D201" s="158" t="s">
        <v>1745</v>
      </c>
      <c r="E201" s="158" t="s">
        <v>1387</v>
      </c>
      <c r="F201" s="158" t="s">
        <v>1927</v>
      </c>
      <c r="G201" s="158" t="s">
        <v>873</v>
      </c>
      <c r="H201" s="158" t="s">
        <v>1728</v>
      </c>
      <c r="I201" s="158" t="s">
        <v>1927</v>
      </c>
      <c r="J201" s="158" t="s">
        <v>1776</v>
      </c>
      <c r="K201" s="158" t="s">
        <v>2658</v>
      </c>
      <c r="L201" s="158" t="s">
        <v>2659</v>
      </c>
    </row>
    <row r="202" spans="1:12">
      <c r="A202" s="159" t="s">
        <v>1098</v>
      </c>
      <c r="C202" s="158" t="s">
        <v>2046</v>
      </c>
      <c r="D202" s="158" t="s">
        <v>1898</v>
      </c>
      <c r="E202" s="158" t="s">
        <v>2046</v>
      </c>
      <c r="F202" s="158" t="s">
        <v>1978</v>
      </c>
      <c r="G202" s="158" t="s">
        <v>789</v>
      </c>
      <c r="H202" s="158" t="s">
        <v>1943</v>
      </c>
      <c r="I202" s="158" t="s">
        <v>1978</v>
      </c>
      <c r="J202" s="158" t="s">
        <v>1898</v>
      </c>
      <c r="K202" s="158" t="s">
        <v>2660</v>
      </c>
      <c r="L202" s="158" t="s">
        <v>2661</v>
      </c>
    </row>
    <row r="203" spans="1:12">
      <c r="A203" s="159" t="s">
        <v>330</v>
      </c>
      <c r="C203" s="158" t="s">
        <v>1736</v>
      </c>
      <c r="D203" s="158" t="s">
        <v>802</v>
      </c>
      <c r="E203" s="158" t="s">
        <v>818</v>
      </c>
      <c r="F203" s="158" t="s">
        <v>1783</v>
      </c>
      <c r="G203" s="158" t="s">
        <v>824</v>
      </c>
      <c r="H203" s="158" t="s">
        <v>2114</v>
      </c>
      <c r="I203" s="158" t="s">
        <v>1783</v>
      </c>
      <c r="J203" s="158" t="s">
        <v>717</v>
      </c>
      <c r="K203" s="158" t="s">
        <v>2662</v>
      </c>
      <c r="L203" s="158" t="s">
        <v>2663</v>
      </c>
    </row>
    <row r="204" spans="1:12">
      <c r="A204" s="159" t="s">
        <v>1101</v>
      </c>
      <c r="C204" s="158" t="s">
        <v>1657</v>
      </c>
      <c r="D204" s="158" t="s">
        <v>1657</v>
      </c>
      <c r="E204" s="158" t="s">
        <v>964</v>
      </c>
      <c r="F204" s="158" t="s">
        <v>965</v>
      </c>
      <c r="G204" s="158" t="s">
        <v>983</v>
      </c>
      <c r="H204" s="158" t="s">
        <v>1816</v>
      </c>
      <c r="I204" s="158" t="s">
        <v>964</v>
      </c>
      <c r="J204" s="158" t="s">
        <v>965</v>
      </c>
      <c r="K204" s="158" t="s">
        <v>2664</v>
      </c>
      <c r="L204" s="158" t="s">
        <v>2665</v>
      </c>
    </row>
    <row r="205" spans="1:12">
      <c r="A205" s="159" t="s">
        <v>1103</v>
      </c>
      <c r="C205" s="158" t="s">
        <v>762</v>
      </c>
      <c r="D205" s="158" t="s">
        <v>993</v>
      </c>
      <c r="E205" s="158" t="s">
        <v>935</v>
      </c>
      <c r="F205" s="158" t="s">
        <v>935</v>
      </c>
      <c r="G205" s="158" t="s">
        <v>758</v>
      </c>
      <c r="H205" s="158" t="s">
        <v>758</v>
      </c>
      <c r="I205" s="158" t="s">
        <v>854</v>
      </c>
      <c r="J205" s="158" t="s">
        <v>935</v>
      </c>
      <c r="K205" s="158" t="s">
        <v>2666</v>
      </c>
      <c r="L205" s="158" t="s">
        <v>2667</v>
      </c>
    </row>
    <row r="206" spans="1:12">
      <c r="A206" s="159" t="s">
        <v>201</v>
      </c>
      <c r="C206" s="158" t="s">
        <v>1116</v>
      </c>
      <c r="D206" s="158" t="s">
        <v>841</v>
      </c>
      <c r="E206" s="158" t="s">
        <v>2255</v>
      </c>
      <c r="F206" s="158" t="s">
        <v>1116</v>
      </c>
      <c r="G206" s="158" t="s">
        <v>796</v>
      </c>
      <c r="H206" s="158" t="s">
        <v>1730</v>
      </c>
      <c r="I206" s="158" t="s">
        <v>1116</v>
      </c>
      <c r="J206" s="158" t="s">
        <v>1156</v>
      </c>
      <c r="K206" s="158" t="s">
        <v>2668</v>
      </c>
      <c r="L206" s="158" t="s">
        <v>2669</v>
      </c>
    </row>
    <row r="207" spans="1:12">
      <c r="A207" s="159" t="s">
        <v>331</v>
      </c>
      <c r="C207" s="158" t="s">
        <v>694</v>
      </c>
      <c r="D207" s="158" t="s">
        <v>694</v>
      </c>
      <c r="E207" s="158" t="s">
        <v>1064</v>
      </c>
      <c r="F207" s="158" t="s">
        <v>919</v>
      </c>
      <c r="G207" s="158" t="s">
        <v>2670</v>
      </c>
      <c r="H207" s="158" t="s">
        <v>2671</v>
      </c>
      <c r="I207" s="158" t="s">
        <v>919</v>
      </c>
      <c r="J207" s="158" t="s">
        <v>369</v>
      </c>
      <c r="K207" s="158" t="s">
        <v>2672</v>
      </c>
      <c r="L207" s="158" t="s">
        <v>2673</v>
      </c>
    </row>
    <row r="208" spans="1:12">
      <c r="A208" s="159" t="s">
        <v>1108</v>
      </c>
      <c r="C208" s="158" t="s">
        <v>766</v>
      </c>
      <c r="D208" s="158" t="s">
        <v>766</v>
      </c>
      <c r="E208" s="158" t="s">
        <v>752</v>
      </c>
      <c r="F208" s="158" t="s">
        <v>752</v>
      </c>
      <c r="G208" s="158" t="s">
        <v>758</v>
      </c>
      <c r="H208" s="158" t="s">
        <v>758</v>
      </c>
      <c r="I208" s="158" t="s">
        <v>705</v>
      </c>
      <c r="J208" s="158" t="s">
        <v>752</v>
      </c>
      <c r="K208" s="158" t="s">
        <v>2674</v>
      </c>
      <c r="L208" s="158" t="s">
        <v>2675</v>
      </c>
    </row>
    <row r="209" spans="1:12">
      <c r="A209" s="159" t="s">
        <v>168</v>
      </c>
      <c r="C209" s="158" t="s">
        <v>1283</v>
      </c>
      <c r="D209" s="158" t="s">
        <v>1283</v>
      </c>
      <c r="E209" s="158" t="s">
        <v>1283</v>
      </c>
      <c r="F209" s="158" t="s">
        <v>1283</v>
      </c>
      <c r="G209" s="158" t="s">
        <v>758</v>
      </c>
      <c r="H209" s="158" t="s">
        <v>758</v>
      </c>
      <c r="I209" s="158" t="s">
        <v>1283</v>
      </c>
      <c r="J209" s="158" t="s">
        <v>881</v>
      </c>
      <c r="K209" s="158" t="s">
        <v>2676</v>
      </c>
      <c r="L209" s="158" t="s">
        <v>2677</v>
      </c>
    </row>
    <row r="210" spans="1:12">
      <c r="A210" s="159" t="s">
        <v>338</v>
      </c>
      <c r="C210" s="158" t="s">
        <v>976</v>
      </c>
      <c r="D210" s="158" t="s">
        <v>976</v>
      </c>
      <c r="E210" s="158" t="s">
        <v>687</v>
      </c>
      <c r="F210" s="158" t="s">
        <v>756</v>
      </c>
      <c r="G210" s="158" t="s">
        <v>758</v>
      </c>
      <c r="H210" s="158" t="s">
        <v>758</v>
      </c>
      <c r="I210" s="158" t="s">
        <v>756</v>
      </c>
      <c r="J210" s="158" t="s">
        <v>755</v>
      </c>
      <c r="K210" s="158" t="s">
        <v>2678</v>
      </c>
      <c r="L210" s="158" t="s">
        <v>2679</v>
      </c>
    </row>
    <row r="211" spans="1:12">
      <c r="A211" s="159" t="s">
        <v>165</v>
      </c>
      <c r="C211" s="158" t="s">
        <v>2092</v>
      </c>
      <c r="D211" s="158" t="s">
        <v>2680</v>
      </c>
      <c r="E211" s="158" t="s">
        <v>2589</v>
      </c>
      <c r="F211" s="158" t="s">
        <v>1839</v>
      </c>
      <c r="G211" s="158" t="s">
        <v>901</v>
      </c>
      <c r="H211" s="158" t="s">
        <v>2469</v>
      </c>
      <c r="I211" s="158" t="s">
        <v>724</v>
      </c>
      <c r="J211" s="158" t="s">
        <v>1839</v>
      </c>
      <c r="K211" s="158" t="s">
        <v>2681</v>
      </c>
      <c r="L211" s="158" t="s">
        <v>2682</v>
      </c>
    </row>
    <row r="212" spans="1:12">
      <c r="A212" s="159" t="s">
        <v>1832</v>
      </c>
      <c r="C212" s="158" t="s">
        <v>677</v>
      </c>
      <c r="D212" s="158" t="s">
        <v>934</v>
      </c>
      <c r="E212" s="158" t="s">
        <v>677</v>
      </c>
      <c r="F212" s="158" t="s">
        <v>1917</v>
      </c>
      <c r="G212" s="158" t="s">
        <v>901</v>
      </c>
      <c r="H212" s="158" t="s">
        <v>2532</v>
      </c>
      <c r="I212" s="158" t="s">
        <v>1917</v>
      </c>
      <c r="J212" s="158" t="s">
        <v>934</v>
      </c>
      <c r="K212" s="158" t="s">
        <v>2683</v>
      </c>
      <c r="L212" s="158" t="s">
        <v>2684</v>
      </c>
    </row>
    <row r="213" spans="1:12">
      <c r="A213" s="159" t="s">
        <v>1944</v>
      </c>
      <c r="C213" s="158" t="s">
        <v>1164</v>
      </c>
      <c r="D213" s="158" t="s">
        <v>1014</v>
      </c>
      <c r="E213" s="158" t="s">
        <v>1003</v>
      </c>
      <c r="F213" s="158" t="s">
        <v>1002</v>
      </c>
      <c r="G213" s="158" t="s">
        <v>754</v>
      </c>
      <c r="H213" s="158" t="s">
        <v>2143</v>
      </c>
      <c r="I213" s="158" t="s">
        <v>1002</v>
      </c>
      <c r="J213" s="158" t="s">
        <v>1164</v>
      </c>
      <c r="K213" s="158" t="s">
        <v>2685</v>
      </c>
      <c r="L213" s="158" t="s">
        <v>2686</v>
      </c>
    </row>
    <row r="214" spans="1:12">
      <c r="A214" s="159" t="s">
        <v>1946</v>
      </c>
      <c r="C214" s="158" t="s">
        <v>1054</v>
      </c>
      <c r="D214" s="158" t="s">
        <v>1063</v>
      </c>
      <c r="E214" s="158" t="s">
        <v>1679</v>
      </c>
      <c r="F214" s="158" t="s">
        <v>1062</v>
      </c>
      <c r="G214" s="158" t="s">
        <v>983</v>
      </c>
      <c r="H214" s="158" t="s">
        <v>1066</v>
      </c>
      <c r="I214" s="158" t="s">
        <v>1062</v>
      </c>
      <c r="J214" s="158" t="s">
        <v>1054</v>
      </c>
      <c r="K214" s="158" t="s">
        <v>2687</v>
      </c>
      <c r="L214" s="158" t="s">
        <v>2688</v>
      </c>
    </row>
    <row r="215" spans="1:12">
      <c r="A215" s="159" t="s">
        <v>120</v>
      </c>
      <c r="C215" s="158" t="s">
        <v>1260</v>
      </c>
      <c r="D215" s="158" t="s">
        <v>1925</v>
      </c>
      <c r="E215" s="158" t="s">
        <v>1260</v>
      </c>
      <c r="F215" s="158" t="s">
        <v>1866</v>
      </c>
      <c r="G215" s="158" t="s">
        <v>754</v>
      </c>
      <c r="H215" s="158" t="s">
        <v>2689</v>
      </c>
      <c r="I215" s="158" t="s">
        <v>1906</v>
      </c>
      <c r="J215" s="158" t="s">
        <v>1866</v>
      </c>
      <c r="K215" s="158" t="s">
        <v>2690</v>
      </c>
      <c r="L215" s="158" t="s">
        <v>2691</v>
      </c>
    </row>
    <row r="216" spans="1:12">
      <c r="A216" s="159" t="s">
        <v>119</v>
      </c>
      <c r="C216" s="158" t="s">
        <v>2580</v>
      </c>
      <c r="D216" s="158" t="s">
        <v>980</v>
      </c>
      <c r="E216" s="158" t="s">
        <v>791</v>
      </c>
      <c r="F216" s="158" t="s">
        <v>980</v>
      </c>
      <c r="G216" s="158" t="s">
        <v>819</v>
      </c>
      <c r="H216" s="158" t="s">
        <v>2692</v>
      </c>
      <c r="I216" s="158" t="s">
        <v>920</v>
      </c>
      <c r="J216" s="158" t="s">
        <v>980</v>
      </c>
      <c r="K216" s="158" t="s">
        <v>2693</v>
      </c>
      <c r="L216" s="158" t="s">
        <v>2694</v>
      </c>
    </row>
    <row r="217" spans="1:12">
      <c r="A217" s="159" t="s">
        <v>342</v>
      </c>
      <c r="C217" s="158" t="s">
        <v>1892</v>
      </c>
      <c r="D217" s="158" t="s">
        <v>1899</v>
      </c>
      <c r="E217" s="158" t="s">
        <v>2695</v>
      </c>
      <c r="F217" s="158" t="s">
        <v>1330</v>
      </c>
      <c r="G217" s="158" t="s">
        <v>758</v>
      </c>
      <c r="H217" s="158" t="s">
        <v>758</v>
      </c>
      <c r="I217" s="158" t="s">
        <v>1330</v>
      </c>
      <c r="J217" s="158" t="s">
        <v>1722</v>
      </c>
      <c r="K217" s="158" t="s">
        <v>2696</v>
      </c>
      <c r="L217" s="158" t="s">
        <v>2697</v>
      </c>
    </row>
    <row r="218" spans="1:12">
      <c r="A218" s="159" t="s">
        <v>1110</v>
      </c>
      <c r="C218" s="158" t="s">
        <v>838</v>
      </c>
      <c r="D218" s="158" t="s">
        <v>1147</v>
      </c>
      <c r="E218" s="158" t="s">
        <v>698</v>
      </c>
      <c r="F218" s="158" t="s">
        <v>1146</v>
      </c>
      <c r="G218" s="158" t="s">
        <v>819</v>
      </c>
      <c r="H218" s="158" t="s">
        <v>2106</v>
      </c>
      <c r="I218" s="158" t="s">
        <v>1146</v>
      </c>
      <c r="J218" s="158" t="s">
        <v>1147</v>
      </c>
      <c r="K218" s="158" t="s">
        <v>2698</v>
      </c>
      <c r="L218" s="158" t="s">
        <v>2699</v>
      </c>
    </row>
    <row r="219" spans="1:12">
      <c r="A219" s="159" t="s">
        <v>1111</v>
      </c>
      <c r="C219" s="158" t="s">
        <v>886</v>
      </c>
      <c r="D219" s="158" t="s">
        <v>722</v>
      </c>
      <c r="E219" s="158" t="s">
        <v>888</v>
      </c>
      <c r="F219" s="158" t="s">
        <v>941</v>
      </c>
      <c r="G219" s="158" t="s">
        <v>787</v>
      </c>
      <c r="H219" s="158" t="s">
        <v>977</v>
      </c>
      <c r="I219" s="158" t="s">
        <v>941</v>
      </c>
      <c r="J219" s="158" t="s">
        <v>886</v>
      </c>
      <c r="K219" s="158" t="s">
        <v>2700</v>
      </c>
      <c r="L219" s="158" t="s">
        <v>2701</v>
      </c>
    </row>
    <row r="220" spans="1:12">
      <c r="A220" s="159" t="s">
        <v>1112</v>
      </c>
      <c r="C220" s="158" t="s">
        <v>807</v>
      </c>
      <c r="D220" s="158" t="s">
        <v>785</v>
      </c>
      <c r="E220" s="158" t="s">
        <v>807</v>
      </c>
      <c r="F220" s="158" t="s">
        <v>785</v>
      </c>
      <c r="G220" s="158" t="s">
        <v>936</v>
      </c>
      <c r="H220" s="158" t="s">
        <v>2702</v>
      </c>
      <c r="I220" s="158" t="s">
        <v>834</v>
      </c>
      <c r="J220" s="158" t="s">
        <v>785</v>
      </c>
      <c r="K220" s="158" t="s">
        <v>2703</v>
      </c>
      <c r="L220" s="158" t="s">
        <v>2704</v>
      </c>
    </row>
    <row r="221" spans="1:12">
      <c r="A221" s="159" t="s">
        <v>1113</v>
      </c>
      <c r="C221" s="158" t="s">
        <v>1813</v>
      </c>
      <c r="D221" s="158" t="s">
        <v>1852</v>
      </c>
      <c r="E221" s="158" t="s">
        <v>1210</v>
      </c>
      <c r="F221" s="158" t="s">
        <v>1058</v>
      </c>
      <c r="G221" s="158" t="s">
        <v>748</v>
      </c>
      <c r="H221" s="158" t="s">
        <v>2199</v>
      </c>
      <c r="I221" s="158" t="s">
        <v>1058</v>
      </c>
      <c r="J221" s="158" t="s">
        <v>1933</v>
      </c>
      <c r="K221" s="158" t="s">
        <v>2705</v>
      </c>
      <c r="L221" s="158" t="s">
        <v>2706</v>
      </c>
    </row>
    <row r="222" spans="1:12">
      <c r="A222" s="159" t="s">
        <v>286</v>
      </c>
      <c r="C222" s="158">
        <v>28.5</v>
      </c>
      <c r="D222" s="158">
        <v>28.75</v>
      </c>
      <c r="E222" s="158">
        <v>28.5</v>
      </c>
      <c r="F222" s="158">
        <v>28.75</v>
      </c>
      <c r="G222" s="158">
        <v>0.25</v>
      </c>
      <c r="H222" s="158">
        <v>0.88</v>
      </c>
      <c r="I222" s="158">
        <v>28.5</v>
      </c>
      <c r="J222" s="158">
        <v>28.75</v>
      </c>
      <c r="K222" s="158">
        <v>487308</v>
      </c>
      <c r="L222" s="158">
        <v>13929.59</v>
      </c>
    </row>
    <row r="223" spans="1:12">
      <c r="A223" s="159" t="s">
        <v>285</v>
      </c>
      <c r="C223" s="158">
        <v>151</v>
      </c>
      <c r="D223" s="158">
        <v>154.5</v>
      </c>
      <c r="E223" s="158">
        <v>151</v>
      </c>
      <c r="F223" s="158">
        <v>153.5</v>
      </c>
      <c r="G223" s="158">
        <v>4</v>
      </c>
      <c r="H223" s="158">
        <v>2.68</v>
      </c>
      <c r="I223" s="158">
        <v>153.5</v>
      </c>
      <c r="J223" s="158">
        <v>154</v>
      </c>
      <c r="K223" s="158">
        <v>12275178</v>
      </c>
      <c r="L223" s="158">
        <v>1877242.57</v>
      </c>
    </row>
    <row r="224" spans="1:12">
      <c r="A224" s="159" t="s">
        <v>1117</v>
      </c>
      <c r="C224" s="158">
        <v>0.81</v>
      </c>
      <c r="D224" s="158">
        <v>0.81</v>
      </c>
      <c r="E224" s="158">
        <v>0.8</v>
      </c>
      <c r="F224" s="158">
        <v>0.8</v>
      </c>
      <c r="G224" s="158">
        <v>-0.01</v>
      </c>
      <c r="H224" s="158">
        <v>-1.23</v>
      </c>
      <c r="I224" s="158">
        <v>0.8</v>
      </c>
      <c r="J224" s="158">
        <v>0.81</v>
      </c>
      <c r="K224" s="158">
        <v>445811</v>
      </c>
      <c r="L224" s="158">
        <v>358.76</v>
      </c>
    </row>
    <row r="225" spans="1:12">
      <c r="A225" s="159" t="s">
        <v>220</v>
      </c>
      <c r="C225" s="158">
        <v>132</v>
      </c>
      <c r="D225" s="158">
        <v>133</v>
      </c>
      <c r="E225" s="158">
        <v>130.5</v>
      </c>
      <c r="F225" s="158">
        <v>132</v>
      </c>
      <c r="G225" s="158">
        <v>2.5</v>
      </c>
      <c r="H225" s="158">
        <v>1.93</v>
      </c>
      <c r="I225" s="158">
        <v>132</v>
      </c>
      <c r="J225" s="158">
        <v>132.5</v>
      </c>
      <c r="K225" s="158">
        <v>22388765</v>
      </c>
      <c r="L225" s="158">
        <v>2950465.42</v>
      </c>
    </row>
    <row r="226" spans="1:12">
      <c r="A226" s="159" t="s">
        <v>218</v>
      </c>
      <c r="C226" s="158">
        <v>64</v>
      </c>
      <c r="D226" s="158">
        <v>64.25</v>
      </c>
      <c r="E226" s="158">
        <v>63.25</v>
      </c>
      <c r="F226" s="158">
        <v>64</v>
      </c>
      <c r="G226" s="158">
        <v>1</v>
      </c>
      <c r="H226" s="158">
        <v>1.59</v>
      </c>
      <c r="I226" s="158">
        <v>64</v>
      </c>
      <c r="J226" s="158">
        <v>64.25</v>
      </c>
      <c r="K226" s="158">
        <v>9405188</v>
      </c>
      <c r="L226" s="158">
        <v>599253.22</v>
      </c>
    </row>
    <row r="227" spans="1:12">
      <c r="A227" s="159" t="s">
        <v>216</v>
      </c>
      <c r="C227" s="158">
        <v>16.7</v>
      </c>
      <c r="D227" s="158">
        <v>17</v>
      </c>
      <c r="E227" s="158">
        <v>16.600000000000001</v>
      </c>
      <c r="F227" s="158">
        <v>16.8</v>
      </c>
      <c r="G227" s="158">
        <v>0.4</v>
      </c>
      <c r="H227" s="158">
        <v>2.44</v>
      </c>
      <c r="I227" s="158">
        <v>16.8</v>
      </c>
      <c r="J227" s="158">
        <v>16.899999999999999</v>
      </c>
      <c r="K227" s="158">
        <v>64556231</v>
      </c>
      <c r="L227" s="158">
        <v>1083947.6200000001</v>
      </c>
    </row>
    <row r="228" spans="1:12">
      <c r="A228" s="159" t="s">
        <v>1121</v>
      </c>
      <c r="C228" s="158">
        <v>1.06</v>
      </c>
      <c r="D228" s="158">
        <v>1.06</v>
      </c>
      <c r="E228" s="158">
        <v>1.04</v>
      </c>
      <c r="F228" s="158">
        <v>1.06</v>
      </c>
      <c r="G228" s="158">
        <v>0</v>
      </c>
      <c r="H228" s="158">
        <v>0</v>
      </c>
      <c r="I228" s="158">
        <v>1.05</v>
      </c>
      <c r="J228" s="158">
        <v>1.06</v>
      </c>
      <c r="K228" s="158">
        <v>5009516</v>
      </c>
      <c r="L228" s="158">
        <v>5243.17</v>
      </c>
    </row>
    <row r="229" spans="1:12">
      <c r="A229" s="159" t="s">
        <v>163</v>
      </c>
      <c r="C229" s="158">
        <v>101.5</v>
      </c>
      <c r="D229" s="158">
        <v>102.5</v>
      </c>
      <c r="E229" s="158">
        <v>100.5</v>
      </c>
      <c r="F229" s="158">
        <v>101.5</v>
      </c>
      <c r="G229" s="158">
        <v>1.5</v>
      </c>
      <c r="H229" s="158">
        <v>1.5</v>
      </c>
      <c r="I229" s="158">
        <v>101.5</v>
      </c>
      <c r="J229" s="158">
        <v>102</v>
      </c>
      <c r="K229" s="158">
        <v>20425883</v>
      </c>
      <c r="L229" s="158">
        <v>2074625.09</v>
      </c>
    </row>
    <row r="230" spans="1:12">
      <c r="A230" s="159" t="s">
        <v>124</v>
      </c>
      <c r="C230" s="158">
        <v>44</v>
      </c>
      <c r="D230" s="158">
        <v>44.25</v>
      </c>
      <c r="E230" s="158">
        <v>43.75</v>
      </c>
      <c r="F230" s="158">
        <v>44</v>
      </c>
      <c r="G230" s="158">
        <v>0.25</v>
      </c>
      <c r="H230" s="158">
        <v>0.56999999999999995</v>
      </c>
      <c r="I230" s="158">
        <v>44</v>
      </c>
      <c r="J230" s="158">
        <v>44.25</v>
      </c>
      <c r="K230" s="158">
        <v>7777113</v>
      </c>
      <c r="L230" s="158">
        <v>342240.05</v>
      </c>
    </row>
    <row r="231" spans="1:12">
      <c r="A231" s="159" t="s">
        <v>114</v>
      </c>
      <c r="C231" s="158">
        <v>100.5</v>
      </c>
      <c r="D231" s="158">
        <v>101</v>
      </c>
      <c r="E231" s="158">
        <v>100.5</v>
      </c>
      <c r="F231" s="158">
        <v>100.5</v>
      </c>
      <c r="G231" s="158">
        <v>0</v>
      </c>
      <c r="H231" s="158">
        <v>0</v>
      </c>
      <c r="I231" s="158">
        <v>100</v>
      </c>
      <c r="J231" s="158">
        <v>100.5</v>
      </c>
      <c r="K231" s="158">
        <v>4303231</v>
      </c>
      <c r="L231" s="158">
        <v>432791.59</v>
      </c>
    </row>
    <row r="232" spans="1:12">
      <c r="A232" s="159" t="s">
        <v>343</v>
      </c>
      <c r="C232" s="158">
        <v>1.32</v>
      </c>
      <c r="D232" s="158">
        <v>1.35</v>
      </c>
      <c r="E232" s="158">
        <v>1.32</v>
      </c>
      <c r="F232" s="158">
        <v>1.35</v>
      </c>
      <c r="G232" s="158">
        <v>0.04</v>
      </c>
      <c r="H232" s="158">
        <v>3.05</v>
      </c>
      <c r="I232" s="158">
        <v>1.34</v>
      </c>
      <c r="J232" s="158">
        <v>1.35</v>
      </c>
      <c r="K232" s="158">
        <v>379502367</v>
      </c>
      <c r="L232" s="158">
        <v>508749.8</v>
      </c>
    </row>
    <row r="233" spans="1:12">
      <c r="A233" s="159" t="s">
        <v>1126</v>
      </c>
      <c r="C233" s="158" t="s">
        <v>1744</v>
      </c>
      <c r="D233" s="158" t="s">
        <v>1744</v>
      </c>
      <c r="E233" s="158" t="s">
        <v>2547</v>
      </c>
      <c r="F233" s="158" t="s">
        <v>1743</v>
      </c>
      <c r="G233" s="158" t="s">
        <v>844</v>
      </c>
      <c r="H233" s="158" t="s">
        <v>2707</v>
      </c>
      <c r="I233" s="158">
        <v>38.5</v>
      </c>
      <c r="J233" s="158">
        <v>39.25</v>
      </c>
      <c r="K233" s="158" t="s">
        <v>2708</v>
      </c>
      <c r="L233" s="158" t="s">
        <v>2709</v>
      </c>
    </row>
    <row r="234" spans="1:12">
      <c r="A234" s="159" t="s">
        <v>1127</v>
      </c>
      <c r="C234" s="158" t="s">
        <v>2710</v>
      </c>
      <c r="D234" s="158" t="s">
        <v>2711</v>
      </c>
      <c r="E234" s="158" t="s">
        <v>2712</v>
      </c>
      <c r="F234" s="158" t="s">
        <v>2712</v>
      </c>
      <c r="G234" s="158" t="s">
        <v>2316</v>
      </c>
      <c r="H234" s="158" t="s">
        <v>1195</v>
      </c>
      <c r="I234" s="158">
        <v>279</v>
      </c>
      <c r="J234" s="158">
        <v>281</v>
      </c>
      <c r="K234" s="158" t="s">
        <v>2713</v>
      </c>
      <c r="L234" s="158" t="s">
        <v>2714</v>
      </c>
    </row>
    <row r="235" spans="1:12">
      <c r="A235" s="159" t="s">
        <v>272</v>
      </c>
      <c r="C235" s="158" t="s">
        <v>727</v>
      </c>
      <c r="D235" s="158" t="s">
        <v>727</v>
      </c>
      <c r="E235" s="158" t="s">
        <v>1740</v>
      </c>
      <c r="F235" s="158" t="s">
        <v>1862</v>
      </c>
      <c r="G235" s="158" t="s">
        <v>804</v>
      </c>
      <c r="H235" s="158" t="s">
        <v>1106</v>
      </c>
      <c r="I235" s="158">
        <v>28.75</v>
      </c>
      <c r="J235" s="158">
        <v>29</v>
      </c>
      <c r="K235" s="158" t="s">
        <v>2715</v>
      </c>
      <c r="L235" s="158" t="s">
        <v>2716</v>
      </c>
    </row>
    <row r="236" spans="1:12">
      <c r="A236" s="159" t="s">
        <v>1128</v>
      </c>
      <c r="C236" s="158" t="s">
        <v>2322</v>
      </c>
      <c r="D236" s="158" t="s">
        <v>2322</v>
      </c>
      <c r="E236" s="158" t="s">
        <v>2322</v>
      </c>
      <c r="F236" s="158" t="s">
        <v>2322</v>
      </c>
      <c r="G236" s="158" t="s">
        <v>819</v>
      </c>
      <c r="H236" s="158" t="s">
        <v>925</v>
      </c>
      <c r="I236" s="158">
        <v>17.3</v>
      </c>
      <c r="J236" s="158">
        <v>17.5</v>
      </c>
      <c r="K236" s="158" t="s">
        <v>1960</v>
      </c>
      <c r="L236" s="158" t="s">
        <v>792</v>
      </c>
    </row>
    <row r="237" spans="1:12">
      <c r="A237" s="159" t="s">
        <v>1129</v>
      </c>
      <c r="C237" s="158" t="s">
        <v>1862</v>
      </c>
      <c r="D237" s="158" t="s">
        <v>1364</v>
      </c>
      <c r="E237" s="158" t="s">
        <v>1862</v>
      </c>
      <c r="F237" s="158" t="s">
        <v>1364</v>
      </c>
      <c r="G237" s="158" t="s">
        <v>846</v>
      </c>
      <c r="H237" s="158" t="s">
        <v>2717</v>
      </c>
      <c r="I237" s="158">
        <v>30</v>
      </c>
      <c r="J237" s="158">
        <v>31</v>
      </c>
      <c r="K237" s="158" t="s">
        <v>2718</v>
      </c>
      <c r="L237" s="158" t="s">
        <v>2719</v>
      </c>
    </row>
    <row r="238" spans="1:12">
      <c r="A238" s="159" t="s">
        <v>1130</v>
      </c>
      <c r="C238" s="158" t="s">
        <v>2091</v>
      </c>
      <c r="D238" s="158" t="s">
        <v>2091</v>
      </c>
      <c r="E238" s="158" t="s">
        <v>2091</v>
      </c>
      <c r="F238" s="158" t="s">
        <v>2091</v>
      </c>
      <c r="G238" s="158" t="s">
        <v>2720</v>
      </c>
      <c r="H238" s="158" t="s">
        <v>2090</v>
      </c>
      <c r="I238" s="158">
        <v>160</v>
      </c>
      <c r="J238" s="158">
        <v>169.5</v>
      </c>
      <c r="K238" s="158" t="s">
        <v>1974</v>
      </c>
      <c r="L238" s="158" t="s">
        <v>1043</v>
      </c>
    </row>
    <row r="239" spans="1:12">
      <c r="A239" s="159" t="s">
        <v>1131</v>
      </c>
      <c r="C239" s="158" t="s">
        <v>1970</v>
      </c>
      <c r="D239" s="158" t="s">
        <v>1970</v>
      </c>
      <c r="E239" s="158" t="s">
        <v>1678</v>
      </c>
      <c r="F239" s="158" t="s">
        <v>1679</v>
      </c>
      <c r="G239" s="158" t="s">
        <v>748</v>
      </c>
      <c r="H239" s="158" t="s">
        <v>1853</v>
      </c>
      <c r="I239" s="158">
        <v>1.91</v>
      </c>
      <c r="J239" s="158">
        <v>1.92</v>
      </c>
      <c r="K239" s="158" t="s">
        <v>2721</v>
      </c>
      <c r="L239" s="158" t="s">
        <v>2722</v>
      </c>
    </row>
    <row r="240" spans="1:12">
      <c r="A240" s="159" t="s">
        <v>1132</v>
      </c>
      <c r="C240" s="158" t="s">
        <v>2723</v>
      </c>
      <c r="D240" s="158" t="s">
        <v>2723</v>
      </c>
      <c r="E240" s="158" t="s">
        <v>2724</v>
      </c>
      <c r="F240" s="158" t="s">
        <v>2723</v>
      </c>
      <c r="G240" s="158" t="s">
        <v>796</v>
      </c>
      <c r="H240" s="158" t="s">
        <v>1796</v>
      </c>
      <c r="I240" s="158">
        <v>115</v>
      </c>
      <c r="J240" s="158">
        <v>116</v>
      </c>
      <c r="K240" s="158" t="s">
        <v>2725</v>
      </c>
      <c r="L240" s="158" t="s">
        <v>2726</v>
      </c>
    </row>
    <row r="241" spans="1:12">
      <c r="A241" s="159" t="s">
        <v>1133</v>
      </c>
      <c r="C241" s="158" t="s">
        <v>1221</v>
      </c>
      <c r="D241" s="158" t="s">
        <v>1769</v>
      </c>
      <c r="E241" s="158" t="s">
        <v>1221</v>
      </c>
      <c r="F241" s="158" t="s">
        <v>1769</v>
      </c>
      <c r="G241" s="158" t="s">
        <v>873</v>
      </c>
      <c r="H241" s="158" t="s">
        <v>840</v>
      </c>
      <c r="I241" s="158">
        <v>35.5</v>
      </c>
      <c r="J241" s="158">
        <v>35.75</v>
      </c>
      <c r="K241" s="158" t="s">
        <v>1973</v>
      </c>
      <c r="L241" s="158" t="s">
        <v>2727</v>
      </c>
    </row>
    <row r="242" spans="1:12">
      <c r="A242" s="159" t="s">
        <v>1134</v>
      </c>
      <c r="C242" s="158" t="s">
        <v>2728</v>
      </c>
      <c r="D242" s="158" t="s">
        <v>1949</v>
      </c>
      <c r="E242" s="158" t="s">
        <v>2728</v>
      </c>
      <c r="F242" s="158" t="s">
        <v>2728</v>
      </c>
      <c r="G242" s="158" t="s">
        <v>2316</v>
      </c>
      <c r="H242" s="158" t="s">
        <v>2729</v>
      </c>
      <c r="I242" s="158">
        <v>212</v>
      </c>
      <c r="J242" s="158">
        <v>215</v>
      </c>
      <c r="K242" s="158" t="s">
        <v>2718</v>
      </c>
      <c r="L242" s="158" t="s">
        <v>2730</v>
      </c>
    </row>
    <row r="243" spans="1:12">
      <c r="A243" s="159" t="s">
        <v>2062</v>
      </c>
      <c r="B243" s="158" t="s">
        <v>2031</v>
      </c>
      <c r="C243" s="158" t="s">
        <v>368</v>
      </c>
      <c r="D243" s="158" t="s">
        <v>368</v>
      </c>
      <c r="E243" s="158" t="s">
        <v>368</v>
      </c>
      <c r="F243" s="158" t="s">
        <v>368</v>
      </c>
      <c r="G243" s="158" t="s">
        <v>368</v>
      </c>
      <c r="H243" s="158" t="s">
        <v>368</v>
      </c>
      <c r="K243" s="158" t="s">
        <v>368</v>
      </c>
      <c r="L243" s="158" t="s">
        <v>368</v>
      </c>
    </row>
    <row r="244" spans="1:12">
      <c r="A244" s="159" t="s">
        <v>1136</v>
      </c>
      <c r="C244" s="158" t="s">
        <v>368</v>
      </c>
      <c r="D244" s="158" t="s">
        <v>368</v>
      </c>
      <c r="E244" s="158" t="s">
        <v>368</v>
      </c>
      <c r="F244" s="158" t="s">
        <v>368</v>
      </c>
      <c r="G244" s="158" t="s">
        <v>368</v>
      </c>
      <c r="H244" s="158" t="s">
        <v>368</v>
      </c>
      <c r="I244" s="158">
        <v>18.8</v>
      </c>
      <c r="J244" s="158">
        <v>19</v>
      </c>
      <c r="K244" s="158" t="s">
        <v>368</v>
      </c>
      <c r="L244" s="158" t="s">
        <v>368</v>
      </c>
    </row>
    <row r="245" spans="1:12">
      <c r="A245" s="159" t="s">
        <v>1137</v>
      </c>
      <c r="C245" s="158" t="s">
        <v>813</v>
      </c>
      <c r="D245" s="158" t="s">
        <v>982</v>
      </c>
      <c r="E245" s="158" t="s">
        <v>813</v>
      </c>
      <c r="F245" s="158" t="s">
        <v>982</v>
      </c>
      <c r="G245" s="158" t="s">
        <v>768</v>
      </c>
      <c r="H245" s="158" t="s">
        <v>2731</v>
      </c>
      <c r="I245" s="158">
        <v>1</v>
      </c>
      <c r="J245" s="158">
        <v>1.01</v>
      </c>
      <c r="K245" s="158" t="s">
        <v>2732</v>
      </c>
      <c r="L245" s="158" t="s">
        <v>2733</v>
      </c>
    </row>
    <row r="246" spans="1:12">
      <c r="A246" s="159" t="s">
        <v>115</v>
      </c>
      <c r="C246" s="158" t="s">
        <v>1830</v>
      </c>
      <c r="D246" s="158" t="s">
        <v>1830</v>
      </c>
      <c r="E246" s="158" t="s">
        <v>1171</v>
      </c>
      <c r="F246" s="158" t="s">
        <v>729</v>
      </c>
      <c r="G246" s="158" t="s">
        <v>768</v>
      </c>
      <c r="H246" s="158" t="s">
        <v>796</v>
      </c>
      <c r="I246" s="158">
        <v>4.0199999999999996</v>
      </c>
      <c r="J246" s="158">
        <v>4.04</v>
      </c>
      <c r="K246" s="158" t="s">
        <v>2734</v>
      </c>
      <c r="L246" s="158" t="s">
        <v>2735</v>
      </c>
    </row>
    <row r="247" spans="1:12">
      <c r="A247" s="159" t="s">
        <v>1138</v>
      </c>
      <c r="C247" s="158" t="s">
        <v>1931</v>
      </c>
      <c r="D247" s="158" t="s">
        <v>726</v>
      </c>
      <c r="E247" s="158" t="s">
        <v>1948</v>
      </c>
      <c r="F247" s="158" t="s">
        <v>726</v>
      </c>
      <c r="G247" s="158" t="s">
        <v>846</v>
      </c>
      <c r="H247" s="158" t="s">
        <v>2736</v>
      </c>
      <c r="I247" s="158">
        <v>43.75</v>
      </c>
      <c r="J247" s="158">
        <v>44</v>
      </c>
      <c r="K247" s="158" t="s">
        <v>2737</v>
      </c>
      <c r="L247" s="158" t="s">
        <v>2738</v>
      </c>
    </row>
    <row r="248" spans="1:12">
      <c r="A248" s="159" t="s">
        <v>1836</v>
      </c>
      <c r="C248" s="158" t="s">
        <v>987</v>
      </c>
      <c r="D248" s="158" t="s">
        <v>725</v>
      </c>
      <c r="E248" s="158" t="s">
        <v>691</v>
      </c>
      <c r="F248" s="158" t="s">
        <v>725</v>
      </c>
      <c r="G248" s="158" t="s">
        <v>855</v>
      </c>
      <c r="H248" s="158" t="s">
        <v>2739</v>
      </c>
      <c r="I248" s="158">
        <v>12.5</v>
      </c>
      <c r="J248" s="158">
        <v>12.6</v>
      </c>
      <c r="K248" s="158" t="s">
        <v>2740</v>
      </c>
      <c r="L248" s="158" t="s">
        <v>2741</v>
      </c>
    </row>
    <row r="249" spans="1:12">
      <c r="A249" s="159" t="s">
        <v>100</v>
      </c>
      <c r="C249" s="158" t="s">
        <v>841</v>
      </c>
      <c r="D249" s="158" t="s">
        <v>845</v>
      </c>
      <c r="E249" s="158" t="s">
        <v>841</v>
      </c>
      <c r="F249" s="158" t="s">
        <v>1846</v>
      </c>
      <c r="G249" s="158" t="s">
        <v>835</v>
      </c>
      <c r="H249" s="158" t="s">
        <v>2742</v>
      </c>
      <c r="I249" s="158">
        <v>33.25</v>
      </c>
      <c r="J249" s="158">
        <v>33.5</v>
      </c>
      <c r="K249" s="158" t="s">
        <v>2743</v>
      </c>
      <c r="L249" s="158" t="s">
        <v>2744</v>
      </c>
    </row>
    <row r="250" spans="1:12">
      <c r="A250" s="159" t="s">
        <v>2063</v>
      </c>
      <c r="B250" s="158" t="s">
        <v>2041</v>
      </c>
      <c r="C250" s="158" t="s">
        <v>2099</v>
      </c>
      <c r="D250" s="158" t="s">
        <v>2099</v>
      </c>
      <c r="E250" s="158" t="s">
        <v>1491</v>
      </c>
      <c r="F250" s="158" t="s">
        <v>2099</v>
      </c>
      <c r="G250" s="158" t="s">
        <v>758</v>
      </c>
      <c r="H250" s="158" t="s">
        <v>758</v>
      </c>
      <c r="I250" s="158">
        <v>0.28999999999999998</v>
      </c>
      <c r="J250" s="158">
        <v>0.3</v>
      </c>
      <c r="K250" s="158" t="s">
        <v>2745</v>
      </c>
      <c r="L250" s="158" t="s">
        <v>2746</v>
      </c>
    </row>
    <row r="251" spans="1:12">
      <c r="A251" s="159" t="s">
        <v>1141</v>
      </c>
      <c r="C251" s="158" t="s">
        <v>875</v>
      </c>
      <c r="D251" s="158" t="s">
        <v>875</v>
      </c>
      <c r="E251" s="158" t="s">
        <v>1277</v>
      </c>
      <c r="F251" s="158" t="s">
        <v>1277</v>
      </c>
      <c r="G251" s="158" t="s">
        <v>789</v>
      </c>
      <c r="H251" s="158" t="s">
        <v>889</v>
      </c>
      <c r="I251" s="158">
        <v>9.9499999999999993</v>
      </c>
      <c r="J251" s="158">
        <v>10</v>
      </c>
      <c r="K251" s="158" t="s">
        <v>2747</v>
      </c>
      <c r="L251" s="158" t="s">
        <v>2748</v>
      </c>
    </row>
    <row r="252" spans="1:12">
      <c r="A252" s="159" t="s">
        <v>1142</v>
      </c>
      <c r="C252" s="158" t="s">
        <v>721</v>
      </c>
      <c r="D252" s="158" t="s">
        <v>1790</v>
      </c>
      <c r="E252" s="158" t="s">
        <v>721</v>
      </c>
      <c r="F252" s="158" t="s">
        <v>1849</v>
      </c>
      <c r="G252" s="158" t="s">
        <v>789</v>
      </c>
      <c r="H252" s="158" t="s">
        <v>1417</v>
      </c>
      <c r="I252" s="158">
        <v>18.2</v>
      </c>
      <c r="J252" s="158">
        <v>18.3</v>
      </c>
      <c r="K252" s="158" t="s">
        <v>2749</v>
      </c>
      <c r="L252" s="158" t="s">
        <v>2750</v>
      </c>
    </row>
    <row r="253" spans="1:12">
      <c r="A253" s="159" t="s">
        <v>284</v>
      </c>
      <c r="C253" s="158" t="s">
        <v>1734</v>
      </c>
      <c r="D253" s="158" t="s">
        <v>1762</v>
      </c>
      <c r="E253" s="158" t="s">
        <v>696</v>
      </c>
      <c r="F253" s="158" t="s">
        <v>1762</v>
      </c>
      <c r="G253" s="158" t="s">
        <v>855</v>
      </c>
      <c r="H253" s="158" t="s">
        <v>2123</v>
      </c>
      <c r="I253" s="158">
        <v>20</v>
      </c>
      <c r="J253" s="158">
        <v>20.100000000000001</v>
      </c>
      <c r="K253" s="158" t="s">
        <v>2751</v>
      </c>
      <c r="L253" s="158" t="s">
        <v>2752</v>
      </c>
    </row>
    <row r="254" spans="1:12">
      <c r="A254" s="159" t="s">
        <v>281</v>
      </c>
      <c r="C254" s="158" t="s">
        <v>1740</v>
      </c>
      <c r="D254" s="158" t="s">
        <v>1862</v>
      </c>
      <c r="E254" s="158" t="s">
        <v>985</v>
      </c>
      <c r="F254" s="158" t="s">
        <v>1740</v>
      </c>
      <c r="G254" s="158" t="s">
        <v>873</v>
      </c>
      <c r="H254" s="158" t="s">
        <v>1735</v>
      </c>
      <c r="I254" s="158">
        <v>28.25</v>
      </c>
      <c r="J254" s="158">
        <v>28.5</v>
      </c>
      <c r="K254" s="158" t="s">
        <v>2753</v>
      </c>
      <c r="L254" s="158" t="s">
        <v>2754</v>
      </c>
    </row>
    <row r="255" spans="1:12">
      <c r="A255" s="159" t="s">
        <v>275</v>
      </c>
      <c r="C255" s="158" t="s">
        <v>2755</v>
      </c>
      <c r="D255" s="158" t="s">
        <v>2756</v>
      </c>
      <c r="E255" s="158" t="s">
        <v>2755</v>
      </c>
      <c r="F255" s="158" t="s">
        <v>2756</v>
      </c>
      <c r="G255" s="158" t="s">
        <v>901</v>
      </c>
      <c r="H255" s="158" t="s">
        <v>1728</v>
      </c>
      <c r="I255" s="158">
        <v>212</v>
      </c>
      <c r="J255" s="158">
        <v>213</v>
      </c>
      <c r="K255" s="158" t="s">
        <v>2757</v>
      </c>
      <c r="L255" s="158" t="s">
        <v>2758</v>
      </c>
    </row>
    <row r="256" spans="1:12">
      <c r="A256" s="159" t="s">
        <v>266</v>
      </c>
      <c r="C256" s="158" t="s">
        <v>1011</v>
      </c>
      <c r="D256" s="158" t="s">
        <v>980</v>
      </c>
      <c r="E256" s="158" t="s">
        <v>1011</v>
      </c>
      <c r="F256" s="158" t="s">
        <v>920</v>
      </c>
      <c r="G256" s="158" t="s">
        <v>824</v>
      </c>
      <c r="H256" s="158" t="s">
        <v>2759</v>
      </c>
      <c r="I256" s="158">
        <v>3.64</v>
      </c>
      <c r="J256" s="158">
        <v>3.66</v>
      </c>
      <c r="K256" s="158" t="s">
        <v>2760</v>
      </c>
      <c r="L256" s="158" t="s">
        <v>2761</v>
      </c>
    </row>
    <row r="257" spans="1:12">
      <c r="A257" s="159" t="s">
        <v>1144</v>
      </c>
      <c r="C257" s="158" t="s">
        <v>1109</v>
      </c>
      <c r="D257" s="158" t="s">
        <v>1109</v>
      </c>
      <c r="E257" s="158" t="s">
        <v>1244</v>
      </c>
      <c r="F257" s="158" t="s">
        <v>969</v>
      </c>
      <c r="G257" s="158" t="s">
        <v>758</v>
      </c>
      <c r="H257" s="158" t="s">
        <v>758</v>
      </c>
      <c r="I257" s="158">
        <v>2.66</v>
      </c>
      <c r="J257" s="158">
        <v>2.68</v>
      </c>
      <c r="K257" s="158" t="s">
        <v>2762</v>
      </c>
      <c r="L257" s="158" t="s">
        <v>2763</v>
      </c>
    </row>
    <row r="258" spans="1:12">
      <c r="A258" s="159" t="s">
        <v>250</v>
      </c>
      <c r="C258" s="158" t="s">
        <v>773</v>
      </c>
      <c r="D258" s="158" t="s">
        <v>1005</v>
      </c>
      <c r="E258" s="158" t="s">
        <v>991</v>
      </c>
      <c r="F258" s="158" t="s">
        <v>990</v>
      </c>
      <c r="G258" s="158" t="s">
        <v>757</v>
      </c>
      <c r="H258" s="158" t="s">
        <v>1482</v>
      </c>
      <c r="I258" s="158">
        <v>7.95</v>
      </c>
      <c r="J258" s="158">
        <v>8</v>
      </c>
      <c r="K258" s="158" t="s">
        <v>2764</v>
      </c>
      <c r="L258" s="158" t="s">
        <v>2765</v>
      </c>
    </row>
    <row r="259" spans="1:12">
      <c r="A259" s="159" t="s">
        <v>1148</v>
      </c>
      <c r="C259" s="158" t="s">
        <v>368</v>
      </c>
      <c r="D259" s="158" t="s">
        <v>368</v>
      </c>
      <c r="E259" s="158" t="s">
        <v>368</v>
      </c>
      <c r="F259" s="158" t="s">
        <v>368</v>
      </c>
      <c r="G259" s="158" t="s">
        <v>368</v>
      </c>
      <c r="H259" s="158" t="s">
        <v>368</v>
      </c>
      <c r="I259" s="158">
        <v>93</v>
      </c>
      <c r="J259" s="158">
        <v>95</v>
      </c>
      <c r="K259" s="158" t="s">
        <v>368</v>
      </c>
      <c r="L259" s="158" t="s">
        <v>368</v>
      </c>
    </row>
    <row r="260" spans="1:12">
      <c r="A260" s="159" t="s">
        <v>212</v>
      </c>
      <c r="C260" s="158" t="s">
        <v>807</v>
      </c>
      <c r="D260" s="158" t="s">
        <v>786</v>
      </c>
      <c r="E260" s="158" t="s">
        <v>834</v>
      </c>
      <c r="F260" s="158" t="s">
        <v>786</v>
      </c>
      <c r="G260" s="158" t="s">
        <v>757</v>
      </c>
      <c r="H260" s="158" t="s">
        <v>1723</v>
      </c>
      <c r="I260" s="158">
        <v>5.4</v>
      </c>
      <c r="J260" s="158">
        <v>5.45</v>
      </c>
      <c r="K260" s="158" t="s">
        <v>2766</v>
      </c>
      <c r="L260" s="158" t="s">
        <v>2767</v>
      </c>
    </row>
    <row r="261" spans="1:12">
      <c r="A261" s="159" t="s">
        <v>1149</v>
      </c>
      <c r="C261" s="158" t="s">
        <v>2768</v>
      </c>
      <c r="D261" s="158" t="s">
        <v>2768</v>
      </c>
      <c r="E261" s="158" t="s">
        <v>2768</v>
      </c>
      <c r="F261" s="158" t="s">
        <v>2768</v>
      </c>
      <c r="G261" s="158" t="s">
        <v>2769</v>
      </c>
      <c r="H261" s="158" t="s">
        <v>858</v>
      </c>
      <c r="I261" s="158">
        <v>345</v>
      </c>
      <c r="J261" s="158">
        <v>355</v>
      </c>
      <c r="K261" s="158" t="s">
        <v>2770</v>
      </c>
      <c r="L261" s="158" t="s">
        <v>2771</v>
      </c>
    </row>
    <row r="262" spans="1:12">
      <c r="A262" s="159" t="s">
        <v>1150</v>
      </c>
      <c r="C262" s="158" t="s">
        <v>2772</v>
      </c>
      <c r="D262" s="158" t="s">
        <v>2772</v>
      </c>
      <c r="E262" s="158" t="s">
        <v>2772</v>
      </c>
      <c r="F262" s="158" t="s">
        <v>2772</v>
      </c>
      <c r="G262" s="158" t="s">
        <v>804</v>
      </c>
      <c r="H262" s="158" t="s">
        <v>804</v>
      </c>
      <c r="I262" s="158">
        <v>99.75</v>
      </c>
      <c r="J262" s="158">
        <v>100</v>
      </c>
      <c r="K262" s="158" t="s">
        <v>1960</v>
      </c>
      <c r="L262" s="158" t="s">
        <v>2773</v>
      </c>
    </row>
    <row r="263" spans="1:12">
      <c r="A263" s="159" t="s">
        <v>1151</v>
      </c>
      <c r="B263" s="158" t="s">
        <v>2096</v>
      </c>
      <c r="C263" s="158" t="s">
        <v>1759</v>
      </c>
      <c r="D263" s="158" t="s">
        <v>1861</v>
      </c>
      <c r="E263" s="158" t="s">
        <v>1744</v>
      </c>
      <c r="F263" s="158" t="s">
        <v>1759</v>
      </c>
      <c r="G263" s="158" t="s">
        <v>844</v>
      </c>
      <c r="H263" s="158" t="s">
        <v>2774</v>
      </c>
      <c r="I263" s="158">
        <v>39.25</v>
      </c>
      <c r="J263" s="158">
        <v>39.75</v>
      </c>
      <c r="K263" s="158" t="s">
        <v>2775</v>
      </c>
      <c r="L263" s="158" t="s">
        <v>2776</v>
      </c>
    </row>
    <row r="264" spans="1:12">
      <c r="A264" s="159" t="s">
        <v>189</v>
      </c>
      <c r="C264" s="158" t="s">
        <v>2067</v>
      </c>
      <c r="D264" s="158" t="s">
        <v>2777</v>
      </c>
      <c r="E264" s="158" t="s">
        <v>1734</v>
      </c>
      <c r="F264" s="158" t="s">
        <v>2067</v>
      </c>
      <c r="G264" s="158" t="s">
        <v>936</v>
      </c>
      <c r="H264" s="158" t="s">
        <v>2050</v>
      </c>
      <c r="I264" s="158">
        <v>19.899999999999999</v>
      </c>
      <c r="J264" s="158">
        <v>20</v>
      </c>
      <c r="K264" s="158" t="s">
        <v>2778</v>
      </c>
      <c r="L264" s="158" t="s">
        <v>2779</v>
      </c>
    </row>
    <row r="265" spans="1:12">
      <c r="A265" s="159" t="s">
        <v>1153</v>
      </c>
      <c r="C265" s="158" t="s">
        <v>786</v>
      </c>
      <c r="D265" s="158" t="s">
        <v>786</v>
      </c>
      <c r="E265" s="158" t="s">
        <v>834</v>
      </c>
      <c r="F265" s="158" t="s">
        <v>807</v>
      </c>
      <c r="G265" s="158" t="s">
        <v>757</v>
      </c>
      <c r="H265" s="158" t="s">
        <v>1723</v>
      </c>
      <c r="I265" s="158">
        <v>5.35</v>
      </c>
      <c r="J265" s="158">
        <v>5.45</v>
      </c>
      <c r="K265" s="158" t="s">
        <v>2780</v>
      </c>
      <c r="L265" s="158" t="s">
        <v>2781</v>
      </c>
    </row>
    <row r="266" spans="1:12">
      <c r="A266" s="159" t="s">
        <v>1154</v>
      </c>
      <c r="C266" s="158" t="s">
        <v>1927</v>
      </c>
      <c r="D266" s="158" t="s">
        <v>1776</v>
      </c>
      <c r="E266" s="158" t="s">
        <v>1806</v>
      </c>
      <c r="F266" s="158" t="s">
        <v>1806</v>
      </c>
      <c r="G266" s="158" t="s">
        <v>844</v>
      </c>
      <c r="H266" s="158" t="s">
        <v>2782</v>
      </c>
      <c r="I266" s="158">
        <v>52.75</v>
      </c>
      <c r="J266" s="158">
        <v>53</v>
      </c>
      <c r="K266" s="158" t="s">
        <v>2783</v>
      </c>
      <c r="L266" s="158" t="s">
        <v>2784</v>
      </c>
    </row>
    <row r="267" spans="1:12">
      <c r="A267" s="159" t="s">
        <v>173</v>
      </c>
      <c r="C267" s="158" t="s">
        <v>1740</v>
      </c>
      <c r="D267" s="158" t="s">
        <v>1740</v>
      </c>
      <c r="E267" s="158" t="s">
        <v>985</v>
      </c>
      <c r="F267" s="158" t="s">
        <v>1740</v>
      </c>
      <c r="G267" s="158" t="s">
        <v>873</v>
      </c>
      <c r="H267" s="158" t="s">
        <v>1735</v>
      </c>
      <c r="I267" s="158">
        <v>28.25</v>
      </c>
      <c r="J267" s="158">
        <v>28.5</v>
      </c>
      <c r="K267" s="158" t="s">
        <v>2785</v>
      </c>
      <c r="L267" s="158" t="s">
        <v>2786</v>
      </c>
    </row>
    <row r="268" spans="1:12">
      <c r="A268" s="159" t="s">
        <v>171</v>
      </c>
      <c r="C268" s="158" t="s">
        <v>1897</v>
      </c>
      <c r="D268" s="158" t="s">
        <v>736</v>
      </c>
      <c r="E268" s="158" t="s">
        <v>928</v>
      </c>
      <c r="F268" s="158" t="s">
        <v>728</v>
      </c>
      <c r="G268" s="158" t="s">
        <v>757</v>
      </c>
      <c r="H268" s="158" t="s">
        <v>1838</v>
      </c>
      <c r="I268" s="158">
        <v>6</v>
      </c>
      <c r="J268" s="158">
        <v>6.05</v>
      </c>
      <c r="K268" s="158" t="s">
        <v>2787</v>
      </c>
      <c r="L268" s="158" t="s">
        <v>2788</v>
      </c>
    </row>
    <row r="269" spans="1:12">
      <c r="A269" s="159" t="s">
        <v>1157</v>
      </c>
      <c r="C269" s="158" t="s">
        <v>1239</v>
      </c>
      <c r="D269" s="158" t="s">
        <v>1239</v>
      </c>
      <c r="E269" s="158" t="s">
        <v>1435</v>
      </c>
      <c r="F269" s="158" t="s">
        <v>1721</v>
      </c>
      <c r="G269" s="158" t="s">
        <v>877</v>
      </c>
      <c r="H269" s="158" t="s">
        <v>2789</v>
      </c>
      <c r="I269" s="158">
        <v>9.15</v>
      </c>
      <c r="J269" s="158">
        <v>9.1999999999999993</v>
      </c>
      <c r="K269" s="158" t="s">
        <v>2790</v>
      </c>
      <c r="L269" s="158" t="s">
        <v>2791</v>
      </c>
    </row>
    <row r="270" spans="1:12">
      <c r="A270" s="159" t="s">
        <v>117</v>
      </c>
      <c r="B270" s="158" t="s">
        <v>2096</v>
      </c>
      <c r="C270" s="158" t="s">
        <v>1900</v>
      </c>
      <c r="D270" s="158" t="s">
        <v>1805</v>
      </c>
      <c r="E270" s="158" t="s">
        <v>2792</v>
      </c>
      <c r="F270" s="158" t="s">
        <v>2792</v>
      </c>
      <c r="G270" s="158" t="s">
        <v>2482</v>
      </c>
      <c r="H270" s="158" t="s">
        <v>2793</v>
      </c>
      <c r="I270" s="158">
        <v>68.25</v>
      </c>
      <c r="J270" s="158">
        <v>68.75</v>
      </c>
      <c r="K270" s="158" t="s">
        <v>2794</v>
      </c>
      <c r="L270" s="158" t="s">
        <v>2795</v>
      </c>
    </row>
    <row r="271" spans="1:12">
      <c r="A271" s="159" t="s">
        <v>86</v>
      </c>
      <c r="C271" s="158" t="s">
        <v>1109</v>
      </c>
      <c r="D271" s="158" t="s">
        <v>1109</v>
      </c>
      <c r="E271" s="158" t="s">
        <v>969</v>
      </c>
      <c r="F271" s="158" t="s">
        <v>969</v>
      </c>
      <c r="G271" s="158" t="s">
        <v>828</v>
      </c>
      <c r="H271" s="158" t="s">
        <v>844</v>
      </c>
      <c r="I271" s="158">
        <v>2.66</v>
      </c>
      <c r="J271" s="158">
        <v>2.68</v>
      </c>
      <c r="K271" s="158" t="s">
        <v>2796</v>
      </c>
      <c r="L271" s="158" t="s">
        <v>2797</v>
      </c>
    </row>
    <row r="272" spans="1:12">
      <c r="A272" s="159" t="s">
        <v>1159</v>
      </c>
      <c r="C272" s="158" t="s">
        <v>776</v>
      </c>
      <c r="D272" s="158" t="s">
        <v>776</v>
      </c>
      <c r="E272" s="158" t="s">
        <v>2113</v>
      </c>
      <c r="F272" s="158" t="s">
        <v>923</v>
      </c>
      <c r="G272" s="158" t="s">
        <v>757</v>
      </c>
      <c r="H272" s="158" t="s">
        <v>2102</v>
      </c>
      <c r="I272" s="158">
        <v>8.5500000000000007</v>
      </c>
      <c r="J272" s="158">
        <v>8.6</v>
      </c>
      <c r="K272" s="158" t="s">
        <v>2798</v>
      </c>
      <c r="L272" s="158" t="s">
        <v>2799</v>
      </c>
    </row>
    <row r="273" spans="1:12">
      <c r="A273" s="159" t="s">
        <v>1163</v>
      </c>
      <c r="C273" s="158" t="s">
        <v>720</v>
      </c>
      <c r="D273" s="158" t="s">
        <v>1065</v>
      </c>
      <c r="E273" s="158" t="s">
        <v>826</v>
      </c>
      <c r="F273" s="158" t="s">
        <v>720</v>
      </c>
      <c r="G273" s="158" t="s">
        <v>768</v>
      </c>
      <c r="H273" s="158" t="s">
        <v>1205</v>
      </c>
      <c r="I273" s="158">
        <v>3.8</v>
      </c>
      <c r="J273" s="158">
        <v>3.82</v>
      </c>
      <c r="K273" s="158" t="s">
        <v>2800</v>
      </c>
      <c r="L273" s="158" t="s">
        <v>2801</v>
      </c>
    </row>
    <row r="274" spans="1:12">
      <c r="A274" s="159" t="s">
        <v>1165</v>
      </c>
      <c r="C274" s="158" t="s">
        <v>695</v>
      </c>
      <c r="D274" s="158" t="s">
        <v>913</v>
      </c>
      <c r="E274" s="158" t="s">
        <v>695</v>
      </c>
      <c r="F274" s="158" t="s">
        <v>913</v>
      </c>
      <c r="G274" s="158" t="s">
        <v>819</v>
      </c>
      <c r="H274" s="158" t="s">
        <v>1827</v>
      </c>
      <c r="I274" s="158">
        <v>7.6</v>
      </c>
      <c r="J274" s="158">
        <v>7.65</v>
      </c>
      <c r="K274" s="158" t="s">
        <v>2802</v>
      </c>
      <c r="L274" s="158" t="s">
        <v>2803</v>
      </c>
    </row>
    <row r="275" spans="1:12">
      <c r="A275" s="159" t="s">
        <v>1167</v>
      </c>
      <c r="C275" s="158" t="s">
        <v>856</v>
      </c>
      <c r="D275" s="158" t="s">
        <v>1429</v>
      </c>
      <c r="E275" s="158" t="s">
        <v>1320</v>
      </c>
      <c r="F275" s="158" t="s">
        <v>1320</v>
      </c>
      <c r="G275" s="158" t="s">
        <v>877</v>
      </c>
      <c r="H275" s="158" t="s">
        <v>2804</v>
      </c>
      <c r="I275" s="158">
        <v>14.3</v>
      </c>
      <c r="J275" s="158">
        <v>14.5</v>
      </c>
      <c r="K275" s="158" t="s">
        <v>2805</v>
      </c>
      <c r="L275" s="158" t="s">
        <v>2806</v>
      </c>
    </row>
    <row r="276" spans="1:12">
      <c r="A276" s="159" t="s">
        <v>268</v>
      </c>
      <c r="C276" s="158" t="s">
        <v>2807</v>
      </c>
      <c r="D276" s="158" t="s">
        <v>2808</v>
      </c>
      <c r="E276" s="158" t="s">
        <v>1927</v>
      </c>
      <c r="F276" s="158" t="s">
        <v>1745</v>
      </c>
      <c r="G276" s="158" t="s">
        <v>844</v>
      </c>
      <c r="H276" s="158" t="s">
        <v>2809</v>
      </c>
      <c r="I276" s="158">
        <v>54</v>
      </c>
      <c r="J276" s="158">
        <v>54.25</v>
      </c>
      <c r="K276" s="158" t="s">
        <v>2810</v>
      </c>
      <c r="L276" s="158" t="s">
        <v>2811</v>
      </c>
    </row>
    <row r="277" spans="1:12">
      <c r="A277" s="159" t="s">
        <v>1169</v>
      </c>
      <c r="C277" s="158" t="s">
        <v>1805</v>
      </c>
      <c r="D277" s="158" t="s">
        <v>2292</v>
      </c>
      <c r="E277" s="158" t="s">
        <v>1805</v>
      </c>
      <c r="F277" s="158" t="s">
        <v>2812</v>
      </c>
      <c r="G277" s="158" t="s">
        <v>758</v>
      </c>
      <c r="H277" s="158" t="s">
        <v>758</v>
      </c>
      <c r="I277" s="158">
        <v>69</v>
      </c>
      <c r="J277" s="158">
        <v>70.5</v>
      </c>
      <c r="K277" s="158" t="s">
        <v>1957</v>
      </c>
      <c r="L277" s="158" t="s">
        <v>2813</v>
      </c>
    </row>
    <row r="278" spans="1:12">
      <c r="A278" s="159" t="s">
        <v>1170</v>
      </c>
      <c r="C278" s="158" t="s">
        <v>899</v>
      </c>
      <c r="D278" s="158" t="s">
        <v>899</v>
      </c>
      <c r="E278" s="158" t="s">
        <v>1079</v>
      </c>
      <c r="F278" s="158" t="s">
        <v>899</v>
      </c>
      <c r="G278" s="158" t="s">
        <v>819</v>
      </c>
      <c r="H278" s="158" t="s">
        <v>900</v>
      </c>
      <c r="I278" s="158">
        <v>11.7</v>
      </c>
      <c r="J278" s="158">
        <v>11.8</v>
      </c>
      <c r="K278" s="158" t="s">
        <v>2814</v>
      </c>
      <c r="L278" s="158" t="s">
        <v>2815</v>
      </c>
    </row>
    <row r="279" spans="1:12">
      <c r="A279" s="159" t="s">
        <v>248</v>
      </c>
      <c r="C279" s="158" t="s">
        <v>1029</v>
      </c>
      <c r="D279" s="158" t="s">
        <v>1235</v>
      </c>
      <c r="E279" s="158" t="s">
        <v>831</v>
      </c>
      <c r="F279" s="158" t="s">
        <v>1235</v>
      </c>
      <c r="G279" s="158" t="s">
        <v>819</v>
      </c>
      <c r="H279" s="158" t="s">
        <v>2816</v>
      </c>
      <c r="I279" s="158">
        <v>4.9400000000000004</v>
      </c>
      <c r="J279" s="158">
        <v>4.96</v>
      </c>
      <c r="K279" s="158" t="s">
        <v>2817</v>
      </c>
      <c r="L279" s="158" t="s">
        <v>2818</v>
      </c>
    </row>
    <row r="280" spans="1:12">
      <c r="A280" s="159" t="s">
        <v>1172</v>
      </c>
      <c r="C280" s="158" t="s">
        <v>1808</v>
      </c>
      <c r="D280" s="158" t="s">
        <v>1807</v>
      </c>
      <c r="E280" s="158" t="s">
        <v>1808</v>
      </c>
      <c r="F280" s="158" t="s">
        <v>1807</v>
      </c>
      <c r="G280" s="158" t="s">
        <v>983</v>
      </c>
      <c r="H280" s="158" t="s">
        <v>2037</v>
      </c>
      <c r="I280" s="158">
        <v>0.21</v>
      </c>
      <c r="J280" s="158">
        <v>0.22</v>
      </c>
      <c r="K280" s="158" t="s">
        <v>2819</v>
      </c>
      <c r="L280" s="158" t="s">
        <v>2820</v>
      </c>
    </row>
    <row r="281" spans="1:12">
      <c r="A281" s="159" t="s">
        <v>1173</v>
      </c>
      <c r="C281" s="158" t="s">
        <v>859</v>
      </c>
      <c r="D281" s="158" t="s">
        <v>859</v>
      </c>
      <c r="E281" s="158" t="s">
        <v>859</v>
      </c>
      <c r="F281" s="158" t="s">
        <v>859</v>
      </c>
      <c r="G281" s="158" t="s">
        <v>873</v>
      </c>
      <c r="H281" s="158" t="s">
        <v>1732</v>
      </c>
      <c r="I281" s="158">
        <v>34.25</v>
      </c>
      <c r="J281" s="158">
        <v>34.5</v>
      </c>
      <c r="K281" s="158" t="s">
        <v>1920</v>
      </c>
      <c r="L281" s="158" t="s">
        <v>859</v>
      </c>
    </row>
    <row r="282" spans="1:12">
      <c r="A282" s="159" t="s">
        <v>1174</v>
      </c>
      <c r="C282" s="158" t="s">
        <v>368</v>
      </c>
      <c r="D282" s="158" t="s">
        <v>368</v>
      </c>
      <c r="E282" s="158" t="s">
        <v>368</v>
      </c>
      <c r="F282" s="158" t="s">
        <v>368</v>
      </c>
      <c r="G282" s="158" t="s">
        <v>368</v>
      </c>
      <c r="H282" s="158" t="s">
        <v>368</v>
      </c>
      <c r="I282" s="158">
        <v>26.75</v>
      </c>
      <c r="J282" s="158">
        <v>27.75</v>
      </c>
      <c r="K282" s="158" t="s">
        <v>368</v>
      </c>
      <c r="L282" s="158" t="s">
        <v>368</v>
      </c>
    </row>
    <row r="283" spans="1:12">
      <c r="A283" s="159" t="s">
        <v>1176</v>
      </c>
      <c r="C283" s="158" t="s">
        <v>2821</v>
      </c>
      <c r="D283" s="158" t="s">
        <v>2821</v>
      </c>
      <c r="E283" s="158" t="s">
        <v>2821</v>
      </c>
      <c r="F283" s="158" t="s">
        <v>2821</v>
      </c>
      <c r="G283" s="158" t="s">
        <v>2822</v>
      </c>
      <c r="H283" s="158" t="s">
        <v>2823</v>
      </c>
      <c r="I283" s="158">
        <v>476</v>
      </c>
      <c r="J283" s="158">
        <v>488</v>
      </c>
      <c r="K283" s="158" t="s">
        <v>1974</v>
      </c>
      <c r="L283" s="158" t="s">
        <v>2824</v>
      </c>
    </row>
    <row r="284" spans="1:12">
      <c r="A284" s="159" t="s">
        <v>1177</v>
      </c>
      <c r="C284" s="158" t="s">
        <v>1731</v>
      </c>
      <c r="D284" s="158" t="s">
        <v>1731</v>
      </c>
      <c r="E284" s="158" t="s">
        <v>1092</v>
      </c>
      <c r="F284" s="158" t="s">
        <v>1472</v>
      </c>
      <c r="G284" s="158" t="s">
        <v>832</v>
      </c>
      <c r="H284" s="158" t="s">
        <v>2058</v>
      </c>
      <c r="I284" s="158">
        <v>3.22</v>
      </c>
      <c r="J284" s="158">
        <v>3.26</v>
      </c>
      <c r="K284" s="158" t="s">
        <v>2825</v>
      </c>
      <c r="L284" s="158" t="s">
        <v>2826</v>
      </c>
    </row>
    <row r="285" spans="1:12">
      <c r="A285" s="159" t="s">
        <v>1179</v>
      </c>
      <c r="C285" s="158" t="s">
        <v>1927</v>
      </c>
      <c r="D285" s="158" t="s">
        <v>1776</v>
      </c>
      <c r="E285" s="158" t="s">
        <v>1720</v>
      </c>
      <c r="F285" s="158" t="s">
        <v>2827</v>
      </c>
      <c r="G285" s="158" t="s">
        <v>862</v>
      </c>
      <c r="H285" s="158" t="s">
        <v>2729</v>
      </c>
      <c r="I285" s="158">
        <v>52.75</v>
      </c>
      <c r="J285" s="158">
        <v>53.25</v>
      </c>
      <c r="K285" s="158" t="s">
        <v>2666</v>
      </c>
      <c r="L285" s="158" t="s">
        <v>2828</v>
      </c>
    </row>
    <row r="286" spans="1:12">
      <c r="A286" s="159" t="s">
        <v>155</v>
      </c>
      <c r="C286" s="158" t="s">
        <v>959</v>
      </c>
      <c r="D286" s="158" t="s">
        <v>821</v>
      </c>
      <c r="E286" s="158" t="s">
        <v>1201</v>
      </c>
      <c r="F286" s="158" t="s">
        <v>1191</v>
      </c>
      <c r="G286" s="158" t="s">
        <v>1522</v>
      </c>
      <c r="H286" s="158" t="s">
        <v>2829</v>
      </c>
      <c r="I286" s="158">
        <v>4.18</v>
      </c>
      <c r="J286" s="158">
        <v>4.2</v>
      </c>
      <c r="K286" s="158" t="s">
        <v>2830</v>
      </c>
      <c r="L286" s="158" t="s">
        <v>2831</v>
      </c>
    </row>
    <row r="287" spans="1:12">
      <c r="A287" s="159" t="s">
        <v>85</v>
      </c>
      <c r="C287" s="158" t="s">
        <v>1147</v>
      </c>
      <c r="D287" s="158" t="s">
        <v>774</v>
      </c>
      <c r="E287" s="158" t="s">
        <v>1146</v>
      </c>
      <c r="F287" s="158" t="s">
        <v>1146</v>
      </c>
      <c r="G287" s="158" t="s">
        <v>757</v>
      </c>
      <c r="H287" s="158" t="s">
        <v>1829</v>
      </c>
      <c r="I287" s="158">
        <v>7.35</v>
      </c>
      <c r="J287" s="158">
        <v>7.45</v>
      </c>
      <c r="K287" s="158" t="s">
        <v>2832</v>
      </c>
      <c r="L287" s="158" t="s">
        <v>2833</v>
      </c>
    </row>
    <row r="288" spans="1:12">
      <c r="A288" s="159" t="s">
        <v>306</v>
      </c>
      <c r="C288" s="158" t="s">
        <v>970</v>
      </c>
      <c r="D288" s="158" t="s">
        <v>1246</v>
      </c>
      <c r="E288" s="158" t="s">
        <v>1109</v>
      </c>
      <c r="F288" s="158" t="s">
        <v>1246</v>
      </c>
      <c r="G288" s="158" t="s">
        <v>824</v>
      </c>
      <c r="H288" s="158" t="s">
        <v>2647</v>
      </c>
      <c r="I288" s="158" t="s">
        <v>1181</v>
      </c>
      <c r="J288" s="158" t="s">
        <v>1246</v>
      </c>
      <c r="K288" s="158" t="s">
        <v>2834</v>
      </c>
      <c r="L288" s="158" t="s">
        <v>2835</v>
      </c>
    </row>
    <row r="289" spans="1:12">
      <c r="A289" s="159" t="s">
        <v>297</v>
      </c>
      <c r="C289" s="158" t="s">
        <v>1841</v>
      </c>
      <c r="D289" s="158" t="s">
        <v>2836</v>
      </c>
      <c r="E289" s="158" t="s">
        <v>1926</v>
      </c>
      <c r="F289" s="158" t="s">
        <v>1766</v>
      </c>
      <c r="G289" s="158" t="s">
        <v>758</v>
      </c>
      <c r="H289" s="158" t="s">
        <v>758</v>
      </c>
      <c r="I289" s="158" t="s">
        <v>1766</v>
      </c>
      <c r="J289" s="158" t="s">
        <v>2292</v>
      </c>
      <c r="K289" s="158" t="s">
        <v>2837</v>
      </c>
      <c r="L289" s="158" t="s">
        <v>2838</v>
      </c>
    </row>
    <row r="290" spans="1:12">
      <c r="A290" s="159" t="s">
        <v>1183</v>
      </c>
      <c r="B290" s="158" t="s">
        <v>2096</v>
      </c>
      <c r="C290" s="158" t="s">
        <v>1993</v>
      </c>
      <c r="D290" s="158" t="s">
        <v>1993</v>
      </c>
      <c r="E290" s="158" t="s">
        <v>2008</v>
      </c>
      <c r="F290" s="158" t="s">
        <v>1272</v>
      </c>
      <c r="G290" s="158" t="s">
        <v>758</v>
      </c>
      <c r="H290" s="158" t="s">
        <v>758</v>
      </c>
      <c r="I290" s="158" t="s">
        <v>2008</v>
      </c>
      <c r="J290" s="158" t="s">
        <v>1273</v>
      </c>
      <c r="K290" s="158" t="s">
        <v>2115</v>
      </c>
      <c r="L290" s="158" t="s">
        <v>2839</v>
      </c>
    </row>
    <row r="291" spans="1:12">
      <c r="A291" s="159" t="s">
        <v>1186</v>
      </c>
      <c r="C291" s="158" t="s">
        <v>2099</v>
      </c>
      <c r="D291" s="158" t="s">
        <v>2000</v>
      </c>
      <c r="E291" s="158" t="s">
        <v>1391</v>
      </c>
      <c r="F291" s="158" t="s">
        <v>1391</v>
      </c>
      <c r="G291" s="158" t="s">
        <v>748</v>
      </c>
      <c r="H291" s="158" t="s">
        <v>2093</v>
      </c>
      <c r="I291" s="158" t="s">
        <v>1391</v>
      </c>
      <c r="J291" s="158" t="s">
        <v>1491</v>
      </c>
      <c r="K291" s="158" t="s">
        <v>2840</v>
      </c>
      <c r="L291" s="158" t="s">
        <v>2841</v>
      </c>
    </row>
    <row r="292" spans="1:12">
      <c r="A292" s="159" t="s">
        <v>289</v>
      </c>
      <c r="C292" s="158" t="s">
        <v>725</v>
      </c>
      <c r="D292" s="158" t="s">
        <v>986</v>
      </c>
      <c r="E292" s="158" t="s">
        <v>987</v>
      </c>
      <c r="F292" s="158" t="s">
        <v>1075</v>
      </c>
      <c r="G292" s="158" t="s">
        <v>758</v>
      </c>
      <c r="H292" s="158" t="s">
        <v>758</v>
      </c>
      <c r="I292" s="158" t="s">
        <v>1075</v>
      </c>
      <c r="J292" s="158" t="s">
        <v>725</v>
      </c>
      <c r="K292" s="158" t="s">
        <v>2842</v>
      </c>
      <c r="L292" s="158" t="s">
        <v>2843</v>
      </c>
    </row>
    <row r="293" spans="1:12">
      <c r="A293" s="159" t="s">
        <v>278</v>
      </c>
      <c r="C293" s="158" t="s">
        <v>1462</v>
      </c>
      <c r="D293" s="158" t="s">
        <v>852</v>
      </c>
      <c r="E293" s="158" t="s">
        <v>684</v>
      </c>
      <c r="F293" s="158" t="s">
        <v>779</v>
      </c>
      <c r="G293" s="158" t="s">
        <v>2047</v>
      </c>
      <c r="H293" s="158" t="s">
        <v>2844</v>
      </c>
      <c r="I293" s="158" t="s">
        <v>684</v>
      </c>
      <c r="J293" s="158" t="s">
        <v>779</v>
      </c>
      <c r="K293" s="158" t="s">
        <v>2845</v>
      </c>
      <c r="L293" s="158" t="s">
        <v>2846</v>
      </c>
    </row>
    <row r="294" spans="1:12">
      <c r="A294" s="159" t="s">
        <v>1189</v>
      </c>
      <c r="C294" s="158" t="s">
        <v>1039</v>
      </c>
      <c r="D294" s="158" t="s">
        <v>747</v>
      </c>
      <c r="E294" s="158" t="s">
        <v>1753</v>
      </c>
      <c r="F294" s="158" t="s">
        <v>1480</v>
      </c>
      <c r="G294" s="158" t="s">
        <v>828</v>
      </c>
      <c r="H294" s="158" t="s">
        <v>2847</v>
      </c>
      <c r="I294" s="158" t="s">
        <v>1480</v>
      </c>
      <c r="J294" s="158" t="s">
        <v>1045</v>
      </c>
      <c r="K294" s="158" t="s">
        <v>2848</v>
      </c>
      <c r="L294" s="158" t="s">
        <v>2849</v>
      </c>
    </row>
    <row r="295" spans="1:12">
      <c r="A295" s="159" t="s">
        <v>270</v>
      </c>
      <c r="C295" s="158" t="s">
        <v>837</v>
      </c>
      <c r="D295" s="158" t="s">
        <v>885</v>
      </c>
      <c r="E295" s="158" t="s">
        <v>849</v>
      </c>
      <c r="F295" s="158" t="s">
        <v>839</v>
      </c>
      <c r="G295" s="158" t="s">
        <v>758</v>
      </c>
      <c r="H295" s="158" t="s">
        <v>758</v>
      </c>
      <c r="I295" s="158" t="s">
        <v>839</v>
      </c>
      <c r="J295" s="158" t="s">
        <v>837</v>
      </c>
      <c r="K295" s="158" t="s">
        <v>2850</v>
      </c>
      <c r="L295" s="158" t="s">
        <v>2851</v>
      </c>
    </row>
    <row r="296" spans="1:12">
      <c r="A296" s="159" t="s">
        <v>375</v>
      </c>
      <c r="C296" s="158" t="s">
        <v>1052</v>
      </c>
      <c r="D296" s="158" t="s">
        <v>1082</v>
      </c>
      <c r="E296" s="158" t="s">
        <v>792</v>
      </c>
      <c r="F296" s="158" t="s">
        <v>1083</v>
      </c>
      <c r="G296" s="158" t="s">
        <v>758</v>
      </c>
      <c r="H296" s="158" t="s">
        <v>758</v>
      </c>
      <c r="I296" s="158" t="s">
        <v>792</v>
      </c>
      <c r="J296" s="158" t="s">
        <v>1083</v>
      </c>
      <c r="K296" s="158" t="s">
        <v>2852</v>
      </c>
      <c r="L296" s="158" t="s">
        <v>2853</v>
      </c>
    </row>
    <row r="297" spans="1:12">
      <c r="A297" s="159" t="s">
        <v>327</v>
      </c>
      <c r="C297" s="158" t="s">
        <v>738</v>
      </c>
      <c r="D297" s="158" t="s">
        <v>905</v>
      </c>
      <c r="E297" s="158" t="s">
        <v>1843</v>
      </c>
      <c r="F297" s="158" t="s">
        <v>738</v>
      </c>
      <c r="G297" s="158" t="s">
        <v>819</v>
      </c>
      <c r="H297" s="158" t="s">
        <v>835</v>
      </c>
      <c r="I297" s="158" t="s">
        <v>738</v>
      </c>
      <c r="J297" s="158" t="s">
        <v>905</v>
      </c>
      <c r="K297" s="158" t="s">
        <v>2854</v>
      </c>
      <c r="L297" s="158" t="s">
        <v>2855</v>
      </c>
    </row>
    <row r="298" spans="1:12">
      <c r="A298" s="159" t="s">
        <v>233</v>
      </c>
      <c r="C298" s="158" t="s">
        <v>1320</v>
      </c>
      <c r="D298" s="158" t="s">
        <v>1320</v>
      </c>
      <c r="E298" s="158" t="s">
        <v>737</v>
      </c>
      <c r="F298" s="158" t="s">
        <v>737</v>
      </c>
      <c r="G298" s="158" t="s">
        <v>789</v>
      </c>
      <c r="H298" s="158" t="s">
        <v>1758</v>
      </c>
      <c r="I298" s="158" t="s">
        <v>737</v>
      </c>
      <c r="J298" s="158" t="s">
        <v>1194</v>
      </c>
      <c r="K298" s="158" t="s">
        <v>2856</v>
      </c>
      <c r="L298" s="158" t="s">
        <v>2857</v>
      </c>
    </row>
    <row r="299" spans="1:12">
      <c r="A299" s="159" t="s">
        <v>329</v>
      </c>
      <c r="C299" s="158" t="s">
        <v>857</v>
      </c>
      <c r="D299" s="158" t="s">
        <v>689</v>
      </c>
      <c r="E299" s="158" t="s">
        <v>857</v>
      </c>
      <c r="F299" s="158" t="s">
        <v>866</v>
      </c>
      <c r="G299" s="158" t="s">
        <v>855</v>
      </c>
      <c r="H299" s="158" t="s">
        <v>2027</v>
      </c>
      <c r="I299" s="158" t="s">
        <v>864</v>
      </c>
      <c r="J299" s="158" t="s">
        <v>866</v>
      </c>
      <c r="K299" s="158" t="s">
        <v>2858</v>
      </c>
      <c r="L299" s="158" t="s">
        <v>2859</v>
      </c>
    </row>
    <row r="300" spans="1:12">
      <c r="A300" s="159" t="s">
        <v>1196</v>
      </c>
      <c r="C300" s="158" t="s">
        <v>1197</v>
      </c>
      <c r="D300" s="158" t="s">
        <v>1241</v>
      </c>
      <c r="E300" s="158" t="s">
        <v>2010</v>
      </c>
      <c r="F300" s="158" t="s">
        <v>1197</v>
      </c>
      <c r="G300" s="158" t="s">
        <v>758</v>
      </c>
      <c r="H300" s="158" t="s">
        <v>758</v>
      </c>
      <c r="I300" s="158" t="s">
        <v>1197</v>
      </c>
      <c r="J300" s="158" t="s">
        <v>1241</v>
      </c>
      <c r="K300" s="158" t="s">
        <v>2860</v>
      </c>
      <c r="L300" s="158" t="s">
        <v>2861</v>
      </c>
    </row>
    <row r="301" spans="1:12">
      <c r="A301" s="159" t="s">
        <v>1198</v>
      </c>
      <c r="C301" s="158" t="s">
        <v>2862</v>
      </c>
      <c r="D301" s="158" t="s">
        <v>2862</v>
      </c>
      <c r="E301" s="158" t="s">
        <v>2862</v>
      </c>
      <c r="F301" s="158" t="s">
        <v>2862</v>
      </c>
      <c r="G301" s="158" t="s">
        <v>2863</v>
      </c>
      <c r="H301" s="158" t="s">
        <v>2864</v>
      </c>
      <c r="I301" s="158" t="s">
        <v>2865</v>
      </c>
      <c r="J301" s="158" t="s">
        <v>2862</v>
      </c>
      <c r="K301" s="158" t="s">
        <v>1974</v>
      </c>
      <c r="L301" s="158" t="s">
        <v>1024</v>
      </c>
    </row>
    <row r="302" spans="1:12">
      <c r="A302" s="159" t="s">
        <v>1199</v>
      </c>
      <c r="C302" s="158" t="s">
        <v>1244</v>
      </c>
      <c r="D302" s="158" t="s">
        <v>969</v>
      </c>
      <c r="E302" s="158" t="s">
        <v>752</v>
      </c>
      <c r="F302" s="158" t="s">
        <v>739</v>
      </c>
      <c r="G302" s="158" t="s">
        <v>754</v>
      </c>
      <c r="H302" s="158" t="s">
        <v>2866</v>
      </c>
      <c r="I302" s="158" t="s">
        <v>739</v>
      </c>
      <c r="J302" s="158" t="s">
        <v>1455</v>
      </c>
      <c r="K302" s="158" t="s">
        <v>2867</v>
      </c>
      <c r="L302" s="158" t="s">
        <v>2868</v>
      </c>
    </row>
    <row r="303" spans="1:12">
      <c r="A303" s="159" t="s">
        <v>2074</v>
      </c>
      <c r="B303" s="158" t="s">
        <v>2031</v>
      </c>
      <c r="C303" s="158" t="s">
        <v>368</v>
      </c>
      <c r="D303" s="158" t="s">
        <v>368</v>
      </c>
      <c r="E303" s="158" t="s">
        <v>368</v>
      </c>
      <c r="F303" s="158" t="s">
        <v>368</v>
      </c>
      <c r="G303" s="158" t="s">
        <v>368</v>
      </c>
      <c r="H303" s="158" t="s">
        <v>368</v>
      </c>
      <c r="I303" s="158" t="s">
        <v>368</v>
      </c>
      <c r="J303" s="158" t="s">
        <v>368</v>
      </c>
      <c r="K303" s="158" t="s">
        <v>368</v>
      </c>
      <c r="L303" s="158" t="s">
        <v>368</v>
      </c>
    </row>
    <row r="304" spans="1:12">
      <c r="A304" s="159" t="s">
        <v>196</v>
      </c>
      <c r="C304" s="158" t="s">
        <v>1052</v>
      </c>
      <c r="D304" s="158" t="s">
        <v>1051</v>
      </c>
      <c r="E304" s="158" t="s">
        <v>1083</v>
      </c>
      <c r="F304" s="158" t="s">
        <v>1052</v>
      </c>
      <c r="G304" s="158" t="s">
        <v>768</v>
      </c>
      <c r="H304" s="158" t="s">
        <v>793</v>
      </c>
      <c r="I304" s="158" t="s">
        <v>1052</v>
      </c>
      <c r="J304" s="158" t="s">
        <v>1935</v>
      </c>
      <c r="K304" s="158" t="s">
        <v>2869</v>
      </c>
      <c r="L304" s="158" t="s">
        <v>2870</v>
      </c>
    </row>
    <row r="305" spans="1:12">
      <c r="A305" s="159" t="s">
        <v>190</v>
      </c>
      <c r="C305" s="158" t="s">
        <v>1025</v>
      </c>
      <c r="D305" s="158" t="s">
        <v>1228</v>
      </c>
      <c r="E305" s="158" t="s">
        <v>1811</v>
      </c>
      <c r="F305" s="158" t="s">
        <v>1811</v>
      </c>
      <c r="G305" s="158" t="s">
        <v>2871</v>
      </c>
      <c r="H305" s="158" t="s">
        <v>2872</v>
      </c>
      <c r="I305" s="158" t="s">
        <v>1811</v>
      </c>
      <c r="J305" s="158" t="s">
        <v>1847</v>
      </c>
      <c r="K305" s="158" t="s">
        <v>2873</v>
      </c>
      <c r="L305" s="158" t="s">
        <v>2874</v>
      </c>
    </row>
    <row r="306" spans="1:12">
      <c r="A306" s="159" t="s">
        <v>187</v>
      </c>
      <c r="C306" s="158" t="s">
        <v>774</v>
      </c>
      <c r="D306" s="158" t="s">
        <v>774</v>
      </c>
      <c r="E306" s="158" t="s">
        <v>698</v>
      </c>
      <c r="F306" s="158" t="s">
        <v>1146</v>
      </c>
      <c r="G306" s="158" t="s">
        <v>758</v>
      </c>
      <c r="H306" s="158" t="s">
        <v>758</v>
      </c>
      <c r="I306" s="158" t="s">
        <v>1146</v>
      </c>
      <c r="J306" s="158" t="s">
        <v>1147</v>
      </c>
      <c r="K306" s="158" t="s">
        <v>2875</v>
      </c>
      <c r="L306" s="158" t="s">
        <v>2876</v>
      </c>
    </row>
    <row r="307" spans="1:12">
      <c r="A307" s="159" t="s">
        <v>185</v>
      </c>
      <c r="C307" s="158" t="s">
        <v>1963</v>
      </c>
      <c r="D307" s="158" t="s">
        <v>1963</v>
      </c>
      <c r="E307" s="158" t="s">
        <v>692</v>
      </c>
      <c r="F307" s="158" t="s">
        <v>678</v>
      </c>
      <c r="G307" s="158" t="s">
        <v>789</v>
      </c>
      <c r="H307" s="158" t="s">
        <v>1741</v>
      </c>
      <c r="I307" s="158" t="s">
        <v>678</v>
      </c>
      <c r="J307" s="158" t="s">
        <v>697</v>
      </c>
      <c r="K307" s="158" t="s">
        <v>2877</v>
      </c>
      <c r="L307" s="158" t="s">
        <v>2878</v>
      </c>
    </row>
    <row r="308" spans="1:12">
      <c r="A308" s="159" t="s">
        <v>174</v>
      </c>
      <c r="B308" s="158" t="s">
        <v>2096</v>
      </c>
      <c r="C308" s="158" t="s">
        <v>985</v>
      </c>
      <c r="D308" s="158" t="s">
        <v>985</v>
      </c>
      <c r="E308" s="158" t="s">
        <v>933</v>
      </c>
      <c r="F308" s="158" t="s">
        <v>2226</v>
      </c>
      <c r="G308" s="158" t="s">
        <v>804</v>
      </c>
      <c r="H308" s="158" t="s">
        <v>2879</v>
      </c>
      <c r="I308" s="158" t="s">
        <v>2226</v>
      </c>
      <c r="J308" s="158" t="s">
        <v>2346</v>
      </c>
      <c r="K308" s="158" t="s">
        <v>2880</v>
      </c>
      <c r="L308" s="158" t="s">
        <v>2881</v>
      </c>
    </row>
    <row r="309" spans="1:12">
      <c r="A309" s="159" t="s">
        <v>2882</v>
      </c>
      <c r="C309" s="158" t="s">
        <v>1019</v>
      </c>
      <c r="D309" s="158" t="s">
        <v>1019</v>
      </c>
      <c r="E309" s="158" t="s">
        <v>1204</v>
      </c>
      <c r="F309" s="158" t="s">
        <v>1204</v>
      </c>
      <c r="G309" s="158" t="s">
        <v>877</v>
      </c>
      <c r="H309" s="158" t="s">
        <v>1230</v>
      </c>
      <c r="I309" s="158" t="s">
        <v>1204</v>
      </c>
      <c r="J309" s="158" t="s">
        <v>1229</v>
      </c>
      <c r="K309" s="158" t="s">
        <v>2883</v>
      </c>
      <c r="L309" s="158" t="s">
        <v>2884</v>
      </c>
    </row>
    <row r="310" spans="1:12">
      <c r="A310" s="159" t="s">
        <v>376</v>
      </c>
      <c r="C310" s="158" t="s">
        <v>2210</v>
      </c>
      <c r="D310" s="158" t="s">
        <v>741</v>
      </c>
      <c r="E310" s="158" t="s">
        <v>2210</v>
      </c>
      <c r="F310" s="158" t="s">
        <v>741</v>
      </c>
      <c r="G310" s="158" t="s">
        <v>819</v>
      </c>
      <c r="H310" s="158" t="s">
        <v>2885</v>
      </c>
      <c r="I310" s="158" t="s">
        <v>2209</v>
      </c>
      <c r="J310" s="158" t="s">
        <v>741</v>
      </c>
      <c r="K310" s="158" t="s">
        <v>2886</v>
      </c>
      <c r="L310" s="158" t="s">
        <v>2887</v>
      </c>
    </row>
    <row r="311" spans="1:12">
      <c r="A311" s="159" t="s">
        <v>2076</v>
      </c>
      <c r="B311" s="158" t="s">
        <v>2031</v>
      </c>
      <c r="C311" s="158" t="s">
        <v>368</v>
      </c>
      <c r="D311" s="158" t="s">
        <v>368</v>
      </c>
      <c r="E311" s="158" t="s">
        <v>368</v>
      </c>
      <c r="F311" s="158" t="s">
        <v>368</v>
      </c>
      <c r="G311" s="158" t="s">
        <v>368</v>
      </c>
      <c r="H311" s="158" t="s">
        <v>368</v>
      </c>
      <c r="I311" s="158" t="s">
        <v>368</v>
      </c>
      <c r="J311" s="158" t="s">
        <v>368</v>
      </c>
      <c r="K311" s="158" t="s">
        <v>368</v>
      </c>
      <c r="L311" s="158" t="s">
        <v>368</v>
      </c>
    </row>
    <row r="312" spans="1:12">
      <c r="A312" s="159" t="s">
        <v>1207</v>
      </c>
      <c r="C312" s="158" t="s">
        <v>2210</v>
      </c>
      <c r="D312" s="158" t="s">
        <v>1681</v>
      </c>
      <c r="E312" s="158" t="s">
        <v>913</v>
      </c>
      <c r="F312" s="158" t="s">
        <v>913</v>
      </c>
      <c r="G312" s="158" t="s">
        <v>787</v>
      </c>
      <c r="H312" s="158" t="s">
        <v>1206</v>
      </c>
      <c r="I312" s="158" t="s">
        <v>913</v>
      </c>
      <c r="J312" s="158" t="s">
        <v>741</v>
      </c>
      <c r="K312" s="158" t="s">
        <v>2888</v>
      </c>
      <c r="L312" s="158" t="s">
        <v>2889</v>
      </c>
    </row>
    <row r="313" spans="1:12">
      <c r="A313" s="159" t="s">
        <v>97</v>
      </c>
      <c r="C313" s="158" t="s">
        <v>815</v>
      </c>
      <c r="D313" s="158" t="s">
        <v>815</v>
      </c>
      <c r="E313" s="158" t="s">
        <v>741</v>
      </c>
      <c r="F313" s="158" t="s">
        <v>991</v>
      </c>
      <c r="G313" s="158" t="s">
        <v>789</v>
      </c>
      <c r="H313" s="158" t="s">
        <v>2482</v>
      </c>
      <c r="I313" s="158" t="s">
        <v>991</v>
      </c>
      <c r="J313" s="158" t="s">
        <v>990</v>
      </c>
      <c r="K313" s="158" t="s">
        <v>2890</v>
      </c>
      <c r="L313" s="158" t="s">
        <v>2891</v>
      </c>
    </row>
    <row r="314" spans="1:12">
      <c r="A314" s="159" t="s">
        <v>82</v>
      </c>
      <c r="C314" s="158" t="s">
        <v>875</v>
      </c>
      <c r="D314" s="158" t="s">
        <v>1161</v>
      </c>
      <c r="E314" s="158" t="s">
        <v>1160</v>
      </c>
      <c r="F314" s="158" t="s">
        <v>1160</v>
      </c>
      <c r="G314" s="158" t="s">
        <v>787</v>
      </c>
      <c r="H314" s="158" t="s">
        <v>862</v>
      </c>
      <c r="I314" s="158" t="s">
        <v>1160</v>
      </c>
      <c r="J314" s="158" t="s">
        <v>1277</v>
      </c>
      <c r="K314" s="158" t="s">
        <v>2892</v>
      </c>
      <c r="L314" s="158" t="s">
        <v>2893</v>
      </c>
    </row>
    <row r="315" spans="1:12">
      <c r="A315" s="159" t="s">
        <v>1209</v>
      </c>
      <c r="C315" s="158" t="s">
        <v>1210</v>
      </c>
      <c r="D315" s="158" t="s">
        <v>1933</v>
      </c>
      <c r="E315" s="158" t="s">
        <v>1984</v>
      </c>
      <c r="F315" s="158" t="s">
        <v>1211</v>
      </c>
      <c r="G315" s="158" t="s">
        <v>748</v>
      </c>
      <c r="H315" s="158" t="s">
        <v>2550</v>
      </c>
      <c r="I315" s="158" t="s">
        <v>1211</v>
      </c>
      <c r="J315" s="158" t="s">
        <v>1057</v>
      </c>
      <c r="K315" s="158" t="s">
        <v>2894</v>
      </c>
      <c r="L315" s="158" t="s">
        <v>2895</v>
      </c>
    </row>
    <row r="316" spans="1:12">
      <c r="A316" s="159" t="s">
        <v>1212</v>
      </c>
      <c r="C316" s="158" t="s">
        <v>1213</v>
      </c>
      <c r="D316" s="158" t="s">
        <v>1214</v>
      </c>
      <c r="E316" s="158" t="s">
        <v>1215</v>
      </c>
      <c r="F316" s="158" t="s">
        <v>1214</v>
      </c>
      <c r="G316" s="158" t="s">
        <v>768</v>
      </c>
      <c r="H316" s="158" t="s">
        <v>2896</v>
      </c>
      <c r="I316" s="158" t="s">
        <v>1213</v>
      </c>
      <c r="J316" s="158" t="s">
        <v>1214</v>
      </c>
      <c r="K316" s="158" t="s">
        <v>2897</v>
      </c>
      <c r="L316" s="158" t="s">
        <v>2898</v>
      </c>
    </row>
    <row r="317" spans="1:12">
      <c r="A317" s="159" t="s">
        <v>2077</v>
      </c>
      <c r="B317" s="158" t="s">
        <v>2049</v>
      </c>
      <c r="C317" s="158" t="s">
        <v>368</v>
      </c>
      <c r="D317" s="158" t="s">
        <v>368</v>
      </c>
      <c r="E317" s="158" t="s">
        <v>368</v>
      </c>
      <c r="F317" s="158" t="s">
        <v>368</v>
      </c>
      <c r="G317" s="158" t="s">
        <v>368</v>
      </c>
      <c r="H317" s="158" t="s">
        <v>368</v>
      </c>
      <c r="I317" s="158" t="s">
        <v>368</v>
      </c>
      <c r="J317" s="158" t="s">
        <v>368</v>
      </c>
      <c r="K317" s="158" t="s">
        <v>368</v>
      </c>
      <c r="L317" s="158" t="s">
        <v>368</v>
      </c>
    </row>
    <row r="318" spans="1:12">
      <c r="A318" s="159" t="s">
        <v>2899</v>
      </c>
      <c r="C318" s="158" t="s">
        <v>723</v>
      </c>
      <c r="D318" s="158" t="s">
        <v>723</v>
      </c>
      <c r="E318" s="158" t="s">
        <v>1208</v>
      </c>
      <c r="F318" s="158" t="s">
        <v>734</v>
      </c>
      <c r="G318" s="158" t="s">
        <v>2047</v>
      </c>
      <c r="H318" s="158" t="s">
        <v>2900</v>
      </c>
      <c r="I318" s="158" t="s">
        <v>734</v>
      </c>
      <c r="J318" s="158" t="s">
        <v>1967</v>
      </c>
      <c r="K318" s="158" t="s">
        <v>2901</v>
      </c>
      <c r="L318" s="158" t="s">
        <v>2902</v>
      </c>
    </row>
    <row r="319" spans="1:12">
      <c r="A319" s="159" t="s">
        <v>151</v>
      </c>
      <c r="C319" s="158" t="s">
        <v>2261</v>
      </c>
      <c r="D319" s="158" t="s">
        <v>1917</v>
      </c>
      <c r="E319" s="158" t="s">
        <v>1833</v>
      </c>
      <c r="F319" s="158" t="s">
        <v>1024</v>
      </c>
      <c r="G319" s="158" t="s">
        <v>957</v>
      </c>
      <c r="H319" s="158" t="s">
        <v>2903</v>
      </c>
      <c r="I319" s="158" t="s">
        <v>735</v>
      </c>
      <c r="J319" s="158" t="s">
        <v>1024</v>
      </c>
      <c r="K319" s="158" t="s">
        <v>2904</v>
      </c>
      <c r="L319" s="158" t="s">
        <v>2905</v>
      </c>
    </row>
    <row r="320" spans="1:12">
      <c r="A320" s="159" t="s">
        <v>341</v>
      </c>
      <c r="C320" s="158" t="s">
        <v>776</v>
      </c>
      <c r="D320" s="158" t="s">
        <v>1095</v>
      </c>
      <c r="E320" s="158" t="s">
        <v>776</v>
      </c>
      <c r="F320" s="158" t="s">
        <v>924</v>
      </c>
      <c r="G320" s="158" t="s">
        <v>757</v>
      </c>
      <c r="H320" s="158" t="s">
        <v>925</v>
      </c>
      <c r="I320" s="158" t="s">
        <v>776</v>
      </c>
      <c r="J320" s="158" t="s">
        <v>924</v>
      </c>
      <c r="K320" s="158" t="s">
        <v>2906</v>
      </c>
      <c r="L320" s="158" t="s">
        <v>2907</v>
      </c>
    </row>
    <row r="321" spans="1:12">
      <c r="A321" s="159" t="s">
        <v>1216</v>
      </c>
      <c r="C321" s="158" t="s">
        <v>1060</v>
      </c>
      <c r="D321" s="158" t="s">
        <v>1268</v>
      </c>
      <c r="E321" s="158" t="s">
        <v>1060</v>
      </c>
      <c r="F321" s="158" t="s">
        <v>1268</v>
      </c>
      <c r="G321" s="158" t="s">
        <v>758</v>
      </c>
      <c r="H321" s="158" t="s">
        <v>758</v>
      </c>
      <c r="I321" s="158">
        <v>2.12</v>
      </c>
      <c r="J321" s="158">
        <v>2.14</v>
      </c>
      <c r="K321" s="158" t="s">
        <v>2908</v>
      </c>
      <c r="L321" s="158" t="s">
        <v>2909</v>
      </c>
    </row>
    <row r="322" spans="1:12">
      <c r="A322" s="159" t="s">
        <v>280</v>
      </c>
      <c r="C322" s="158" t="s">
        <v>1309</v>
      </c>
      <c r="D322" s="158" t="s">
        <v>1125</v>
      </c>
      <c r="E322" s="158" t="s">
        <v>1102</v>
      </c>
      <c r="F322" s="158" t="s">
        <v>2012</v>
      </c>
      <c r="G322" s="158" t="s">
        <v>758</v>
      </c>
      <c r="H322" s="158" t="s">
        <v>758</v>
      </c>
      <c r="I322" s="158">
        <v>1.21</v>
      </c>
      <c r="J322" s="158">
        <v>1.22</v>
      </c>
      <c r="K322" s="158" t="s">
        <v>2910</v>
      </c>
      <c r="L322" s="158" t="s">
        <v>2911</v>
      </c>
    </row>
    <row r="323" spans="1:12">
      <c r="A323" s="159" t="s">
        <v>1217</v>
      </c>
      <c r="C323" s="158" t="s">
        <v>1218</v>
      </c>
      <c r="D323" s="158" t="s">
        <v>1478</v>
      </c>
      <c r="E323" s="158" t="s">
        <v>1214</v>
      </c>
      <c r="F323" s="158" t="s">
        <v>1218</v>
      </c>
      <c r="G323" s="158" t="s">
        <v>758</v>
      </c>
      <c r="H323" s="158" t="s">
        <v>758</v>
      </c>
      <c r="I323" s="158">
        <v>0.69</v>
      </c>
      <c r="J323" s="158">
        <v>0.7</v>
      </c>
      <c r="K323" s="158" t="s">
        <v>2912</v>
      </c>
      <c r="L323" s="158" t="s">
        <v>2913</v>
      </c>
    </row>
    <row r="324" spans="1:12">
      <c r="A324" s="159" t="s">
        <v>274</v>
      </c>
      <c r="C324" s="158" t="s">
        <v>1913</v>
      </c>
      <c r="D324" s="158" t="s">
        <v>1915</v>
      </c>
      <c r="E324" s="158" t="s">
        <v>1739</v>
      </c>
      <c r="F324" s="158" t="s">
        <v>1924</v>
      </c>
      <c r="G324" s="158" t="s">
        <v>873</v>
      </c>
      <c r="H324" s="158" t="s">
        <v>1829</v>
      </c>
      <c r="I324" s="158">
        <v>37</v>
      </c>
      <c r="J324" s="158">
        <v>37.25</v>
      </c>
      <c r="K324" s="158" t="s">
        <v>2914</v>
      </c>
      <c r="L324" s="158" t="s">
        <v>2915</v>
      </c>
    </row>
    <row r="325" spans="1:12">
      <c r="A325" s="159" t="s">
        <v>263</v>
      </c>
      <c r="C325" s="158" t="s">
        <v>1364</v>
      </c>
      <c r="D325" s="158" t="s">
        <v>2452</v>
      </c>
      <c r="E325" s="158" t="s">
        <v>1814</v>
      </c>
      <c r="F325" s="158" t="s">
        <v>1749</v>
      </c>
      <c r="G325" s="158" t="s">
        <v>804</v>
      </c>
      <c r="H325" s="158" t="s">
        <v>1077</v>
      </c>
      <c r="I325" s="158">
        <v>30.5</v>
      </c>
      <c r="J325" s="158">
        <v>30.75</v>
      </c>
      <c r="K325" s="158" t="s">
        <v>2916</v>
      </c>
      <c r="L325" s="158" t="s">
        <v>2917</v>
      </c>
    </row>
    <row r="326" spans="1:12">
      <c r="A326" s="159" t="s">
        <v>262</v>
      </c>
      <c r="C326" s="158" t="s">
        <v>2918</v>
      </c>
      <c r="D326" s="158" t="s">
        <v>1999</v>
      </c>
      <c r="E326" s="158" t="s">
        <v>2919</v>
      </c>
      <c r="F326" s="158" t="s">
        <v>2920</v>
      </c>
      <c r="G326" s="158" t="s">
        <v>796</v>
      </c>
      <c r="H326" s="158" t="s">
        <v>1893</v>
      </c>
      <c r="I326" s="158">
        <v>61.25</v>
      </c>
      <c r="J326" s="158">
        <v>61.5</v>
      </c>
      <c r="K326" s="158" t="s">
        <v>2921</v>
      </c>
      <c r="L326" s="158" t="s">
        <v>2922</v>
      </c>
    </row>
    <row r="327" spans="1:12">
      <c r="A327" s="159" t="s">
        <v>259</v>
      </c>
      <c r="C327" s="158" t="s">
        <v>1091</v>
      </c>
      <c r="D327" s="158" t="s">
        <v>1472</v>
      </c>
      <c r="E327" s="158" t="s">
        <v>1091</v>
      </c>
      <c r="F327" s="158" t="s">
        <v>1472</v>
      </c>
      <c r="G327" s="158" t="s">
        <v>824</v>
      </c>
      <c r="H327" s="158" t="s">
        <v>2923</v>
      </c>
      <c r="I327" s="158">
        <v>3.26</v>
      </c>
      <c r="J327" s="158">
        <v>3.28</v>
      </c>
      <c r="K327" s="158" t="s">
        <v>2924</v>
      </c>
      <c r="L327" s="158" t="s">
        <v>2925</v>
      </c>
    </row>
    <row r="328" spans="1:12">
      <c r="A328" s="159" t="s">
        <v>258</v>
      </c>
      <c r="C328" s="158" t="s">
        <v>908</v>
      </c>
      <c r="D328" s="158" t="s">
        <v>1910</v>
      </c>
      <c r="E328" s="158" t="s">
        <v>1909</v>
      </c>
      <c r="F328" s="158" t="s">
        <v>908</v>
      </c>
      <c r="G328" s="158" t="s">
        <v>758</v>
      </c>
      <c r="H328" s="158" t="s">
        <v>758</v>
      </c>
      <c r="I328" s="158">
        <v>43.75</v>
      </c>
      <c r="J328" s="158">
        <v>44</v>
      </c>
      <c r="K328" s="158" t="s">
        <v>2926</v>
      </c>
      <c r="L328" s="158" t="s">
        <v>2927</v>
      </c>
    </row>
    <row r="329" spans="1:12">
      <c r="A329" s="159" t="s">
        <v>1222</v>
      </c>
      <c r="C329" s="158" t="s">
        <v>1777</v>
      </c>
      <c r="D329" s="158" t="s">
        <v>1968</v>
      </c>
      <c r="E329" s="158" t="s">
        <v>1777</v>
      </c>
      <c r="F329" s="158" t="s">
        <v>1777</v>
      </c>
      <c r="G329" s="158" t="s">
        <v>758</v>
      </c>
      <c r="H329" s="158" t="s">
        <v>758</v>
      </c>
      <c r="I329" s="158">
        <v>1.42</v>
      </c>
      <c r="J329" s="158">
        <v>1.43</v>
      </c>
      <c r="K329" s="158" t="s">
        <v>2928</v>
      </c>
      <c r="L329" s="158" t="s">
        <v>2929</v>
      </c>
    </row>
    <row r="330" spans="1:12">
      <c r="A330" s="159" t="s">
        <v>255</v>
      </c>
      <c r="C330" s="158" t="s">
        <v>1152</v>
      </c>
      <c r="D330" s="158" t="s">
        <v>1152</v>
      </c>
      <c r="E330" s="158" t="s">
        <v>1194</v>
      </c>
      <c r="F330" s="158" t="s">
        <v>692</v>
      </c>
      <c r="G330" s="158" t="s">
        <v>750</v>
      </c>
      <c r="H330" s="158" t="s">
        <v>2930</v>
      </c>
      <c r="I330" s="158">
        <v>13.9</v>
      </c>
      <c r="J330" s="158">
        <v>14</v>
      </c>
      <c r="K330" s="158" t="s">
        <v>2931</v>
      </c>
      <c r="L330" s="158" t="s">
        <v>2932</v>
      </c>
    </row>
    <row r="331" spans="1:12">
      <c r="A331" s="159" t="s">
        <v>1226</v>
      </c>
      <c r="C331" s="158" t="s">
        <v>1678</v>
      </c>
      <c r="D331" s="158" t="s">
        <v>1678</v>
      </c>
      <c r="E331" s="158" t="s">
        <v>2133</v>
      </c>
      <c r="F331" s="158" t="s">
        <v>1678</v>
      </c>
      <c r="G331" s="158" t="s">
        <v>983</v>
      </c>
      <c r="H331" s="158" t="s">
        <v>1205</v>
      </c>
      <c r="I331" s="158">
        <v>1.86</v>
      </c>
      <c r="J331" s="158">
        <v>1.9</v>
      </c>
      <c r="K331" s="158" t="s">
        <v>2933</v>
      </c>
      <c r="L331" s="158" t="s">
        <v>2934</v>
      </c>
    </row>
    <row r="332" spans="1:12">
      <c r="A332" s="159" t="s">
        <v>1227</v>
      </c>
      <c r="C332" s="158" t="s">
        <v>1484</v>
      </c>
      <c r="D332" s="158" t="s">
        <v>1487</v>
      </c>
      <c r="E332" s="158" t="s">
        <v>1505</v>
      </c>
      <c r="F332" s="158" t="s">
        <v>2008</v>
      </c>
      <c r="G332" s="158" t="s">
        <v>754</v>
      </c>
      <c r="H332" s="158" t="s">
        <v>2302</v>
      </c>
      <c r="I332" s="158">
        <v>1.65</v>
      </c>
      <c r="J332" s="158">
        <v>1.66</v>
      </c>
      <c r="K332" s="158" t="s">
        <v>2935</v>
      </c>
      <c r="L332" s="158" t="s">
        <v>2936</v>
      </c>
    </row>
    <row r="333" spans="1:12">
      <c r="A333" s="159" t="s">
        <v>242</v>
      </c>
      <c r="C333" s="158" t="s">
        <v>2937</v>
      </c>
      <c r="D333" s="158" t="s">
        <v>2937</v>
      </c>
      <c r="E333" s="158" t="s">
        <v>1204</v>
      </c>
      <c r="F333" s="158" t="s">
        <v>1229</v>
      </c>
      <c r="G333" s="158" t="s">
        <v>750</v>
      </c>
      <c r="H333" s="158" t="s">
        <v>2938</v>
      </c>
      <c r="I333" s="158">
        <v>19</v>
      </c>
      <c r="J333" s="158">
        <v>19.100000000000001</v>
      </c>
      <c r="K333" s="158" t="s">
        <v>2939</v>
      </c>
      <c r="L333" s="158" t="s">
        <v>2940</v>
      </c>
    </row>
    <row r="334" spans="1:12">
      <c r="A334" s="159" t="s">
        <v>237</v>
      </c>
      <c r="C334" s="158" t="s">
        <v>731</v>
      </c>
      <c r="D334" s="158" t="s">
        <v>1152</v>
      </c>
      <c r="E334" s="158" t="s">
        <v>731</v>
      </c>
      <c r="F334" s="158" t="s">
        <v>678</v>
      </c>
      <c r="G334" s="158" t="s">
        <v>936</v>
      </c>
      <c r="H334" s="158" t="s">
        <v>2941</v>
      </c>
      <c r="I334" s="158">
        <v>14.3</v>
      </c>
      <c r="J334" s="158">
        <v>14.4</v>
      </c>
      <c r="K334" s="158" t="s">
        <v>2942</v>
      </c>
      <c r="L334" s="158" t="s">
        <v>2943</v>
      </c>
    </row>
    <row r="335" spans="1:12">
      <c r="A335" s="159" t="s">
        <v>1231</v>
      </c>
      <c r="C335" s="158" t="s">
        <v>368</v>
      </c>
      <c r="D335" s="158" t="s">
        <v>368</v>
      </c>
      <c r="E335" s="158" t="s">
        <v>368</v>
      </c>
      <c r="F335" s="158" t="s">
        <v>368</v>
      </c>
      <c r="G335" s="158" t="s">
        <v>368</v>
      </c>
      <c r="H335" s="158" t="s">
        <v>368</v>
      </c>
      <c r="I335" s="158">
        <v>34</v>
      </c>
      <c r="J335" s="158">
        <v>35</v>
      </c>
      <c r="K335" s="158" t="s">
        <v>1991</v>
      </c>
      <c r="L335" s="158" t="s">
        <v>1975</v>
      </c>
    </row>
    <row r="336" spans="1:12">
      <c r="A336" s="159" t="s">
        <v>232</v>
      </c>
      <c r="C336" s="158" t="s">
        <v>1247</v>
      </c>
      <c r="D336" s="158" t="s">
        <v>1953</v>
      </c>
      <c r="E336" s="158" t="s">
        <v>1247</v>
      </c>
      <c r="F336" s="158" t="s">
        <v>2284</v>
      </c>
      <c r="G336" s="158" t="s">
        <v>1089</v>
      </c>
      <c r="H336" s="158" t="s">
        <v>2944</v>
      </c>
      <c r="I336" s="158">
        <v>21.5</v>
      </c>
      <c r="J336" s="158">
        <v>21.6</v>
      </c>
      <c r="K336" s="158" t="s">
        <v>2945</v>
      </c>
      <c r="L336" s="158" t="s">
        <v>2946</v>
      </c>
    </row>
    <row r="337" spans="1:12">
      <c r="A337" s="159" t="s">
        <v>1233</v>
      </c>
      <c r="C337" s="158" t="s">
        <v>798</v>
      </c>
      <c r="D337" s="158" t="s">
        <v>1201</v>
      </c>
      <c r="E337" s="158" t="s">
        <v>729</v>
      </c>
      <c r="F337" s="158" t="s">
        <v>798</v>
      </c>
      <c r="G337" s="158" t="s">
        <v>758</v>
      </c>
      <c r="H337" s="158" t="s">
        <v>758</v>
      </c>
      <c r="I337" s="158">
        <v>4.04</v>
      </c>
      <c r="J337" s="158">
        <v>4.0599999999999996</v>
      </c>
      <c r="K337" s="158" t="s">
        <v>2947</v>
      </c>
      <c r="L337" s="158" t="s">
        <v>2948</v>
      </c>
    </row>
    <row r="338" spans="1:12">
      <c r="A338" s="159" t="s">
        <v>1234</v>
      </c>
      <c r="C338" s="158" t="s">
        <v>885</v>
      </c>
      <c r="D338" s="158" t="s">
        <v>1146</v>
      </c>
      <c r="E338" s="158" t="s">
        <v>960</v>
      </c>
      <c r="F338" s="158" t="s">
        <v>849</v>
      </c>
      <c r="G338" s="158" t="s">
        <v>842</v>
      </c>
      <c r="H338" s="158" t="s">
        <v>2949</v>
      </c>
      <c r="I338" s="158">
        <v>7</v>
      </c>
      <c r="J338" s="158">
        <v>7.05</v>
      </c>
      <c r="K338" s="158" t="s">
        <v>2950</v>
      </c>
      <c r="L338" s="158" t="s">
        <v>2951</v>
      </c>
    </row>
    <row r="339" spans="1:12">
      <c r="A339" s="159" t="s">
        <v>1236</v>
      </c>
      <c r="C339" s="158" t="s">
        <v>1823</v>
      </c>
      <c r="D339" s="158" t="s">
        <v>1061</v>
      </c>
      <c r="E339" s="158" t="s">
        <v>1185</v>
      </c>
      <c r="F339" s="158" t="s">
        <v>1823</v>
      </c>
      <c r="G339" s="158" t="s">
        <v>758</v>
      </c>
      <c r="H339" s="158" t="s">
        <v>758</v>
      </c>
      <c r="I339" s="158">
        <v>2.04</v>
      </c>
      <c r="J339" s="158">
        <v>2.08</v>
      </c>
      <c r="K339" s="158" t="s">
        <v>2952</v>
      </c>
      <c r="L339" s="158" t="s">
        <v>2953</v>
      </c>
    </row>
    <row r="340" spans="1:12">
      <c r="A340" s="159" t="s">
        <v>208</v>
      </c>
      <c r="C340" s="158" t="s">
        <v>686</v>
      </c>
      <c r="D340" s="158" t="s">
        <v>2547</v>
      </c>
      <c r="E340" s="158" t="s">
        <v>1739</v>
      </c>
      <c r="F340" s="158" t="s">
        <v>1739</v>
      </c>
      <c r="G340" s="158" t="s">
        <v>2482</v>
      </c>
      <c r="H340" s="158" t="s">
        <v>2954</v>
      </c>
      <c r="I340" s="158">
        <v>36.5</v>
      </c>
      <c r="J340" s="158">
        <v>36.75</v>
      </c>
      <c r="K340" s="158" t="s">
        <v>2955</v>
      </c>
      <c r="L340" s="158" t="s">
        <v>2956</v>
      </c>
    </row>
    <row r="341" spans="1:12">
      <c r="A341" s="159" t="s">
        <v>207</v>
      </c>
      <c r="C341" s="158" t="s">
        <v>935</v>
      </c>
      <c r="D341" s="158" t="s">
        <v>1187</v>
      </c>
      <c r="E341" s="158" t="s">
        <v>671</v>
      </c>
      <c r="F341" s="158" t="s">
        <v>854</v>
      </c>
      <c r="G341" s="158" t="s">
        <v>789</v>
      </c>
      <c r="H341" s="158" t="s">
        <v>2729</v>
      </c>
      <c r="I341" s="158">
        <v>10.6</v>
      </c>
      <c r="J341" s="158">
        <v>10.7</v>
      </c>
      <c r="K341" s="158" t="s">
        <v>2957</v>
      </c>
      <c r="L341" s="158" t="s">
        <v>2958</v>
      </c>
    </row>
    <row r="342" spans="1:12">
      <c r="A342" s="159" t="s">
        <v>205</v>
      </c>
      <c r="C342" s="158" t="s">
        <v>1857</v>
      </c>
      <c r="D342" s="158" t="s">
        <v>1969</v>
      </c>
      <c r="E342" s="158" t="s">
        <v>726</v>
      </c>
      <c r="F342" s="158" t="s">
        <v>726</v>
      </c>
      <c r="G342" s="158" t="s">
        <v>862</v>
      </c>
      <c r="H342" s="158" t="s">
        <v>2959</v>
      </c>
      <c r="I342" s="158">
        <v>43.5</v>
      </c>
      <c r="J342" s="158">
        <v>43.75</v>
      </c>
      <c r="K342" s="158" t="s">
        <v>2960</v>
      </c>
      <c r="L342" s="158" t="s">
        <v>2961</v>
      </c>
    </row>
    <row r="343" spans="1:12">
      <c r="A343" s="159" t="s">
        <v>1240</v>
      </c>
      <c r="C343" s="158" t="s">
        <v>1241</v>
      </c>
      <c r="D343" s="158" t="s">
        <v>1242</v>
      </c>
      <c r="E343" s="158" t="s">
        <v>1197</v>
      </c>
      <c r="F343" s="158" t="s">
        <v>1242</v>
      </c>
      <c r="G343" s="158" t="s">
        <v>983</v>
      </c>
      <c r="H343" s="158" t="s">
        <v>1746</v>
      </c>
      <c r="I343" s="158">
        <v>0.45</v>
      </c>
      <c r="J343" s="158">
        <v>0.46</v>
      </c>
      <c r="K343" s="158" t="s">
        <v>2962</v>
      </c>
      <c r="L343" s="158" t="s">
        <v>2963</v>
      </c>
    </row>
    <row r="344" spans="1:12">
      <c r="A344" s="159" t="s">
        <v>1972</v>
      </c>
      <c r="C344" s="158" t="s">
        <v>1907</v>
      </c>
      <c r="D344" s="158" t="s">
        <v>724</v>
      </c>
      <c r="E344" s="158" t="s">
        <v>1916</v>
      </c>
      <c r="F344" s="158" t="s">
        <v>1916</v>
      </c>
      <c r="G344" s="158" t="s">
        <v>1779</v>
      </c>
      <c r="H344" s="158" t="s">
        <v>2964</v>
      </c>
      <c r="I344" s="158">
        <v>47.5</v>
      </c>
      <c r="J344" s="158">
        <v>48</v>
      </c>
      <c r="K344" s="158" t="s">
        <v>2965</v>
      </c>
      <c r="L344" s="158" t="s">
        <v>2966</v>
      </c>
    </row>
    <row r="345" spans="1:12">
      <c r="A345" s="159" t="s">
        <v>170</v>
      </c>
      <c r="C345" s="158" t="s">
        <v>864</v>
      </c>
      <c r="D345" s="158" t="s">
        <v>866</v>
      </c>
      <c r="E345" s="158" t="s">
        <v>857</v>
      </c>
      <c r="F345" s="158" t="s">
        <v>864</v>
      </c>
      <c r="G345" s="158" t="s">
        <v>758</v>
      </c>
      <c r="H345" s="158" t="s">
        <v>758</v>
      </c>
      <c r="I345" s="158">
        <v>15.3</v>
      </c>
      <c r="J345" s="158">
        <v>15.4</v>
      </c>
      <c r="K345" s="158" t="s">
        <v>2967</v>
      </c>
      <c r="L345" s="158" t="s">
        <v>2968</v>
      </c>
    </row>
    <row r="346" spans="1:12">
      <c r="A346" s="159" t="s">
        <v>1243</v>
      </c>
      <c r="C346" s="158" t="s">
        <v>1109</v>
      </c>
      <c r="D346" s="158" t="s">
        <v>1246</v>
      </c>
      <c r="E346" s="158" t="s">
        <v>1109</v>
      </c>
      <c r="F346" s="158" t="s">
        <v>1246</v>
      </c>
      <c r="G346" s="158" t="s">
        <v>824</v>
      </c>
      <c r="H346" s="158" t="s">
        <v>2647</v>
      </c>
      <c r="I346" s="158">
        <v>2.7</v>
      </c>
      <c r="J346" s="158">
        <v>2.74</v>
      </c>
      <c r="K346" s="158" t="s">
        <v>2969</v>
      </c>
      <c r="L346" s="158" t="s">
        <v>2970</v>
      </c>
    </row>
    <row r="347" spans="1:12">
      <c r="A347" s="159" t="s">
        <v>337</v>
      </c>
      <c r="C347" s="158" t="s">
        <v>898</v>
      </c>
      <c r="D347" s="158" t="s">
        <v>1104</v>
      </c>
      <c r="E347" s="158" t="s">
        <v>716</v>
      </c>
      <c r="F347" s="158" t="s">
        <v>1079</v>
      </c>
      <c r="G347" s="158" t="s">
        <v>789</v>
      </c>
      <c r="H347" s="158" t="s">
        <v>1106</v>
      </c>
      <c r="I347" s="158">
        <v>11.5</v>
      </c>
      <c r="J347" s="158">
        <v>11.6</v>
      </c>
      <c r="K347" s="158" t="s">
        <v>2971</v>
      </c>
      <c r="L347" s="158" t="s">
        <v>2972</v>
      </c>
    </row>
    <row r="348" spans="1:12">
      <c r="A348" s="159" t="s">
        <v>1248</v>
      </c>
      <c r="C348" s="158" t="s">
        <v>1283</v>
      </c>
      <c r="D348" s="158" t="s">
        <v>1283</v>
      </c>
      <c r="E348" s="158" t="s">
        <v>1028</v>
      </c>
      <c r="F348" s="158" t="s">
        <v>1283</v>
      </c>
      <c r="G348" s="158" t="s">
        <v>758</v>
      </c>
      <c r="H348" s="158" t="s">
        <v>758</v>
      </c>
      <c r="I348" s="158">
        <v>4.9800000000000004</v>
      </c>
      <c r="J348" s="158">
        <v>5</v>
      </c>
      <c r="K348" s="158" t="s">
        <v>2973</v>
      </c>
      <c r="L348" s="158" t="s">
        <v>2974</v>
      </c>
    </row>
    <row r="349" spans="1:12">
      <c r="A349" s="159" t="s">
        <v>154</v>
      </c>
      <c r="C349" s="158" t="s">
        <v>1763</v>
      </c>
      <c r="D349" s="158" t="s">
        <v>696</v>
      </c>
      <c r="E349" s="158" t="s">
        <v>1203</v>
      </c>
      <c r="F349" s="158" t="s">
        <v>1203</v>
      </c>
      <c r="G349" s="158" t="s">
        <v>862</v>
      </c>
      <c r="H349" s="158" t="s">
        <v>2975</v>
      </c>
      <c r="I349" s="158">
        <v>18.8</v>
      </c>
      <c r="J349" s="158">
        <v>19</v>
      </c>
      <c r="K349" s="158" t="s">
        <v>2976</v>
      </c>
      <c r="L349" s="158" t="s">
        <v>2977</v>
      </c>
    </row>
    <row r="350" spans="1:12">
      <c r="A350" s="159" t="s">
        <v>1249</v>
      </c>
      <c r="C350" s="158" t="s">
        <v>2978</v>
      </c>
      <c r="D350" s="158" t="s">
        <v>2979</v>
      </c>
      <c r="E350" s="158" t="s">
        <v>2978</v>
      </c>
      <c r="F350" s="158" t="s">
        <v>2979</v>
      </c>
      <c r="G350" s="158" t="s">
        <v>804</v>
      </c>
      <c r="H350" s="158" t="s">
        <v>2980</v>
      </c>
      <c r="I350" s="158">
        <v>63</v>
      </c>
      <c r="J350" s="158">
        <v>63.25</v>
      </c>
      <c r="K350" s="158" t="s">
        <v>1960</v>
      </c>
      <c r="L350" s="158" t="s">
        <v>2981</v>
      </c>
    </row>
    <row r="351" spans="1:12">
      <c r="A351" s="159" t="s">
        <v>1250</v>
      </c>
      <c r="C351" s="158" t="s">
        <v>2982</v>
      </c>
      <c r="D351" s="158" t="s">
        <v>2983</v>
      </c>
      <c r="E351" s="158" t="s">
        <v>2982</v>
      </c>
      <c r="F351" s="158" t="s">
        <v>2983</v>
      </c>
      <c r="G351" s="158" t="s">
        <v>873</v>
      </c>
      <c r="H351" s="158" t="s">
        <v>2052</v>
      </c>
      <c r="I351" s="158">
        <v>64</v>
      </c>
      <c r="J351" s="158">
        <v>68.75</v>
      </c>
      <c r="K351" s="158" t="s">
        <v>1901</v>
      </c>
      <c r="L351" s="158" t="s">
        <v>2984</v>
      </c>
    </row>
    <row r="352" spans="1:12">
      <c r="A352" s="159" t="s">
        <v>1251</v>
      </c>
      <c r="C352" s="158" t="s">
        <v>920</v>
      </c>
      <c r="D352" s="158" t="s">
        <v>1065</v>
      </c>
      <c r="E352" s="158" t="s">
        <v>920</v>
      </c>
      <c r="F352" s="158" t="s">
        <v>973</v>
      </c>
      <c r="G352" s="158" t="s">
        <v>1871</v>
      </c>
      <c r="H352" s="158" t="s">
        <v>2985</v>
      </c>
      <c r="I352" s="158">
        <v>3.74</v>
      </c>
      <c r="J352" s="158">
        <v>3.76</v>
      </c>
      <c r="K352" s="158" t="s">
        <v>2986</v>
      </c>
      <c r="L352" s="158" t="s">
        <v>2987</v>
      </c>
    </row>
    <row r="353" spans="1:12">
      <c r="A353" s="159" t="s">
        <v>1252</v>
      </c>
      <c r="C353" s="158" t="s">
        <v>687</v>
      </c>
      <c r="D353" s="158" t="s">
        <v>1719</v>
      </c>
      <c r="E353" s="158" t="s">
        <v>736</v>
      </c>
      <c r="F353" s="158" t="s">
        <v>1719</v>
      </c>
      <c r="G353" s="158" t="s">
        <v>758</v>
      </c>
      <c r="H353" s="158" t="s">
        <v>758</v>
      </c>
      <c r="I353" s="158" t="s">
        <v>736</v>
      </c>
      <c r="J353" s="158" t="s">
        <v>1719</v>
      </c>
      <c r="K353" s="158" t="s">
        <v>2988</v>
      </c>
      <c r="L353" s="158" t="s">
        <v>2989</v>
      </c>
    </row>
    <row r="354" spans="1:12">
      <c r="A354" s="159" t="s">
        <v>1253</v>
      </c>
      <c r="C354" s="158" t="s">
        <v>1787</v>
      </c>
      <c r="D354" s="158" t="s">
        <v>1265</v>
      </c>
      <c r="E354" s="158" t="s">
        <v>1788</v>
      </c>
      <c r="F354" s="158" t="s">
        <v>1788</v>
      </c>
      <c r="G354" s="158" t="s">
        <v>748</v>
      </c>
      <c r="H354" s="158" t="s">
        <v>2990</v>
      </c>
      <c r="I354" s="158" t="s">
        <v>1788</v>
      </c>
      <c r="J354" s="158" t="s">
        <v>1787</v>
      </c>
      <c r="K354" s="158" t="s">
        <v>2991</v>
      </c>
      <c r="L354" s="158" t="s">
        <v>2992</v>
      </c>
    </row>
    <row r="355" spans="1:12">
      <c r="A355" s="159" t="s">
        <v>1256</v>
      </c>
      <c r="C355" s="158" t="s">
        <v>738</v>
      </c>
      <c r="D355" s="158" t="s">
        <v>737</v>
      </c>
      <c r="E355" s="158" t="s">
        <v>909</v>
      </c>
      <c r="F355" s="158" t="s">
        <v>905</v>
      </c>
      <c r="G355" s="158" t="s">
        <v>936</v>
      </c>
      <c r="H355" s="158" t="s">
        <v>846</v>
      </c>
      <c r="I355" s="158" t="s">
        <v>905</v>
      </c>
      <c r="J355" s="158" t="s">
        <v>1022</v>
      </c>
      <c r="K355" s="158" t="s">
        <v>2993</v>
      </c>
      <c r="L355" s="158" t="s">
        <v>2994</v>
      </c>
    </row>
    <row r="356" spans="1:12">
      <c r="A356" s="159" t="s">
        <v>279</v>
      </c>
      <c r="C356" s="158" t="s">
        <v>1006</v>
      </c>
      <c r="D356" s="158" t="s">
        <v>1824</v>
      </c>
      <c r="E356" s="158" t="s">
        <v>1005</v>
      </c>
      <c r="F356" s="158" t="s">
        <v>1514</v>
      </c>
      <c r="G356" s="158" t="s">
        <v>873</v>
      </c>
      <c r="H356" s="158" t="s">
        <v>2449</v>
      </c>
      <c r="I356" s="158" t="s">
        <v>1514</v>
      </c>
      <c r="J356" s="158" t="s">
        <v>778</v>
      </c>
      <c r="K356" s="158" t="s">
        <v>2995</v>
      </c>
      <c r="L356" s="158" t="s">
        <v>2996</v>
      </c>
    </row>
    <row r="357" spans="1:12">
      <c r="A357" s="159" t="s">
        <v>1258</v>
      </c>
      <c r="C357" s="158" t="s">
        <v>368</v>
      </c>
      <c r="D357" s="158" t="s">
        <v>368</v>
      </c>
      <c r="E357" s="158" t="s">
        <v>368</v>
      </c>
      <c r="F357" s="158" t="s">
        <v>368</v>
      </c>
      <c r="G357" s="158" t="s">
        <v>368</v>
      </c>
      <c r="H357" s="158" t="s">
        <v>368</v>
      </c>
      <c r="I357" s="158" t="s">
        <v>2997</v>
      </c>
      <c r="J357" s="158" t="s">
        <v>2998</v>
      </c>
      <c r="K357" s="158" t="s">
        <v>368</v>
      </c>
      <c r="L357" s="158" t="s">
        <v>368</v>
      </c>
    </row>
    <row r="358" spans="1:12">
      <c r="A358" s="159" t="s">
        <v>1259</v>
      </c>
      <c r="C358" s="158" t="s">
        <v>1223</v>
      </c>
      <c r="D358" s="158" t="s">
        <v>1755</v>
      </c>
      <c r="E358" s="158" t="s">
        <v>1401</v>
      </c>
      <c r="F358" s="158" t="s">
        <v>1223</v>
      </c>
      <c r="G358" s="158" t="s">
        <v>758</v>
      </c>
      <c r="H358" s="158" t="s">
        <v>758</v>
      </c>
      <c r="I358" s="158" t="s">
        <v>1223</v>
      </c>
      <c r="J358" s="158" t="s">
        <v>1261</v>
      </c>
      <c r="K358" s="158" t="s">
        <v>2999</v>
      </c>
      <c r="L358" s="158" t="s">
        <v>3000</v>
      </c>
    </row>
    <row r="359" spans="1:12">
      <c r="A359" s="159" t="s">
        <v>1262</v>
      </c>
      <c r="C359" s="158" t="s">
        <v>740</v>
      </c>
      <c r="D359" s="158" t="s">
        <v>875</v>
      </c>
      <c r="E359" s="158" t="s">
        <v>1162</v>
      </c>
      <c r="F359" s="158" t="s">
        <v>1162</v>
      </c>
      <c r="G359" s="158" t="s">
        <v>842</v>
      </c>
      <c r="H359" s="158" t="s">
        <v>1954</v>
      </c>
      <c r="I359" s="158" t="s">
        <v>1282</v>
      </c>
      <c r="J359" s="158" t="s">
        <v>1277</v>
      </c>
      <c r="K359" s="158" t="s">
        <v>3001</v>
      </c>
      <c r="L359" s="158" t="s">
        <v>3002</v>
      </c>
    </row>
    <row r="360" spans="1:12">
      <c r="A360" s="159" t="s">
        <v>223</v>
      </c>
      <c r="C360" s="158" t="s">
        <v>938</v>
      </c>
      <c r="D360" s="158" t="s">
        <v>1003</v>
      </c>
      <c r="E360" s="158" t="s">
        <v>1889</v>
      </c>
      <c r="F360" s="158" t="s">
        <v>1889</v>
      </c>
      <c r="G360" s="158" t="s">
        <v>768</v>
      </c>
      <c r="H360" s="158" t="s">
        <v>1829</v>
      </c>
      <c r="I360" s="158" t="s">
        <v>1889</v>
      </c>
      <c r="J360" s="158" t="s">
        <v>938</v>
      </c>
      <c r="K360" s="158" t="s">
        <v>3003</v>
      </c>
      <c r="L360" s="158" t="s">
        <v>3004</v>
      </c>
    </row>
    <row r="361" spans="1:12">
      <c r="A361" s="159" t="s">
        <v>1264</v>
      </c>
      <c r="C361" s="158" t="s">
        <v>1513</v>
      </c>
      <c r="D361" s="158" t="s">
        <v>1513</v>
      </c>
      <c r="E361" s="158" t="s">
        <v>2178</v>
      </c>
      <c r="F361" s="158" t="s">
        <v>3005</v>
      </c>
      <c r="G361" s="158" t="s">
        <v>748</v>
      </c>
      <c r="H361" s="158" t="s">
        <v>3006</v>
      </c>
      <c r="I361" s="158" t="s">
        <v>3005</v>
      </c>
      <c r="J361" s="158" t="s">
        <v>1513</v>
      </c>
      <c r="K361" s="158" t="s">
        <v>3007</v>
      </c>
      <c r="L361" s="158" t="s">
        <v>3008</v>
      </c>
    </row>
    <row r="362" spans="1:12">
      <c r="A362" s="159" t="s">
        <v>209</v>
      </c>
      <c r="C362" s="158" t="s">
        <v>2468</v>
      </c>
      <c r="D362" s="158" t="s">
        <v>1232</v>
      </c>
      <c r="E362" s="158" t="s">
        <v>2468</v>
      </c>
      <c r="F362" s="158" t="s">
        <v>1232</v>
      </c>
      <c r="G362" s="158" t="s">
        <v>2885</v>
      </c>
      <c r="H362" s="158" t="s">
        <v>3009</v>
      </c>
      <c r="I362" s="158" t="s">
        <v>1569</v>
      </c>
      <c r="J362" s="158" t="s">
        <v>1232</v>
      </c>
      <c r="K362" s="158" t="s">
        <v>3010</v>
      </c>
      <c r="L362" s="158" t="s">
        <v>3011</v>
      </c>
    </row>
    <row r="363" spans="1:12">
      <c r="A363" s="159" t="s">
        <v>1266</v>
      </c>
      <c r="C363" s="158" t="s">
        <v>1820</v>
      </c>
      <c r="D363" s="158" t="s">
        <v>3012</v>
      </c>
      <c r="E363" s="158" t="s">
        <v>1820</v>
      </c>
      <c r="F363" s="158" t="s">
        <v>3013</v>
      </c>
      <c r="G363" s="158" t="s">
        <v>824</v>
      </c>
      <c r="H363" s="158" t="s">
        <v>3014</v>
      </c>
      <c r="I363" s="158" t="s">
        <v>1261</v>
      </c>
      <c r="J363" s="158" t="s">
        <v>3013</v>
      </c>
      <c r="K363" s="158" t="s">
        <v>3015</v>
      </c>
      <c r="L363" s="158" t="s">
        <v>3016</v>
      </c>
    </row>
    <row r="364" spans="1:12">
      <c r="A364" s="159" t="s">
        <v>1269</v>
      </c>
      <c r="C364" s="158" t="s">
        <v>368</v>
      </c>
      <c r="D364" s="158" t="s">
        <v>368</v>
      </c>
      <c r="E364" s="158" t="s">
        <v>368</v>
      </c>
      <c r="F364" s="158" t="s">
        <v>368</v>
      </c>
      <c r="G364" s="158" t="s">
        <v>368</v>
      </c>
      <c r="H364" s="158" t="s">
        <v>368</v>
      </c>
      <c r="I364" s="158" t="s">
        <v>2209</v>
      </c>
      <c r="J364" s="158" t="s">
        <v>990</v>
      </c>
      <c r="K364" s="158" t="s">
        <v>368</v>
      </c>
      <c r="L364" s="158" t="s">
        <v>368</v>
      </c>
    </row>
    <row r="365" spans="1:12">
      <c r="A365" s="159" t="s">
        <v>1271</v>
      </c>
      <c r="C365" s="158" t="s">
        <v>916</v>
      </c>
      <c r="D365" s="158" t="s">
        <v>704</v>
      </c>
      <c r="E365" s="158" t="s">
        <v>916</v>
      </c>
      <c r="F365" s="158" t="s">
        <v>704</v>
      </c>
      <c r="G365" s="158" t="s">
        <v>758</v>
      </c>
      <c r="H365" s="158" t="s">
        <v>758</v>
      </c>
      <c r="I365" s="158" t="s">
        <v>823</v>
      </c>
      <c r="J365" s="158" t="s">
        <v>704</v>
      </c>
      <c r="K365" s="158" t="s">
        <v>3017</v>
      </c>
      <c r="L365" s="158" t="s">
        <v>3018</v>
      </c>
    </row>
    <row r="366" spans="1:12">
      <c r="A366" s="159" t="s">
        <v>202</v>
      </c>
      <c r="C366" s="158" t="s">
        <v>1811</v>
      </c>
      <c r="D366" s="158" t="s">
        <v>1847</v>
      </c>
      <c r="E366" s="158" t="s">
        <v>1748</v>
      </c>
      <c r="F366" s="158" t="s">
        <v>1847</v>
      </c>
      <c r="G366" s="158" t="s">
        <v>824</v>
      </c>
      <c r="H366" s="158" t="s">
        <v>1942</v>
      </c>
      <c r="I366" s="158" t="s">
        <v>1792</v>
      </c>
      <c r="J366" s="158" t="s">
        <v>1847</v>
      </c>
      <c r="K366" s="158" t="s">
        <v>3019</v>
      </c>
      <c r="L366" s="158" t="s">
        <v>3020</v>
      </c>
    </row>
    <row r="367" spans="1:12">
      <c r="A367" s="159" t="s">
        <v>1274</v>
      </c>
      <c r="C367" s="158" t="s">
        <v>752</v>
      </c>
      <c r="D367" s="158" t="s">
        <v>1080</v>
      </c>
      <c r="E367" s="158" t="s">
        <v>952</v>
      </c>
      <c r="F367" s="158" t="s">
        <v>765</v>
      </c>
      <c r="G367" s="158" t="s">
        <v>828</v>
      </c>
      <c r="H367" s="158" t="s">
        <v>1760</v>
      </c>
      <c r="I367" s="158" t="s">
        <v>765</v>
      </c>
      <c r="J367" s="158" t="s">
        <v>705</v>
      </c>
      <c r="K367" s="158" t="s">
        <v>3021</v>
      </c>
      <c r="L367" s="158" t="s">
        <v>3022</v>
      </c>
    </row>
    <row r="368" spans="1:12">
      <c r="A368" s="159" t="s">
        <v>2082</v>
      </c>
      <c r="B368" s="158" t="s">
        <v>2041</v>
      </c>
      <c r="C368" s="158" t="s">
        <v>1977</v>
      </c>
      <c r="D368" s="158" t="s">
        <v>1977</v>
      </c>
      <c r="E368" s="158" t="s">
        <v>2189</v>
      </c>
      <c r="F368" s="158" t="s">
        <v>2189</v>
      </c>
      <c r="G368" s="158" t="s">
        <v>748</v>
      </c>
      <c r="H368" s="158" t="s">
        <v>3023</v>
      </c>
      <c r="I368" s="158" t="s">
        <v>2189</v>
      </c>
      <c r="J368" s="158" t="s">
        <v>1977</v>
      </c>
      <c r="K368" s="158" t="s">
        <v>3024</v>
      </c>
      <c r="L368" s="158" t="s">
        <v>3025</v>
      </c>
    </row>
    <row r="369" spans="1:12">
      <c r="A369" s="159" t="s">
        <v>673</v>
      </c>
      <c r="C369" s="158" t="s">
        <v>1897</v>
      </c>
      <c r="D369" s="158" t="s">
        <v>736</v>
      </c>
      <c r="E369" s="158" t="s">
        <v>1100</v>
      </c>
      <c r="F369" s="158" t="s">
        <v>1897</v>
      </c>
      <c r="G369" s="158" t="s">
        <v>819</v>
      </c>
      <c r="H369" s="158" t="s">
        <v>1966</v>
      </c>
      <c r="I369" s="158" t="s">
        <v>1897</v>
      </c>
      <c r="J369" s="158" t="s">
        <v>728</v>
      </c>
      <c r="K369" s="158" t="s">
        <v>3026</v>
      </c>
      <c r="L369" s="158" t="s">
        <v>3027</v>
      </c>
    </row>
    <row r="370" spans="1:12">
      <c r="A370" s="159" t="s">
        <v>191</v>
      </c>
      <c r="C370" s="158" t="s">
        <v>1188</v>
      </c>
      <c r="D370" s="158" t="s">
        <v>891</v>
      </c>
      <c r="E370" s="158" t="s">
        <v>1188</v>
      </c>
      <c r="F370" s="158" t="s">
        <v>1462</v>
      </c>
      <c r="G370" s="158" t="s">
        <v>809</v>
      </c>
      <c r="H370" s="158" t="s">
        <v>1966</v>
      </c>
      <c r="I370" s="158" t="s">
        <v>892</v>
      </c>
      <c r="J370" s="158" t="s">
        <v>1462</v>
      </c>
      <c r="K370" s="158" t="s">
        <v>3028</v>
      </c>
      <c r="L370" s="158" t="s">
        <v>3029</v>
      </c>
    </row>
    <row r="371" spans="1:12">
      <c r="A371" s="159" t="s">
        <v>2083</v>
      </c>
      <c r="B371" s="158" t="s">
        <v>2049</v>
      </c>
      <c r="C371" s="158" t="s">
        <v>368</v>
      </c>
      <c r="D371" s="158" t="s">
        <v>368</v>
      </c>
      <c r="E371" s="158" t="s">
        <v>368</v>
      </c>
      <c r="F371" s="158" t="s">
        <v>368</v>
      </c>
      <c r="G371" s="158" t="s">
        <v>368</v>
      </c>
      <c r="H371" s="158" t="s">
        <v>368</v>
      </c>
      <c r="I371" s="158" t="s">
        <v>368</v>
      </c>
      <c r="J371" s="158" t="s">
        <v>368</v>
      </c>
      <c r="K371" s="158" t="s">
        <v>368</v>
      </c>
      <c r="L371" s="158" t="s">
        <v>368</v>
      </c>
    </row>
    <row r="372" spans="1:12">
      <c r="A372" s="159" t="s">
        <v>1276</v>
      </c>
      <c r="C372" s="158" t="s">
        <v>910</v>
      </c>
      <c r="D372" s="158" t="s">
        <v>910</v>
      </c>
      <c r="E372" s="158" t="s">
        <v>702</v>
      </c>
      <c r="F372" s="158" t="s">
        <v>702</v>
      </c>
      <c r="G372" s="158" t="s">
        <v>789</v>
      </c>
      <c r="H372" s="158" t="s">
        <v>977</v>
      </c>
      <c r="I372" s="158" t="s">
        <v>986</v>
      </c>
      <c r="J372" s="158" t="s">
        <v>910</v>
      </c>
      <c r="K372" s="158" t="s">
        <v>3030</v>
      </c>
      <c r="L372" s="158" t="s">
        <v>3031</v>
      </c>
    </row>
    <row r="373" spans="1:12">
      <c r="A373" s="159" t="s">
        <v>1278</v>
      </c>
      <c r="C373" s="158" t="s">
        <v>1247</v>
      </c>
      <c r="D373" s="158" t="s">
        <v>742</v>
      </c>
      <c r="E373" s="158" t="s">
        <v>2777</v>
      </c>
      <c r="F373" s="158" t="s">
        <v>742</v>
      </c>
      <c r="G373" s="158" t="s">
        <v>1532</v>
      </c>
      <c r="H373" s="158" t="s">
        <v>3032</v>
      </c>
      <c r="I373" s="158" t="s">
        <v>1809</v>
      </c>
      <c r="J373" s="158" t="s">
        <v>742</v>
      </c>
      <c r="K373" s="158" t="s">
        <v>2088</v>
      </c>
      <c r="L373" s="158" t="s">
        <v>3033</v>
      </c>
    </row>
    <row r="374" spans="1:12">
      <c r="A374" s="159" t="s">
        <v>1279</v>
      </c>
      <c r="C374" s="158" t="s">
        <v>1000</v>
      </c>
      <c r="D374" s="158" t="s">
        <v>1000</v>
      </c>
      <c r="E374" s="158" t="s">
        <v>1000</v>
      </c>
      <c r="F374" s="158" t="s">
        <v>1000</v>
      </c>
      <c r="G374" s="158" t="s">
        <v>758</v>
      </c>
      <c r="H374" s="158" t="s">
        <v>758</v>
      </c>
      <c r="I374" s="158" t="s">
        <v>1000</v>
      </c>
      <c r="J374" s="158" t="s">
        <v>1566</v>
      </c>
      <c r="K374" s="158" t="s">
        <v>3034</v>
      </c>
      <c r="L374" s="158" t="s">
        <v>3035</v>
      </c>
    </row>
    <row r="375" spans="1:12">
      <c r="A375" s="159" t="s">
        <v>112</v>
      </c>
      <c r="C375" s="158" t="s">
        <v>716</v>
      </c>
      <c r="D375" s="158" t="s">
        <v>899</v>
      </c>
      <c r="E375" s="158" t="s">
        <v>760</v>
      </c>
      <c r="F375" s="158" t="s">
        <v>1017</v>
      </c>
      <c r="G375" s="158" t="s">
        <v>763</v>
      </c>
      <c r="H375" s="158" t="s">
        <v>2064</v>
      </c>
      <c r="I375" s="158" t="s">
        <v>1017</v>
      </c>
      <c r="J375" s="158" t="s">
        <v>899</v>
      </c>
      <c r="K375" s="158" t="s">
        <v>3036</v>
      </c>
      <c r="L375" s="158" t="s">
        <v>3037</v>
      </c>
    </row>
    <row r="376" spans="1:12">
      <c r="A376" s="159" t="s">
        <v>87</v>
      </c>
      <c r="C376" s="158" t="s">
        <v>799</v>
      </c>
      <c r="D376" s="158" t="s">
        <v>729</v>
      </c>
      <c r="E376" s="158" t="s">
        <v>369</v>
      </c>
      <c r="F376" s="158" t="s">
        <v>369</v>
      </c>
      <c r="G376" s="158" t="s">
        <v>1220</v>
      </c>
      <c r="H376" s="158" t="s">
        <v>3038</v>
      </c>
      <c r="I376" s="158" t="s">
        <v>369</v>
      </c>
      <c r="J376" s="158" t="s">
        <v>1316</v>
      </c>
      <c r="K376" s="158" t="s">
        <v>3039</v>
      </c>
      <c r="L376" s="158" t="s">
        <v>3040</v>
      </c>
    </row>
    <row r="377" spans="1:12">
      <c r="A377" s="159" t="s">
        <v>2085</v>
      </c>
      <c r="C377" s="158" t="s">
        <v>1475</v>
      </c>
      <c r="D377" s="158" t="s">
        <v>1808</v>
      </c>
      <c r="E377" s="158" t="s">
        <v>1475</v>
      </c>
      <c r="F377" s="158" t="s">
        <v>1808</v>
      </c>
      <c r="G377" s="158" t="s">
        <v>983</v>
      </c>
      <c r="H377" s="158" t="s">
        <v>1981</v>
      </c>
      <c r="I377" s="158" t="s">
        <v>1475</v>
      </c>
      <c r="J377" s="158" t="s">
        <v>1808</v>
      </c>
      <c r="K377" s="158" t="s">
        <v>3041</v>
      </c>
      <c r="L377" s="158" t="s">
        <v>3042</v>
      </c>
    </row>
    <row r="378" spans="1:12">
      <c r="A378" s="159" t="s">
        <v>81</v>
      </c>
      <c r="C378" s="158" t="s">
        <v>1232</v>
      </c>
      <c r="D378" s="158" t="s">
        <v>1225</v>
      </c>
      <c r="E378" s="158" t="s">
        <v>1569</v>
      </c>
      <c r="F378" s="158" t="s">
        <v>1232</v>
      </c>
      <c r="G378" s="158" t="s">
        <v>819</v>
      </c>
      <c r="H378" s="158" t="s">
        <v>1775</v>
      </c>
      <c r="I378" s="158" t="s">
        <v>1569</v>
      </c>
      <c r="J378" s="158" t="s">
        <v>1232</v>
      </c>
      <c r="K378" s="158" t="s">
        <v>3043</v>
      </c>
      <c r="L378" s="158" t="s">
        <v>3044</v>
      </c>
    </row>
    <row r="379" spans="1:12">
      <c r="A379" s="159" t="s">
        <v>1285</v>
      </c>
      <c r="C379" s="158" t="s">
        <v>1003</v>
      </c>
      <c r="D379" s="158" t="s">
        <v>1003</v>
      </c>
      <c r="E379" s="158" t="s">
        <v>938</v>
      </c>
      <c r="F379" s="158" t="s">
        <v>1003</v>
      </c>
      <c r="G379" s="158" t="s">
        <v>758</v>
      </c>
      <c r="H379" s="158" t="s">
        <v>758</v>
      </c>
      <c r="I379" s="158" t="s">
        <v>1756</v>
      </c>
      <c r="J379" s="158" t="s">
        <v>1003</v>
      </c>
      <c r="K379" s="158" t="s">
        <v>3045</v>
      </c>
      <c r="L379" s="158" t="s">
        <v>3046</v>
      </c>
    </row>
    <row r="380" spans="1:12">
      <c r="A380" s="159" t="s">
        <v>1286</v>
      </c>
      <c r="C380" s="158" t="s">
        <v>1531</v>
      </c>
      <c r="D380" s="158" t="s">
        <v>939</v>
      </c>
      <c r="E380" s="158" t="s">
        <v>1531</v>
      </c>
      <c r="F380" s="158" t="s">
        <v>1531</v>
      </c>
      <c r="G380" s="158" t="s">
        <v>758</v>
      </c>
      <c r="H380" s="158" t="s">
        <v>758</v>
      </c>
      <c r="I380" s="158" t="s">
        <v>1182</v>
      </c>
      <c r="J380" s="158" t="s">
        <v>1531</v>
      </c>
      <c r="K380" s="158" t="s">
        <v>3047</v>
      </c>
      <c r="L380" s="158" t="s">
        <v>3048</v>
      </c>
    </row>
    <row r="381" spans="1:12">
      <c r="A381" s="159" t="s">
        <v>1287</v>
      </c>
      <c r="C381" s="158" t="s">
        <v>1119</v>
      </c>
      <c r="D381" s="158" t="s">
        <v>1040</v>
      </c>
      <c r="E381" s="158" t="s">
        <v>1119</v>
      </c>
      <c r="F381" s="158" t="s">
        <v>1040</v>
      </c>
      <c r="G381" s="158" t="s">
        <v>983</v>
      </c>
      <c r="H381" s="158" t="s">
        <v>1751</v>
      </c>
      <c r="I381" s="158" t="s">
        <v>1119</v>
      </c>
      <c r="J381" s="158" t="s">
        <v>1040</v>
      </c>
      <c r="K381" s="158" t="s">
        <v>3049</v>
      </c>
      <c r="L381" s="158" t="s">
        <v>3050</v>
      </c>
    </row>
    <row r="382" spans="1:12">
      <c r="A382" s="159" t="s">
        <v>1288</v>
      </c>
      <c r="C382" s="158" t="s">
        <v>897</v>
      </c>
      <c r="D382" s="158" t="s">
        <v>896</v>
      </c>
      <c r="E382" s="158" t="s">
        <v>1794</v>
      </c>
      <c r="F382" s="158" t="s">
        <v>896</v>
      </c>
      <c r="G382" s="158" t="s">
        <v>768</v>
      </c>
      <c r="H382" s="158" t="s">
        <v>1725</v>
      </c>
      <c r="I382" s="158" t="s">
        <v>897</v>
      </c>
      <c r="J382" s="158" t="s">
        <v>896</v>
      </c>
      <c r="K382" s="158" t="s">
        <v>3051</v>
      </c>
      <c r="L382" s="158" t="s">
        <v>3052</v>
      </c>
    </row>
    <row r="383" spans="1:12">
      <c r="A383" s="159" t="s">
        <v>1290</v>
      </c>
      <c r="C383" s="158" t="s">
        <v>368</v>
      </c>
      <c r="D383" s="158" t="s">
        <v>368</v>
      </c>
      <c r="E383" s="158" t="s">
        <v>368</v>
      </c>
      <c r="F383" s="158" t="s">
        <v>368</v>
      </c>
      <c r="G383" s="158" t="s">
        <v>368</v>
      </c>
      <c r="H383" s="158" t="s">
        <v>368</v>
      </c>
      <c r="I383" s="158" t="s">
        <v>1061</v>
      </c>
      <c r="J383" s="158" t="s">
        <v>1268</v>
      </c>
      <c r="K383" s="158" t="s">
        <v>1991</v>
      </c>
      <c r="L383" s="158" t="s">
        <v>2005</v>
      </c>
    </row>
    <row r="384" spans="1:12">
      <c r="A384" s="159" t="s">
        <v>1291</v>
      </c>
      <c r="C384" s="158" t="s">
        <v>1032</v>
      </c>
      <c r="D384" s="158" t="s">
        <v>1031</v>
      </c>
      <c r="E384" s="158" t="s">
        <v>1032</v>
      </c>
      <c r="F384" s="158" t="s">
        <v>1031</v>
      </c>
      <c r="G384" s="158" t="s">
        <v>768</v>
      </c>
      <c r="H384" s="158" t="s">
        <v>1664</v>
      </c>
      <c r="I384" s="158" t="s">
        <v>1031</v>
      </c>
      <c r="J384" s="158" t="s">
        <v>1939</v>
      </c>
      <c r="K384" s="158" t="s">
        <v>3053</v>
      </c>
      <c r="L384" s="158" t="s">
        <v>3054</v>
      </c>
    </row>
    <row r="385" spans="1:12">
      <c r="A385" s="159" t="s">
        <v>1292</v>
      </c>
      <c r="C385" s="158" t="s">
        <v>2099</v>
      </c>
      <c r="D385" s="158" t="s">
        <v>2000</v>
      </c>
      <c r="E385" s="158" t="s">
        <v>1491</v>
      </c>
      <c r="F385" s="158" t="s">
        <v>1491</v>
      </c>
      <c r="G385" s="158" t="s">
        <v>748</v>
      </c>
      <c r="H385" s="158" t="s">
        <v>2138</v>
      </c>
      <c r="I385" s="158" t="s">
        <v>1491</v>
      </c>
      <c r="J385" s="158" t="s">
        <v>2099</v>
      </c>
      <c r="K385" s="158" t="s">
        <v>3055</v>
      </c>
      <c r="L385" s="158" t="s">
        <v>3056</v>
      </c>
    </row>
    <row r="386" spans="1:12">
      <c r="A386" s="159" t="s">
        <v>2086</v>
      </c>
      <c r="B386" s="158" t="s">
        <v>2049</v>
      </c>
      <c r="C386" s="158" t="s">
        <v>368</v>
      </c>
      <c r="D386" s="158" t="s">
        <v>368</v>
      </c>
      <c r="E386" s="158" t="s">
        <v>368</v>
      </c>
      <c r="F386" s="158" t="s">
        <v>368</v>
      </c>
      <c r="G386" s="158" t="s">
        <v>368</v>
      </c>
      <c r="H386" s="158" t="s">
        <v>368</v>
      </c>
      <c r="I386" s="158" t="s">
        <v>368</v>
      </c>
      <c r="J386" s="158" t="s">
        <v>368</v>
      </c>
      <c r="K386" s="158" t="s">
        <v>368</v>
      </c>
      <c r="L386" s="158" t="s">
        <v>368</v>
      </c>
    </row>
    <row r="387" spans="1:12">
      <c r="A387" s="159" t="s">
        <v>1294</v>
      </c>
      <c r="C387" s="158" t="s">
        <v>1040</v>
      </c>
      <c r="D387" s="158" t="s">
        <v>1118</v>
      </c>
      <c r="E387" s="158" t="s">
        <v>1119</v>
      </c>
      <c r="F387" s="158" t="s">
        <v>1040</v>
      </c>
      <c r="G387" s="158" t="s">
        <v>983</v>
      </c>
      <c r="H387" s="158" t="s">
        <v>1751</v>
      </c>
      <c r="I387" s="158" t="s">
        <v>1119</v>
      </c>
      <c r="J387" s="158" t="s">
        <v>1040</v>
      </c>
      <c r="K387" s="158" t="s">
        <v>3057</v>
      </c>
      <c r="L387" s="158" t="s">
        <v>3058</v>
      </c>
    </row>
    <row r="388" spans="1:12">
      <c r="A388" s="159" t="s">
        <v>1295</v>
      </c>
      <c r="C388" s="158" t="s">
        <v>1027</v>
      </c>
      <c r="D388" s="158" t="s">
        <v>830</v>
      </c>
      <c r="E388" s="158" t="s">
        <v>1027</v>
      </c>
      <c r="F388" s="158" t="s">
        <v>830</v>
      </c>
      <c r="G388" s="158" t="s">
        <v>768</v>
      </c>
      <c r="H388" s="158" t="s">
        <v>2125</v>
      </c>
      <c r="I388" s="158" t="s">
        <v>1027</v>
      </c>
      <c r="J388" s="158" t="s">
        <v>830</v>
      </c>
      <c r="K388" s="158" t="s">
        <v>3059</v>
      </c>
      <c r="L388" s="158" t="s">
        <v>3060</v>
      </c>
    </row>
    <row r="389" spans="1:12">
      <c r="A389" s="159" t="s">
        <v>206</v>
      </c>
      <c r="B389" s="158" t="s">
        <v>2096</v>
      </c>
      <c r="C389" s="158" t="s">
        <v>1188</v>
      </c>
      <c r="D389" s="158" t="s">
        <v>1462</v>
      </c>
      <c r="E389" s="158" t="s">
        <v>1188</v>
      </c>
      <c r="F389" s="158" t="s">
        <v>892</v>
      </c>
      <c r="G389" s="158" t="s">
        <v>842</v>
      </c>
      <c r="H389" s="158" t="s">
        <v>3061</v>
      </c>
      <c r="I389" s="158" t="s">
        <v>892</v>
      </c>
      <c r="J389" s="158" t="s">
        <v>852</v>
      </c>
      <c r="K389" s="158" t="s">
        <v>3062</v>
      </c>
      <c r="L389" s="158" t="s">
        <v>3063</v>
      </c>
    </row>
    <row r="390" spans="1:12">
      <c r="A390" s="159" t="s">
        <v>1296</v>
      </c>
      <c r="C390" s="158" t="s">
        <v>1772</v>
      </c>
      <c r="D390" s="158" t="s">
        <v>1255</v>
      </c>
      <c r="E390" s="158" t="s">
        <v>1512</v>
      </c>
      <c r="F390" s="158" t="s">
        <v>1254</v>
      </c>
      <c r="G390" s="158" t="s">
        <v>768</v>
      </c>
      <c r="H390" s="158" t="s">
        <v>2064</v>
      </c>
      <c r="I390" s="158" t="s">
        <v>1772</v>
      </c>
      <c r="J390" s="158" t="s">
        <v>1254</v>
      </c>
      <c r="K390" s="158" t="s">
        <v>3064</v>
      </c>
      <c r="L390" s="158" t="s">
        <v>3065</v>
      </c>
    </row>
    <row r="391" spans="1:12">
      <c r="A391" s="159" t="s">
        <v>1297</v>
      </c>
      <c r="C391" s="158" t="s">
        <v>2057</v>
      </c>
      <c r="D391" s="158" t="s">
        <v>2057</v>
      </c>
      <c r="E391" s="158" t="s">
        <v>1092</v>
      </c>
      <c r="F391" s="158" t="s">
        <v>1091</v>
      </c>
      <c r="G391" s="158" t="s">
        <v>758</v>
      </c>
      <c r="H391" s="158" t="s">
        <v>758</v>
      </c>
      <c r="I391" s="158" t="s">
        <v>1092</v>
      </c>
      <c r="J391" s="158" t="s">
        <v>1091</v>
      </c>
      <c r="K391" s="158" t="s">
        <v>3066</v>
      </c>
      <c r="L391" s="158" t="s">
        <v>3067</v>
      </c>
    </row>
    <row r="392" spans="1:12">
      <c r="A392" s="159" t="s">
        <v>1299</v>
      </c>
      <c r="C392" s="158" t="s">
        <v>1056</v>
      </c>
      <c r="D392" s="158" t="s">
        <v>1056</v>
      </c>
      <c r="E392" s="158" t="s">
        <v>1852</v>
      </c>
      <c r="F392" s="158" t="s">
        <v>1812</v>
      </c>
      <c r="G392" s="158" t="s">
        <v>758</v>
      </c>
      <c r="H392" s="158" t="s">
        <v>758</v>
      </c>
      <c r="I392" s="158" t="s">
        <v>1852</v>
      </c>
      <c r="J392" s="158" t="s">
        <v>1812</v>
      </c>
      <c r="K392" s="158" t="s">
        <v>3068</v>
      </c>
      <c r="L392" s="158" t="s">
        <v>3069</v>
      </c>
    </row>
    <row r="393" spans="1:12">
      <c r="A393" s="159" t="s">
        <v>1301</v>
      </c>
      <c r="C393" s="158" t="s">
        <v>1214</v>
      </c>
      <c r="D393" s="158" t="s">
        <v>1218</v>
      </c>
      <c r="E393" s="158" t="s">
        <v>1215</v>
      </c>
      <c r="F393" s="158" t="s">
        <v>1218</v>
      </c>
      <c r="G393" s="158" t="s">
        <v>983</v>
      </c>
      <c r="H393" s="158" t="s">
        <v>3070</v>
      </c>
      <c r="I393" s="158" t="s">
        <v>1214</v>
      </c>
      <c r="J393" s="158" t="s">
        <v>1218</v>
      </c>
      <c r="K393" s="158" t="s">
        <v>3071</v>
      </c>
      <c r="L393" s="158" t="s">
        <v>3072</v>
      </c>
    </row>
    <row r="394" spans="1:12">
      <c r="A394" s="159" t="s">
        <v>1302</v>
      </c>
      <c r="C394" s="158" t="s">
        <v>1135</v>
      </c>
      <c r="D394" s="158" t="s">
        <v>948</v>
      </c>
      <c r="E394" s="158" t="s">
        <v>915</v>
      </c>
      <c r="F394" s="158" t="s">
        <v>948</v>
      </c>
      <c r="G394" s="158" t="s">
        <v>758</v>
      </c>
      <c r="H394" s="158" t="s">
        <v>758</v>
      </c>
      <c r="I394" s="158" t="s">
        <v>1135</v>
      </c>
      <c r="J394" s="158" t="s">
        <v>948</v>
      </c>
      <c r="K394" s="158" t="s">
        <v>3073</v>
      </c>
      <c r="L394" s="158" t="s">
        <v>3074</v>
      </c>
    </row>
    <row r="395" spans="1:12">
      <c r="A395" s="159" t="s">
        <v>1304</v>
      </c>
      <c r="C395" s="158" t="s">
        <v>1889</v>
      </c>
      <c r="D395" s="158" t="s">
        <v>938</v>
      </c>
      <c r="E395" s="158" t="s">
        <v>1889</v>
      </c>
      <c r="F395" s="158" t="s">
        <v>938</v>
      </c>
      <c r="G395" s="158" t="s">
        <v>758</v>
      </c>
      <c r="H395" s="158" t="s">
        <v>758</v>
      </c>
      <c r="I395" s="158" t="s">
        <v>938</v>
      </c>
      <c r="J395" s="158" t="s">
        <v>1756</v>
      </c>
      <c r="K395" s="158" t="s">
        <v>3075</v>
      </c>
      <c r="L395" s="158" t="s">
        <v>3076</v>
      </c>
    </row>
    <row r="396" spans="1:12">
      <c r="A396" s="159" t="s">
        <v>1305</v>
      </c>
      <c r="C396" s="158" t="s">
        <v>1808</v>
      </c>
      <c r="D396" s="158" t="s">
        <v>1807</v>
      </c>
      <c r="E396" s="158" t="s">
        <v>1475</v>
      </c>
      <c r="F396" s="158" t="s">
        <v>1808</v>
      </c>
      <c r="G396" s="158" t="s">
        <v>983</v>
      </c>
      <c r="H396" s="158" t="s">
        <v>1981</v>
      </c>
      <c r="I396" s="158" t="s">
        <v>1475</v>
      </c>
      <c r="J396" s="158" t="s">
        <v>1808</v>
      </c>
      <c r="K396" s="158" t="s">
        <v>3077</v>
      </c>
      <c r="L396" s="158" t="s">
        <v>3078</v>
      </c>
    </row>
    <row r="397" spans="1:12">
      <c r="A397" s="159" t="s">
        <v>1307</v>
      </c>
      <c r="C397" s="158" t="s">
        <v>1357</v>
      </c>
      <c r="D397" s="158" t="s">
        <v>1357</v>
      </c>
      <c r="E397" s="158" t="s">
        <v>1792</v>
      </c>
      <c r="F397" s="158" t="s">
        <v>1357</v>
      </c>
      <c r="G397" s="158" t="s">
        <v>758</v>
      </c>
      <c r="H397" s="158" t="s">
        <v>758</v>
      </c>
      <c r="I397" s="158" t="s">
        <v>1847</v>
      </c>
      <c r="J397" s="158" t="s">
        <v>1357</v>
      </c>
      <c r="K397" s="158" t="s">
        <v>3079</v>
      </c>
      <c r="L397" s="158" t="s">
        <v>3080</v>
      </c>
    </row>
    <row r="398" spans="1:12">
      <c r="A398" s="159" t="s">
        <v>110</v>
      </c>
      <c r="C398" s="158" t="s">
        <v>1147</v>
      </c>
      <c r="D398" s="158" t="s">
        <v>1166</v>
      </c>
      <c r="E398" s="158" t="s">
        <v>1147</v>
      </c>
      <c r="F398" s="158" t="s">
        <v>1145</v>
      </c>
      <c r="G398" s="158" t="s">
        <v>819</v>
      </c>
      <c r="H398" s="158" t="s">
        <v>2071</v>
      </c>
      <c r="I398" s="158" t="s">
        <v>774</v>
      </c>
      <c r="J398" s="158" t="s">
        <v>1166</v>
      </c>
      <c r="K398" s="158" t="s">
        <v>3081</v>
      </c>
      <c r="L398" s="158" t="s">
        <v>3082</v>
      </c>
    </row>
    <row r="399" spans="1:12">
      <c r="A399" s="159" t="s">
        <v>1308</v>
      </c>
      <c r="C399" s="158" t="s">
        <v>2009</v>
      </c>
      <c r="D399" s="158" t="s">
        <v>1088</v>
      </c>
      <c r="E399" s="158" t="s">
        <v>1087</v>
      </c>
      <c r="F399" s="158" t="s">
        <v>1088</v>
      </c>
      <c r="G399" s="158" t="s">
        <v>1041</v>
      </c>
      <c r="H399" s="158" t="s">
        <v>2080</v>
      </c>
      <c r="I399" s="158" t="s">
        <v>2009</v>
      </c>
      <c r="J399" s="158" t="s">
        <v>1088</v>
      </c>
      <c r="K399" s="158" t="s">
        <v>3083</v>
      </c>
      <c r="L399" s="158" t="s">
        <v>3084</v>
      </c>
    </row>
    <row r="400" spans="1:12">
      <c r="A400" s="159" t="s">
        <v>1310</v>
      </c>
      <c r="C400" s="158" t="s">
        <v>765</v>
      </c>
      <c r="D400" s="158" t="s">
        <v>739</v>
      </c>
      <c r="E400" s="158" t="s">
        <v>767</v>
      </c>
      <c r="F400" s="158" t="s">
        <v>1080</v>
      </c>
      <c r="G400" s="158" t="s">
        <v>1143</v>
      </c>
      <c r="H400" s="158" t="s">
        <v>3085</v>
      </c>
      <c r="I400" s="158" t="s">
        <v>705</v>
      </c>
      <c r="J400" s="158" t="s">
        <v>1080</v>
      </c>
      <c r="K400" s="158" t="s">
        <v>3086</v>
      </c>
      <c r="L400" s="158" t="s">
        <v>3087</v>
      </c>
    </row>
    <row r="401" spans="1:12">
      <c r="A401" s="159" t="s">
        <v>1311</v>
      </c>
      <c r="C401" s="158" t="s">
        <v>969</v>
      </c>
      <c r="D401" s="158" t="s">
        <v>1280</v>
      </c>
      <c r="E401" s="158" t="s">
        <v>969</v>
      </c>
      <c r="F401" s="158" t="s">
        <v>1280</v>
      </c>
      <c r="G401" s="158" t="s">
        <v>754</v>
      </c>
      <c r="H401" s="158" t="s">
        <v>1994</v>
      </c>
      <c r="I401" s="158" t="s">
        <v>1280</v>
      </c>
      <c r="J401" s="158" t="s">
        <v>1245</v>
      </c>
      <c r="K401" s="158" t="s">
        <v>3088</v>
      </c>
      <c r="L401" s="158" t="s">
        <v>3089</v>
      </c>
    </row>
    <row r="402" spans="1:12">
      <c r="A402" s="159" t="s">
        <v>89</v>
      </c>
      <c r="C402" s="158">
        <v>14.1</v>
      </c>
      <c r="D402" s="158">
        <v>14.4</v>
      </c>
      <c r="E402" s="158">
        <v>14</v>
      </c>
      <c r="F402" s="158">
        <v>14.3</v>
      </c>
      <c r="G402" s="158">
        <v>0.2</v>
      </c>
      <c r="H402" s="158">
        <v>1.42</v>
      </c>
      <c r="I402" s="158">
        <v>14.3</v>
      </c>
      <c r="J402" s="158">
        <v>14.4</v>
      </c>
      <c r="K402" s="158">
        <v>174082</v>
      </c>
      <c r="L402" s="158">
        <v>2481</v>
      </c>
    </row>
    <row r="403" spans="1:12">
      <c r="A403" s="159" t="s">
        <v>301</v>
      </c>
      <c r="C403" s="158" t="s">
        <v>761</v>
      </c>
      <c r="D403" s="158" t="s">
        <v>671</v>
      </c>
      <c r="E403" s="158" t="s">
        <v>723</v>
      </c>
      <c r="F403" s="158" t="s">
        <v>723</v>
      </c>
      <c r="G403" s="158" t="s">
        <v>758</v>
      </c>
      <c r="H403" s="158" t="s">
        <v>758</v>
      </c>
      <c r="I403" s="158">
        <v>10.3</v>
      </c>
      <c r="J403" s="158">
        <v>10.4</v>
      </c>
      <c r="K403" s="158" t="s">
        <v>3090</v>
      </c>
      <c r="L403" s="158" t="s">
        <v>3091</v>
      </c>
    </row>
    <row r="404" spans="1:12">
      <c r="A404" s="159" t="s">
        <v>1312</v>
      </c>
      <c r="C404" s="158" t="s">
        <v>368</v>
      </c>
      <c r="D404" s="158" t="s">
        <v>368</v>
      </c>
      <c r="E404" s="158" t="s">
        <v>368</v>
      </c>
      <c r="F404" s="158" t="s">
        <v>368</v>
      </c>
      <c r="G404" s="158" t="s">
        <v>368</v>
      </c>
      <c r="H404" s="158" t="s">
        <v>368</v>
      </c>
      <c r="I404" s="158">
        <v>191</v>
      </c>
      <c r="J404" s="158">
        <v>193.5</v>
      </c>
      <c r="K404" s="158" t="s">
        <v>368</v>
      </c>
      <c r="L404" s="158" t="s">
        <v>368</v>
      </c>
    </row>
    <row r="405" spans="1:12">
      <c r="A405" s="159" t="s">
        <v>277</v>
      </c>
      <c r="C405" s="158" t="s">
        <v>1425</v>
      </c>
      <c r="D405" s="158" t="s">
        <v>1282</v>
      </c>
      <c r="E405" s="158" t="s">
        <v>1044</v>
      </c>
      <c r="F405" s="158" t="s">
        <v>1425</v>
      </c>
      <c r="G405" s="158" t="s">
        <v>758</v>
      </c>
      <c r="H405" s="158" t="s">
        <v>758</v>
      </c>
      <c r="I405" s="158">
        <v>9.6999999999999993</v>
      </c>
      <c r="J405" s="158">
        <v>9.75</v>
      </c>
      <c r="K405" s="158" t="s">
        <v>3092</v>
      </c>
      <c r="L405" s="158" t="s">
        <v>3093</v>
      </c>
    </row>
    <row r="406" spans="1:12">
      <c r="A406" s="159" t="s">
        <v>1314</v>
      </c>
      <c r="C406" s="158" t="s">
        <v>1013</v>
      </c>
      <c r="D406" s="158" t="s">
        <v>1013</v>
      </c>
      <c r="E406" s="158" t="s">
        <v>1013</v>
      </c>
      <c r="F406" s="158" t="s">
        <v>1013</v>
      </c>
      <c r="G406" s="158" t="s">
        <v>758</v>
      </c>
      <c r="H406" s="158" t="s">
        <v>758</v>
      </c>
      <c r="I406" s="158">
        <v>46.5</v>
      </c>
      <c r="J406" s="158">
        <v>47</v>
      </c>
      <c r="K406" s="158" t="s">
        <v>3094</v>
      </c>
      <c r="L406" s="158" t="s">
        <v>3095</v>
      </c>
    </row>
    <row r="407" spans="1:12">
      <c r="A407" s="159" t="s">
        <v>2089</v>
      </c>
      <c r="B407" s="158" t="s">
        <v>2041</v>
      </c>
      <c r="C407" s="158" t="s">
        <v>1508</v>
      </c>
      <c r="D407" s="158" t="s">
        <v>1492</v>
      </c>
      <c r="E407" s="158" t="s">
        <v>1508</v>
      </c>
      <c r="F407" s="158" t="s">
        <v>1492</v>
      </c>
      <c r="G407" s="158" t="s">
        <v>758</v>
      </c>
      <c r="H407" s="158" t="s">
        <v>758</v>
      </c>
      <c r="I407" s="158">
        <v>0.26</v>
      </c>
      <c r="J407" s="158">
        <v>0.27</v>
      </c>
      <c r="K407" s="158" t="s">
        <v>3096</v>
      </c>
      <c r="L407" s="158" t="s">
        <v>3097</v>
      </c>
    </row>
    <row r="408" spans="1:12">
      <c r="A408" s="159" t="s">
        <v>182</v>
      </c>
      <c r="C408" s="158" t="s">
        <v>749</v>
      </c>
      <c r="D408" s="158" t="s">
        <v>749</v>
      </c>
      <c r="E408" s="158" t="s">
        <v>2322</v>
      </c>
      <c r="F408" s="158" t="s">
        <v>3098</v>
      </c>
      <c r="G408" s="158" t="s">
        <v>789</v>
      </c>
      <c r="H408" s="158" t="s">
        <v>2572</v>
      </c>
      <c r="I408" s="158">
        <v>17.5</v>
      </c>
      <c r="J408" s="158">
        <v>17.600000000000001</v>
      </c>
      <c r="K408" s="158" t="s">
        <v>3099</v>
      </c>
      <c r="L408" s="158" t="s">
        <v>3100</v>
      </c>
    </row>
    <row r="409" spans="1:12">
      <c r="A409" s="159" t="s">
        <v>339</v>
      </c>
      <c r="C409" s="158" t="s">
        <v>2045</v>
      </c>
      <c r="D409" s="158" t="s">
        <v>1985</v>
      </c>
      <c r="E409" s="158" t="s">
        <v>1742</v>
      </c>
      <c r="F409" s="158" t="s">
        <v>3101</v>
      </c>
      <c r="G409" s="158" t="s">
        <v>1779</v>
      </c>
      <c r="H409" s="158" t="s">
        <v>1982</v>
      </c>
      <c r="I409" s="158">
        <v>46</v>
      </c>
      <c r="J409" s="158">
        <v>46.25</v>
      </c>
      <c r="K409" s="158" t="s">
        <v>3102</v>
      </c>
      <c r="L409" s="158" t="s">
        <v>3103</v>
      </c>
    </row>
    <row r="410" spans="1:12">
      <c r="A410" s="159" t="s">
        <v>156</v>
      </c>
      <c r="C410" s="158" t="s">
        <v>2580</v>
      </c>
      <c r="D410" s="158" t="s">
        <v>920</v>
      </c>
      <c r="E410" s="158" t="s">
        <v>1011</v>
      </c>
      <c r="F410" s="158" t="s">
        <v>2036</v>
      </c>
      <c r="G410" s="158" t="s">
        <v>758</v>
      </c>
      <c r="H410" s="158" t="s">
        <v>758</v>
      </c>
      <c r="I410" s="158">
        <v>3.62</v>
      </c>
      <c r="J410" s="158">
        <v>3.64</v>
      </c>
      <c r="K410" s="158" t="s">
        <v>3104</v>
      </c>
      <c r="L410" s="158" t="s">
        <v>3105</v>
      </c>
    </row>
    <row r="411" spans="1:12">
      <c r="A411" s="159" t="s">
        <v>1317</v>
      </c>
      <c r="C411" s="158" t="s">
        <v>1356</v>
      </c>
      <c r="D411" s="158" t="s">
        <v>1200</v>
      </c>
      <c r="E411" s="158" t="s">
        <v>1356</v>
      </c>
      <c r="F411" s="158" t="s">
        <v>1536</v>
      </c>
      <c r="G411" s="158" t="s">
        <v>754</v>
      </c>
      <c r="H411" s="158" t="s">
        <v>2144</v>
      </c>
      <c r="I411" s="158">
        <v>1.52</v>
      </c>
      <c r="J411" s="158">
        <v>1.53</v>
      </c>
      <c r="K411" s="158" t="s">
        <v>3106</v>
      </c>
      <c r="L411" s="158" t="s">
        <v>3107</v>
      </c>
    </row>
    <row r="412" spans="1:12">
      <c r="A412" s="159" t="s">
        <v>1319</v>
      </c>
      <c r="C412" s="158" t="s">
        <v>1513</v>
      </c>
      <c r="D412" s="158" t="s">
        <v>1773</v>
      </c>
      <c r="E412" s="158" t="s">
        <v>3005</v>
      </c>
      <c r="F412" s="158" t="s">
        <v>1773</v>
      </c>
      <c r="G412" s="158" t="s">
        <v>983</v>
      </c>
      <c r="H412" s="158" t="s">
        <v>1718</v>
      </c>
      <c r="I412" s="158">
        <v>0.54</v>
      </c>
      <c r="J412" s="158">
        <v>0.55000000000000004</v>
      </c>
      <c r="K412" s="158" t="s">
        <v>3108</v>
      </c>
      <c r="L412" s="158" t="s">
        <v>3109</v>
      </c>
    </row>
    <row r="413" spans="1:12">
      <c r="A413" s="159" t="s">
        <v>148</v>
      </c>
      <c r="C413" s="158" t="s">
        <v>691</v>
      </c>
      <c r="D413" s="158" t="s">
        <v>987</v>
      </c>
      <c r="E413" s="158" t="s">
        <v>691</v>
      </c>
      <c r="F413" s="158" t="s">
        <v>691</v>
      </c>
      <c r="G413" s="158" t="s">
        <v>819</v>
      </c>
      <c r="H413" s="158" t="s">
        <v>3110</v>
      </c>
      <c r="I413" s="158">
        <v>12.2</v>
      </c>
      <c r="J413" s="158">
        <v>12.3</v>
      </c>
      <c r="K413" s="158" t="s">
        <v>3111</v>
      </c>
      <c r="L413" s="158" t="s">
        <v>3112</v>
      </c>
    </row>
    <row r="414" spans="1:12">
      <c r="A414" s="159" t="s">
        <v>1321</v>
      </c>
      <c r="C414" s="158" t="s">
        <v>705</v>
      </c>
      <c r="D414" s="158" t="s">
        <v>752</v>
      </c>
      <c r="E414" s="158" t="s">
        <v>3113</v>
      </c>
      <c r="F414" s="158" t="s">
        <v>3113</v>
      </c>
      <c r="G414" s="158" t="s">
        <v>832</v>
      </c>
      <c r="H414" s="158" t="s">
        <v>1945</v>
      </c>
      <c r="I414" s="158">
        <v>2.44</v>
      </c>
      <c r="J414" s="158">
        <v>2.5</v>
      </c>
      <c r="K414" s="158" t="s">
        <v>3114</v>
      </c>
      <c r="L414" s="158" t="s">
        <v>3115</v>
      </c>
    </row>
    <row r="415" spans="1:12">
      <c r="A415" s="159" t="s">
        <v>1322</v>
      </c>
      <c r="C415" s="158" t="s">
        <v>1833</v>
      </c>
      <c r="D415" s="158" t="s">
        <v>1833</v>
      </c>
      <c r="E415" s="158" t="s">
        <v>1833</v>
      </c>
      <c r="F415" s="158" t="s">
        <v>1833</v>
      </c>
      <c r="G415" s="158" t="s">
        <v>1779</v>
      </c>
      <c r="H415" s="158" t="s">
        <v>3116</v>
      </c>
      <c r="I415" s="158">
        <v>25</v>
      </c>
      <c r="J415" s="158">
        <v>26.5</v>
      </c>
      <c r="K415" s="158" t="s">
        <v>1960</v>
      </c>
      <c r="L415" s="158" t="s">
        <v>1283</v>
      </c>
    </row>
    <row r="416" spans="1:12">
      <c r="A416" s="159" t="s">
        <v>1323</v>
      </c>
      <c r="C416" s="158" t="s">
        <v>1886</v>
      </c>
      <c r="D416" s="158" t="s">
        <v>1886</v>
      </c>
      <c r="E416" s="158" t="s">
        <v>1885</v>
      </c>
      <c r="F416" s="158" t="s">
        <v>1886</v>
      </c>
      <c r="G416" s="158" t="s">
        <v>758</v>
      </c>
      <c r="H416" s="158" t="s">
        <v>758</v>
      </c>
      <c r="I416" s="158">
        <v>0.13</v>
      </c>
      <c r="J416" s="158">
        <v>0.14000000000000001</v>
      </c>
      <c r="K416" s="158" t="s">
        <v>3117</v>
      </c>
      <c r="L416" s="158" t="s">
        <v>3118</v>
      </c>
    </row>
    <row r="417" spans="1:12">
      <c r="A417" s="159" t="s">
        <v>116</v>
      </c>
      <c r="C417" s="158" t="s">
        <v>841</v>
      </c>
      <c r="D417" s="158" t="s">
        <v>1846</v>
      </c>
      <c r="E417" s="158" t="s">
        <v>841</v>
      </c>
      <c r="F417" s="158" t="s">
        <v>1826</v>
      </c>
      <c r="G417" s="158" t="s">
        <v>873</v>
      </c>
      <c r="H417" s="158" t="s">
        <v>1771</v>
      </c>
      <c r="I417" s="158">
        <v>32.75</v>
      </c>
      <c r="J417" s="158">
        <v>33</v>
      </c>
      <c r="K417" s="158" t="s">
        <v>3119</v>
      </c>
      <c r="L417" s="158" t="s">
        <v>3120</v>
      </c>
    </row>
    <row r="418" spans="1:12">
      <c r="A418" s="159" t="s">
        <v>1324</v>
      </c>
      <c r="C418" s="158" t="s">
        <v>1722</v>
      </c>
      <c r="D418" s="158" t="s">
        <v>1722</v>
      </c>
      <c r="E418" s="158" t="s">
        <v>2319</v>
      </c>
      <c r="F418" s="158" t="s">
        <v>1978</v>
      </c>
      <c r="G418" s="158" t="s">
        <v>819</v>
      </c>
      <c r="H418" s="158" t="s">
        <v>1071</v>
      </c>
      <c r="I418" s="158">
        <v>22.9</v>
      </c>
      <c r="J418" s="158">
        <v>23</v>
      </c>
      <c r="K418" s="158" t="s">
        <v>3121</v>
      </c>
      <c r="L418" s="158" t="s">
        <v>3122</v>
      </c>
    </row>
    <row r="419" spans="1:12">
      <c r="A419" s="159" t="s">
        <v>1325</v>
      </c>
      <c r="C419" s="158" t="s">
        <v>368</v>
      </c>
      <c r="D419" s="158" t="s">
        <v>368</v>
      </c>
      <c r="E419" s="158" t="s">
        <v>368</v>
      </c>
      <c r="F419" s="158" t="s">
        <v>368</v>
      </c>
      <c r="G419" s="158" t="s">
        <v>368</v>
      </c>
      <c r="H419" s="158" t="s">
        <v>368</v>
      </c>
      <c r="I419" s="158">
        <v>155</v>
      </c>
      <c r="J419" s="158">
        <v>162</v>
      </c>
      <c r="K419" s="158" t="s">
        <v>368</v>
      </c>
      <c r="L419" s="158" t="s">
        <v>368</v>
      </c>
    </row>
    <row r="420" spans="1:12">
      <c r="A420" s="159" t="s">
        <v>104</v>
      </c>
      <c r="C420" s="158" t="s">
        <v>856</v>
      </c>
      <c r="D420" s="158" t="s">
        <v>1963</v>
      </c>
      <c r="E420" s="158" t="s">
        <v>1152</v>
      </c>
      <c r="F420" s="158" t="s">
        <v>1152</v>
      </c>
      <c r="G420" s="158" t="s">
        <v>789</v>
      </c>
      <c r="H420" s="158" t="s">
        <v>1406</v>
      </c>
      <c r="I420" s="158">
        <v>14.5</v>
      </c>
      <c r="J420" s="158">
        <v>14.6</v>
      </c>
      <c r="K420" s="158" t="s">
        <v>2147</v>
      </c>
      <c r="L420" s="158" t="s">
        <v>3123</v>
      </c>
    </row>
    <row r="421" spans="1:12">
      <c r="A421" s="159" t="s">
        <v>1326</v>
      </c>
      <c r="C421" s="158" t="s">
        <v>1375</v>
      </c>
      <c r="D421" s="158" t="s">
        <v>1283</v>
      </c>
      <c r="E421" s="158" t="s">
        <v>1009</v>
      </c>
      <c r="F421" s="158" t="s">
        <v>1009</v>
      </c>
      <c r="G421" s="158" t="s">
        <v>2051</v>
      </c>
      <c r="H421" s="158" t="s">
        <v>3124</v>
      </c>
      <c r="I421" s="158">
        <v>4.78</v>
      </c>
      <c r="J421" s="158">
        <v>4.84</v>
      </c>
      <c r="K421" s="158" t="s">
        <v>3125</v>
      </c>
      <c r="L421" s="158" t="s">
        <v>3126</v>
      </c>
    </row>
    <row r="422" spans="1:12">
      <c r="A422" s="159" t="s">
        <v>1329</v>
      </c>
      <c r="C422" s="158" t="s">
        <v>1789</v>
      </c>
      <c r="D422" s="158" t="s">
        <v>1789</v>
      </c>
      <c r="E422" s="158" t="s">
        <v>1789</v>
      </c>
      <c r="F422" s="158" t="s">
        <v>1789</v>
      </c>
      <c r="G422" s="158" t="s">
        <v>750</v>
      </c>
      <c r="H422" s="158" t="s">
        <v>3127</v>
      </c>
      <c r="I422" s="158">
        <v>18.7</v>
      </c>
      <c r="J422" s="158">
        <v>19.2</v>
      </c>
      <c r="K422" s="158" t="s">
        <v>1974</v>
      </c>
      <c r="L422" s="158" t="s">
        <v>1477</v>
      </c>
    </row>
    <row r="423" spans="1:12">
      <c r="A423" s="159" t="s">
        <v>1331</v>
      </c>
      <c r="C423" s="158" t="s">
        <v>3128</v>
      </c>
      <c r="D423" s="158" t="s">
        <v>1097</v>
      </c>
      <c r="E423" s="158" t="s">
        <v>3128</v>
      </c>
      <c r="F423" s="158" t="s">
        <v>1097</v>
      </c>
      <c r="G423" s="158" t="s">
        <v>835</v>
      </c>
      <c r="H423" s="158" t="s">
        <v>2143</v>
      </c>
      <c r="I423" s="158">
        <v>57.25</v>
      </c>
      <c r="J423" s="158">
        <v>57.5</v>
      </c>
      <c r="K423" s="158" t="s">
        <v>3129</v>
      </c>
      <c r="L423" s="158" t="s">
        <v>3130</v>
      </c>
    </row>
    <row r="424" spans="1:12">
      <c r="A424" s="159" t="s">
        <v>1332</v>
      </c>
      <c r="C424" s="158" t="s">
        <v>1267</v>
      </c>
      <c r="D424" s="158" t="s">
        <v>998</v>
      </c>
      <c r="E424" s="158" t="s">
        <v>1267</v>
      </c>
      <c r="F424" s="158" t="s">
        <v>1000</v>
      </c>
      <c r="G424" s="158" t="s">
        <v>768</v>
      </c>
      <c r="H424" s="158" t="s">
        <v>1089</v>
      </c>
      <c r="I424" s="158">
        <v>2.2400000000000002</v>
      </c>
      <c r="J424" s="158">
        <v>2.2599999999999998</v>
      </c>
      <c r="K424" s="158" t="s">
        <v>3131</v>
      </c>
      <c r="L424" s="158" t="s">
        <v>3132</v>
      </c>
    </row>
    <row r="425" spans="1:12">
      <c r="A425" s="159" t="s">
        <v>1334</v>
      </c>
      <c r="C425" s="158" t="s">
        <v>834</v>
      </c>
      <c r="D425" s="158" t="s">
        <v>834</v>
      </c>
      <c r="E425" s="158" t="s">
        <v>834</v>
      </c>
      <c r="F425" s="158" t="s">
        <v>834</v>
      </c>
      <c r="G425" s="158" t="s">
        <v>757</v>
      </c>
      <c r="H425" s="158" t="s">
        <v>1729</v>
      </c>
      <c r="I425" s="158">
        <v>5.3</v>
      </c>
      <c r="J425" s="158">
        <v>5.35</v>
      </c>
      <c r="K425" s="158" t="s">
        <v>3133</v>
      </c>
      <c r="L425" s="158" t="s">
        <v>3134</v>
      </c>
    </row>
    <row r="426" spans="1:12">
      <c r="A426" s="159" t="s">
        <v>243</v>
      </c>
      <c r="C426" s="158" t="s">
        <v>703</v>
      </c>
      <c r="D426" s="158" t="s">
        <v>703</v>
      </c>
      <c r="E426" s="158" t="s">
        <v>910</v>
      </c>
      <c r="F426" s="158" t="s">
        <v>703</v>
      </c>
      <c r="G426" s="158" t="s">
        <v>758</v>
      </c>
      <c r="H426" s="158" t="s">
        <v>758</v>
      </c>
      <c r="I426" s="158">
        <v>12.8</v>
      </c>
      <c r="J426" s="158">
        <v>13</v>
      </c>
      <c r="K426" s="158" t="s">
        <v>3135</v>
      </c>
      <c r="L426" s="158" t="s">
        <v>3136</v>
      </c>
    </row>
    <row r="427" spans="1:12">
      <c r="A427" s="159" t="s">
        <v>1335</v>
      </c>
      <c r="C427" s="158" t="s">
        <v>756</v>
      </c>
      <c r="D427" s="158" t="s">
        <v>941</v>
      </c>
      <c r="E427" s="158" t="s">
        <v>756</v>
      </c>
      <c r="F427" s="158" t="s">
        <v>756</v>
      </c>
      <c r="G427" s="158" t="s">
        <v>758</v>
      </c>
      <c r="H427" s="158" t="s">
        <v>758</v>
      </c>
      <c r="I427" s="158">
        <v>6.2</v>
      </c>
      <c r="J427" s="158">
        <v>6.35</v>
      </c>
      <c r="K427" s="158" t="s">
        <v>3137</v>
      </c>
      <c r="L427" s="158" t="s">
        <v>3138</v>
      </c>
    </row>
    <row r="428" spans="1:12">
      <c r="A428" s="159" t="s">
        <v>225</v>
      </c>
      <c r="C428" s="158" t="s">
        <v>995</v>
      </c>
      <c r="D428" s="158" t="s">
        <v>995</v>
      </c>
      <c r="E428" s="158" t="s">
        <v>860</v>
      </c>
      <c r="F428" s="158" t="s">
        <v>845</v>
      </c>
      <c r="G428" s="158" t="s">
        <v>862</v>
      </c>
      <c r="H428" s="158" t="s">
        <v>1810</v>
      </c>
      <c r="I428" s="158">
        <v>33.5</v>
      </c>
      <c r="J428" s="158">
        <v>33.75</v>
      </c>
      <c r="K428" s="158" t="s">
        <v>3139</v>
      </c>
      <c r="L428" s="158" t="s">
        <v>3140</v>
      </c>
    </row>
    <row r="429" spans="1:12">
      <c r="A429" s="159" t="s">
        <v>1336</v>
      </c>
      <c r="C429" s="158" t="s">
        <v>663</v>
      </c>
      <c r="D429" s="158" t="s">
        <v>1070</v>
      </c>
      <c r="E429" s="158" t="s">
        <v>822</v>
      </c>
      <c r="F429" s="158" t="s">
        <v>822</v>
      </c>
      <c r="G429" s="158" t="s">
        <v>758</v>
      </c>
      <c r="H429" s="158" t="s">
        <v>758</v>
      </c>
      <c r="I429" s="158">
        <v>4.4400000000000004</v>
      </c>
      <c r="J429" s="158">
        <v>4.46</v>
      </c>
      <c r="K429" s="158" t="s">
        <v>3141</v>
      </c>
      <c r="L429" s="158" t="s">
        <v>3142</v>
      </c>
    </row>
    <row r="430" spans="1:12">
      <c r="A430" s="159" t="s">
        <v>1337</v>
      </c>
      <c r="C430" s="158" t="s">
        <v>671</v>
      </c>
      <c r="D430" s="158" t="s">
        <v>671</v>
      </c>
      <c r="E430" s="158" t="s">
        <v>1161</v>
      </c>
      <c r="F430" s="158" t="s">
        <v>671</v>
      </c>
      <c r="G430" s="158" t="s">
        <v>819</v>
      </c>
      <c r="H430" s="158" t="s">
        <v>1313</v>
      </c>
      <c r="I430" s="158">
        <v>10.4</v>
      </c>
      <c r="J430" s="158">
        <v>10.5</v>
      </c>
      <c r="K430" s="158" t="s">
        <v>3143</v>
      </c>
      <c r="L430" s="158" t="s">
        <v>3144</v>
      </c>
    </row>
    <row r="431" spans="1:12">
      <c r="A431" s="159" t="s">
        <v>1338</v>
      </c>
      <c r="C431" s="158" t="s">
        <v>1277</v>
      </c>
      <c r="D431" s="158" t="s">
        <v>1277</v>
      </c>
      <c r="E431" s="158" t="s">
        <v>1277</v>
      </c>
      <c r="F431" s="158" t="s">
        <v>1277</v>
      </c>
      <c r="G431" s="158" t="s">
        <v>757</v>
      </c>
      <c r="H431" s="158" t="s">
        <v>796</v>
      </c>
      <c r="I431" s="158">
        <v>9.9</v>
      </c>
      <c r="J431" s="158">
        <v>10</v>
      </c>
      <c r="K431" s="158" t="s">
        <v>1974</v>
      </c>
      <c r="L431" s="158" t="s">
        <v>1923</v>
      </c>
    </row>
    <row r="432" spans="1:12">
      <c r="A432" s="159" t="s">
        <v>179</v>
      </c>
      <c r="C432" s="158" t="s">
        <v>1969</v>
      </c>
      <c r="D432" s="158" t="s">
        <v>907</v>
      </c>
      <c r="E432" s="158" t="s">
        <v>726</v>
      </c>
      <c r="F432" s="158" t="s">
        <v>1910</v>
      </c>
      <c r="G432" s="158" t="s">
        <v>758</v>
      </c>
      <c r="H432" s="158" t="s">
        <v>758</v>
      </c>
      <c r="I432" s="158">
        <v>44.25</v>
      </c>
      <c r="J432" s="158">
        <v>44.5</v>
      </c>
      <c r="K432" s="158" t="s">
        <v>3145</v>
      </c>
      <c r="L432" s="158" t="s">
        <v>3146</v>
      </c>
    </row>
    <row r="433" spans="1:12">
      <c r="A433" s="159" t="s">
        <v>1339</v>
      </c>
      <c r="C433" s="158" t="s">
        <v>921</v>
      </c>
      <c r="D433" s="158" t="s">
        <v>973</v>
      </c>
      <c r="E433" s="158" t="s">
        <v>980</v>
      </c>
      <c r="F433" s="158" t="s">
        <v>980</v>
      </c>
      <c r="G433" s="158" t="s">
        <v>828</v>
      </c>
      <c r="H433" s="158" t="s">
        <v>945</v>
      </c>
      <c r="I433" s="158">
        <v>3.68</v>
      </c>
      <c r="J433" s="158">
        <v>3.72</v>
      </c>
      <c r="K433" s="158" t="s">
        <v>3147</v>
      </c>
      <c r="L433" s="158" t="s">
        <v>3148</v>
      </c>
    </row>
    <row r="434" spans="1:12">
      <c r="A434" s="159" t="s">
        <v>1340</v>
      </c>
      <c r="C434" s="158" t="s">
        <v>1834</v>
      </c>
      <c r="D434" s="158" t="s">
        <v>2465</v>
      </c>
      <c r="E434" s="158" t="s">
        <v>1834</v>
      </c>
      <c r="F434" s="158" t="s">
        <v>2465</v>
      </c>
      <c r="G434" s="158" t="s">
        <v>758</v>
      </c>
      <c r="H434" s="158" t="s">
        <v>758</v>
      </c>
      <c r="I434" s="158">
        <v>38.5</v>
      </c>
      <c r="J434" s="158">
        <v>38.75</v>
      </c>
      <c r="K434" s="158" t="s">
        <v>3149</v>
      </c>
      <c r="L434" s="158" t="s">
        <v>3150</v>
      </c>
    </row>
    <row r="435" spans="1:12">
      <c r="A435" s="159" t="s">
        <v>1341</v>
      </c>
      <c r="C435" s="158" t="s">
        <v>368</v>
      </c>
      <c r="D435" s="158" t="s">
        <v>368</v>
      </c>
      <c r="E435" s="158" t="s">
        <v>368</v>
      </c>
      <c r="F435" s="158" t="s">
        <v>368</v>
      </c>
      <c r="G435" s="158" t="s">
        <v>368</v>
      </c>
      <c r="H435" s="158" t="s">
        <v>368</v>
      </c>
      <c r="I435" s="158">
        <v>5.45</v>
      </c>
      <c r="J435" s="158">
        <v>5.7</v>
      </c>
      <c r="K435" s="158" t="s">
        <v>368</v>
      </c>
      <c r="L435" s="158" t="s">
        <v>368</v>
      </c>
    </row>
    <row r="436" spans="1:12">
      <c r="A436" s="159" t="s">
        <v>91</v>
      </c>
      <c r="C436" s="158" t="s">
        <v>916</v>
      </c>
      <c r="D436" s="158" t="s">
        <v>704</v>
      </c>
      <c r="E436" s="158" t="s">
        <v>1180</v>
      </c>
      <c r="F436" s="158" t="s">
        <v>1327</v>
      </c>
      <c r="G436" s="158" t="s">
        <v>768</v>
      </c>
      <c r="H436" s="158" t="s">
        <v>1728</v>
      </c>
      <c r="I436" s="158">
        <v>4.3</v>
      </c>
      <c r="J436" s="158">
        <v>4.32</v>
      </c>
      <c r="K436" s="158" t="s">
        <v>3151</v>
      </c>
      <c r="L436" s="158" t="s">
        <v>3152</v>
      </c>
    </row>
    <row r="437" spans="1:12">
      <c r="A437" s="159" t="s">
        <v>1342</v>
      </c>
      <c r="C437" s="158" t="s">
        <v>368</v>
      </c>
      <c r="D437" s="158" t="s">
        <v>368</v>
      </c>
      <c r="E437" s="158" t="s">
        <v>368</v>
      </c>
      <c r="F437" s="158" t="s">
        <v>368</v>
      </c>
      <c r="G437" s="158" t="s">
        <v>368</v>
      </c>
      <c r="H437" s="158" t="s">
        <v>368</v>
      </c>
      <c r="I437" s="158">
        <v>23.2</v>
      </c>
      <c r="J437" s="158">
        <v>24.4</v>
      </c>
      <c r="K437" s="158" t="s">
        <v>368</v>
      </c>
      <c r="L437" s="158" t="s">
        <v>368</v>
      </c>
    </row>
    <row r="438" spans="1:12">
      <c r="A438" s="159" t="s">
        <v>1343</v>
      </c>
      <c r="C438" s="158" t="s">
        <v>368</v>
      </c>
      <c r="D438" s="158" t="s">
        <v>368</v>
      </c>
      <c r="E438" s="158" t="s">
        <v>368</v>
      </c>
      <c r="F438" s="158" t="s">
        <v>368</v>
      </c>
      <c r="G438" s="158" t="s">
        <v>368</v>
      </c>
      <c r="H438" s="158" t="s">
        <v>368</v>
      </c>
      <c r="I438" s="158">
        <v>58</v>
      </c>
      <c r="J438" s="158">
        <v>63.75</v>
      </c>
      <c r="K438" s="158" t="s">
        <v>2333</v>
      </c>
      <c r="L438" s="158" t="s">
        <v>1976</v>
      </c>
    </row>
    <row r="439" spans="1:12">
      <c r="A439" s="159" t="s">
        <v>1344</v>
      </c>
      <c r="C439" s="158" t="s">
        <v>1520</v>
      </c>
      <c r="D439" s="158" t="s">
        <v>1520</v>
      </c>
      <c r="E439" s="158" t="s">
        <v>1519</v>
      </c>
      <c r="F439" s="158" t="s">
        <v>1520</v>
      </c>
      <c r="G439" s="158" t="s">
        <v>983</v>
      </c>
      <c r="H439" s="158" t="s">
        <v>1848</v>
      </c>
      <c r="I439" s="158">
        <v>1.47</v>
      </c>
      <c r="J439" s="158">
        <v>1.51</v>
      </c>
      <c r="K439" s="158" t="s">
        <v>3153</v>
      </c>
      <c r="L439" s="158" t="s">
        <v>3154</v>
      </c>
    </row>
    <row r="440" spans="1:12">
      <c r="A440" s="159" t="s">
        <v>302</v>
      </c>
      <c r="C440" s="158" t="s">
        <v>985</v>
      </c>
      <c r="D440" s="158" t="s">
        <v>1740</v>
      </c>
      <c r="E440" s="158" t="s">
        <v>2226</v>
      </c>
      <c r="F440" s="158" t="s">
        <v>985</v>
      </c>
      <c r="G440" s="158" t="s">
        <v>796</v>
      </c>
      <c r="H440" s="158" t="s">
        <v>2114</v>
      </c>
      <c r="I440" s="158">
        <v>28.25</v>
      </c>
      <c r="J440" s="158">
        <v>28.5</v>
      </c>
      <c r="K440" s="158" t="s">
        <v>3155</v>
      </c>
      <c r="L440" s="158" t="s">
        <v>3156</v>
      </c>
    </row>
    <row r="441" spans="1:12">
      <c r="A441" s="159" t="s">
        <v>1345</v>
      </c>
      <c r="C441" s="158" t="s">
        <v>1000</v>
      </c>
      <c r="D441" s="158" t="s">
        <v>1237</v>
      </c>
      <c r="E441" s="158" t="s">
        <v>1000</v>
      </c>
      <c r="F441" s="158" t="s">
        <v>1566</v>
      </c>
      <c r="G441" s="158" t="s">
        <v>754</v>
      </c>
      <c r="H441" s="158" t="s">
        <v>2114</v>
      </c>
      <c r="I441" s="158">
        <v>2.2599999999999998</v>
      </c>
      <c r="J441" s="158">
        <v>2.2799999999999998</v>
      </c>
      <c r="K441" s="158" t="s">
        <v>3157</v>
      </c>
      <c r="L441" s="158" t="s">
        <v>3158</v>
      </c>
    </row>
    <row r="442" spans="1:12">
      <c r="A442" s="159" t="s">
        <v>1346</v>
      </c>
      <c r="C442" s="158" t="s">
        <v>968</v>
      </c>
      <c r="D442" s="158" t="s">
        <v>2598</v>
      </c>
      <c r="E442" s="158" t="s">
        <v>968</v>
      </c>
      <c r="F442" s="158" t="s">
        <v>2598</v>
      </c>
      <c r="G442" s="158" t="s">
        <v>768</v>
      </c>
      <c r="H442" s="158" t="s">
        <v>1798</v>
      </c>
      <c r="I442" s="158">
        <v>1.32</v>
      </c>
      <c r="J442" s="158">
        <v>1.33</v>
      </c>
      <c r="K442" s="158" t="s">
        <v>2825</v>
      </c>
      <c r="L442" s="158" t="s">
        <v>3159</v>
      </c>
    </row>
    <row r="443" spans="1:12">
      <c r="A443" s="159" t="s">
        <v>1347</v>
      </c>
      <c r="C443" s="158" t="s">
        <v>368</v>
      </c>
      <c r="D443" s="158" t="s">
        <v>368</v>
      </c>
      <c r="E443" s="158" t="s">
        <v>368</v>
      </c>
      <c r="F443" s="158" t="s">
        <v>368</v>
      </c>
      <c r="G443" s="158" t="s">
        <v>368</v>
      </c>
      <c r="H443" s="158" t="s">
        <v>368</v>
      </c>
      <c r="I443" s="158">
        <v>180</v>
      </c>
      <c r="J443" s="158">
        <v>183.5</v>
      </c>
      <c r="K443" s="158" t="s">
        <v>368</v>
      </c>
      <c r="L443" s="158" t="s">
        <v>368</v>
      </c>
    </row>
    <row r="444" spans="1:12">
      <c r="A444" s="159" t="s">
        <v>1348</v>
      </c>
      <c r="C444" s="158" t="s">
        <v>880</v>
      </c>
      <c r="D444" s="158" t="s">
        <v>869</v>
      </c>
      <c r="E444" s="158" t="s">
        <v>880</v>
      </c>
      <c r="F444" s="158" t="s">
        <v>869</v>
      </c>
      <c r="G444" s="158" t="s">
        <v>809</v>
      </c>
      <c r="H444" s="158" t="s">
        <v>3160</v>
      </c>
      <c r="I444" s="158">
        <v>5.25</v>
      </c>
      <c r="J444" s="158">
        <v>5.3</v>
      </c>
      <c r="K444" s="158" t="s">
        <v>3161</v>
      </c>
      <c r="L444" s="158" t="s">
        <v>3162</v>
      </c>
    </row>
    <row r="445" spans="1:12">
      <c r="A445" s="159" t="s">
        <v>1349</v>
      </c>
      <c r="C445" s="158" t="s">
        <v>1182</v>
      </c>
      <c r="D445" s="158" t="s">
        <v>939</v>
      </c>
      <c r="E445" s="158" t="s">
        <v>1281</v>
      </c>
      <c r="F445" s="158" t="s">
        <v>1531</v>
      </c>
      <c r="G445" s="158" t="s">
        <v>758</v>
      </c>
      <c r="H445" s="158" t="s">
        <v>758</v>
      </c>
      <c r="I445" s="158">
        <v>2.86</v>
      </c>
      <c r="J445" s="158">
        <v>2.88</v>
      </c>
      <c r="K445" s="158" t="s">
        <v>3163</v>
      </c>
      <c r="L445" s="158" t="s">
        <v>3164</v>
      </c>
    </row>
    <row r="446" spans="1:12">
      <c r="A446" s="159" t="s">
        <v>1350</v>
      </c>
      <c r="C446" s="158" t="s">
        <v>1965</v>
      </c>
      <c r="D446" s="158" t="s">
        <v>2073</v>
      </c>
      <c r="E446" s="158" t="s">
        <v>1965</v>
      </c>
      <c r="F446" s="158" t="s">
        <v>1965</v>
      </c>
      <c r="G446" s="158" t="s">
        <v>983</v>
      </c>
      <c r="H446" s="158" t="s">
        <v>858</v>
      </c>
      <c r="I446" s="158">
        <v>0.5</v>
      </c>
      <c r="J446" s="158">
        <v>0.51</v>
      </c>
      <c r="K446" s="158" t="s">
        <v>3165</v>
      </c>
      <c r="L446" s="158" t="s">
        <v>3166</v>
      </c>
    </row>
    <row r="447" spans="1:12">
      <c r="A447" s="159" t="s">
        <v>229</v>
      </c>
      <c r="C447" s="158" t="s">
        <v>1022</v>
      </c>
      <c r="D447" s="158" t="s">
        <v>1193</v>
      </c>
      <c r="E447" s="158" t="s">
        <v>905</v>
      </c>
      <c r="F447" s="158" t="s">
        <v>1022</v>
      </c>
      <c r="G447" s="158" t="s">
        <v>819</v>
      </c>
      <c r="H447" s="158" t="s">
        <v>1732</v>
      </c>
      <c r="I447" s="158">
        <v>13.5</v>
      </c>
      <c r="J447" s="158">
        <v>13.6</v>
      </c>
      <c r="K447" s="158" t="s">
        <v>3167</v>
      </c>
      <c r="L447" s="158" t="s">
        <v>3168</v>
      </c>
    </row>
    <row r="448" spans="1:12">
      <c r="A448" s="159" t="s">
        <v>192</v>
      </c>
      <c r="C448" s="158" t="s">
        <v>880</v>
      </c>
      <c r="D448" s="158" t="s">
        <v>880</v>
      </c>
      <c r="E448" s="158" t="s">
        <v>881</v>
      </c>
      <c r="F448" s="158" t="s">
        <v>880</v>
      </c>
      <c r="G448" s="158" t="s">
        <v>758</v>
      </c>
      <c r="H448" s="158" t="s">
        <v>758</v>
      </c>
      <c r="I448" s="158">
        <v>5.05</v>
      </c>
      <c r="J448" s="158">
        <v>5.2</v>
      </c>
      <c r="K448" s="158" t="s">
        <v>1986</v>
      </c>
      <c r="L448" s="158" t="s">
        <v>1135</v>
      </c>
    </row>
    <row r="449" spans="1:12">
      <c r="A449" s="159" t="s">
        <v>1996</v>
      </c>
      <c r="C449" s="158" t="s">
        <v>993</v>
      </c>
      <c r="D449" s="158" t="s">
        <v>760</v>
      </c>
      <c r="E449" s="158" t="s">
        <v>762</v>
      </c>
      <c r="F449" s="158" t="s">
        <v>760</v>
      </c>
      <c r="G449" s="158" t="s">
        <v>819</v>
      </c>
      <c r="H449" s="158" t="s">
        <v>1089</v>
      </c>
      <c r="I449" s="158">
        <v>11</v>
      </c>
      <c r="J449" s="158">
        <v>11.2</v>
      </c>
      <c r="K449" s="158" t="s">
        <v>3169</v>
      </c>
      <c r="L449" s="158" t="s">
        <v>3170</v>
      </c>
    </row>
    <row r="450" spans="1:12">
      <c r="A450" s="159" t="s">
        <v>166</v>
      </c>
      <c r="C450" s="158" t="s">
        <v>3171</v>
      </c>
      <c r="D450" s="158" t="s">
        <v>3171</v>
      </c>
      <c r="E450" s="158" t="s">
        <v>1844</v>
      </c>
      <c r="F450" s="158" t="s">
        <v>1789</v>
      </c>
      <c r="G450" s="158" t="s">
        <v>750</v>
      </c>
      <c r="H450" s="158" t="s">
        <v>3127</v>
      </c>
      <c r="I450" s="158">
        <v>18.600000000000001</v>
      </c>
      <c r="J450" s="158">
        <v>18.7</v>
      </c>
      <c r="K450" s="158" t="s">
        <v>3172</v>
      </c>
      <c r="L450" s="158" t="s">
        <v>3173</v>
      </c>
    </row>
    <row r="451" spans="1:12">
      <c r="A451" s="159" t="s">
        <v>1351</v>
      </c>
      <c r="C451" s="158" t="s">
        <v>867</v>
      </c>
      <c r="D451" s="158" t="s">
        <v>2468</v>
      </c>
      <c r="E451" s="158" t="s">
        <v>867</v>
      </c>
      <c r="F451" s="158" t="s">
        <v>2468</v>
      </c>
      <c r="G451" s="158" t="s">
        <v>796</v>
      </c>
      <c r="H451" s="158" t="s">
        <v>1845</v>
      </c>
      <c r="I451" s="158">
        <v>15.2</v>
      </c>
      <c r="J451" s="158">
        <v>15.5</v>
      </c>
      <c r="K451" s="158" t="s">
        <v>3174</v>
      </c>
      <c r="L451" s="158" t="s">
        <v>3175</v>
      </c>
    </row>
    <row r="452" spans="1:12">
      <c r="A452" s="159" t="s">
        <v>1859</v>
      </c>
      <c r="C452" s="158" t="s">
        <v>3176</v>
      </c>
      <c r="D452" s="158" t="s">
        <v>3177</v>
      </c>
      <c r="E452" s="158" t="s">
        <v>3178</v>
      </c>
      <c r="F452" s="158" t="s">
        <v>3176</v>
      </c>
      <c r="G452" s="158" t="s">
        <v>796</v>
      </c>
      <c r="H452" s="158" t="s">
        <v>3179</v>
      </c>
      <c r="I452" s="158">
        <v>175.5</v>
      </c>
      <c r="J452" s="158">
        <v>177</v>
      </c>
      <c r="K452" s="158" t="s">
        <v>3180</v>
      </c>
      <c r="L452" s="158" t="s">
        <v>3181</v>
      </c>
    </row>
    <row r="453" spans="1:12">
      <c r="A453" s="159" t="s">
        <v>1352</v>
      </c>
      <c r="C453" s="158" t="s">
        <v>952</v>
      </c>
      <c r="D453" s="158" t="s">
        <v>3113</v>
      </c>
      <c r="E453" s="158" t="s">
        <v>1158</v>
      </c>
      <c r="F453" s="158" t="s">
        <v>954</v>
      </c>
      <c r="G453" s="158" t="s">
        <v>768</v>
      </c>
      <c r="H453" s="158" t="s">
        <v>1905</v>
      </c>
      <c r="I453" s="158">
        <v>2.34</v>
      </c>
      <c r="J453" s="158">
        <v>2.36</v>
      </c>
      <c r="K453" s="158" t="s">
        <v>3182</v>
      </c>
      <c r="L453" s="158" t="s">
        <v>3183</v>
      </c>
    </row>
    <row r="454" spans="1:12">
      <c r="A454" s="159" t="s">
        <v>1353</v>
      </c>
      <c r="C454" s="158" t="s">
        <v>2133</v>
      </c>
      <c r="D454" s="158" t="s">
        <v>2133</v>
      </c>
      <c r="E454" s="158" t="s">
        <v>1378</v>
      </c>
      <c r="F454" s="158" t="s">
        <v>1925</v>
      </c>
      <c r="G454" s="158" t="s">
        <v>1041</v>
      </c>
      <c r="H454" s="158" t="s">
        <v>2075</v>
      </c>
      <c r="I454" s="158">
        <v>1.8</v>
      </c>
      <c r="J454" s="158">
        <v>1.85</v>
      </c>
      <c r="K454" s="158" t="s">
        <v>3184</v>
      </c>
      <c r="L454" s="158" t="s">
        <v>1180</v>
      </c>
    </row>
    <row r="455" spans="1:12">
      <c r="A455" s="159" t="s">
        <v>1354</v>
      </c>
      <c r="C455" s="158" t="s">
        <v>755</v>
      </c>
      <c r="D455" s="158" t="s">
        <v>941</v>
      </c>
      <c r="E455" s="158" t="s">
        <v>1719</v>
      </c>
      <c r="F455" s="158" t="s">
        <v>1719</v>
      </c>
      <c r="G455" s="158" t="s">
        <v>787</v>
      </c>
      <c r="H455" s="158" t="s">
        <v>1077</v>
      </c>
      <c r="I455" s="158">
        <v>6.15</v>
      </c>
      <c r="J455" s="158">
        <v>6.2</v>
      </c>
      <c r="K455" s="158" t="s">
        <v>3185</v>
      </c>
      <c r="L455" s="158" t="s">
        <v>3186</v>
      </c>
    </row>
    <row r="456" spans="1:12">
      <c r="A456" s="159" t="s">
        <v>2095</v>
      </c>
      <c r="C456" s="158" t="s">
        <v>909</v>
      </c>
      <c r="D456" s="158" t="s">
        <v>906</v>
      </c>
      <c r="E456" s="158" t="s">
        <v>1843</v>
      </c>
      <c r="F456" s="158" t="s">
        <v>906</v>
      </c>
      <c r="G456" s="158" t="s">
        <v>819</v>
      </c>
      <c r="H456" s="158" t="s">
        <v>1771</v>
      </c>
      <c r="I456" s="158">
        <v>13.2</v>
      </c>
      <c r="J456" s="158">
        <v>13.3</v>
      </c>
      <c r="K456" s="158" t="s">
        <v>3187</v>
      </c>
      <c r="L456" s="158" t="s">
        <v>3188</v>
      </c>
    </row>
    <row r="457" spans="1:12">
      <c r="A457" s="159" t="s">
        <v>1355</v>
      </c>
      <c r="C457" s="158">
        <v>1.41</v>
      </c>
      <c r="D457" s="158">
        <v>1.43</v>
      </c>
      <c r="E457" s="158">
        <v>1.39</v>
      </c>
      <c r="F457" s="158">
        <v>1.42</v>
      </c>
      <c r="G457" s="158">
        <v>0.02</v>
      </c>
      <c r="H457" s="158">
        <v>1.43</v>
      </c>
      <c r="I457" s="158">
        <v>1.4</v>
      </c>
      <c r="J457" s="158">
        <v>1.42</v>
      </c>
      <c r="K457" s="158">
        <v>251400</v>
      </c>
      <c r="L457" s="158">
        <v>352.85</v>
      </c>
    </row>
    <row r="458" spans="1:12">
      <c r="A458" s="159" t="s">
        <v>1358</v>
      </c>
      <c r="C458" s="158">
        <v>3.82</v>
      </c>
      <c r="D458" s="158">
        <v>3.82</v>
      </c>
      <c r="E458" s="158">
        <v>3.68</v>
      </c>
      <c r="F458" s="158">
        <v>3.74</v>
      </c>
      <c r="G458" s="158">
        <v>-0.06</v>
      </c>
      <c r="H458" s="158">
        <v>-1.58</v>
      </c>
      <c r="I458" s="158">
        <v>3.72</v>
      </c>
      <c r="J458" s="158">
        <v>3.74</v>
      </c>
      <c r="K458" s="158">
        <v>297150</v>
      </c>
      <c r="L458" s="158">
        <v>1116</v>
      </c>
    </row>
    <row r="459" spans="1:12">
      <c r="A459" s="159" t="s">
        <v>1360</v>
      </c>
      <c r="C459" s="158">
        <v>0.71</v>
      </c>
      <c r="D459" s="158">
        <v>0.72</v>
      </c>
      <c r="E459" s="158">
        <v>0.71</v>
      </c>
      <c r="F459" s="158">
        <v>0.71</v>
      </c>
      <c r="G459" s="158">
        <v>-0.01</v>
      </c>
      <c r="H459" s="158">
        <v>-1.39</v>
      </c>
      <c r="I459" s="158">
        <v>0.71</v>
      </c>
      <c r="J459" s="158">
        <v>0.72</v>
      </c>
      <c r="K459" s="158">
        <v>25800</v>
      </c>
      <c r="L459" s="158">
        <v>18.34</v>
      </c>
    </row>
    <row r="460" spans="1:12">
      <c r="A460" s="159" t="s">
        <v>1361</v>
      </c>
      <c r="C460" s="158">
        <v>1.58</v>
      </c>
      <c r="D460" s="158">
        <v>1.58</v>
      </c>
      <c r="E460" s="158">
        <v>1.53</v>
      </c>
      <c r="F460" s="158">
        <v>1.53</v>
      </c>
      <c r="G460" s="158">
        <v>-0.02</v>
      </c>
      <c r="H460" s="158">
        <v>-1.29</v>
      </c>
      <c r="I460" s="158">
        <v>1.53</v>
      </c>
      <c r="J460" s="158">
        <v>1.54</v>
      </c>
      <c r="K460" s="158">
        <v>2343860</v>
      </c>
      <c r="L460" s="158">
        <v>3622.08</v>
      </c>
    </row>
    <row r="461" spans="1:12">
      <c r="A461" s="159" t="s">
        <v>1362</v>
      </c>
      <c r="C461" s="158">
        <v>5.35</v>
      </c>
      <c r="D461" s="158">
        <v>5.35</v>
      </c>
      <c r="E461" s="158">
        <v>5.35</v>
      </c>
      <c r="F461" s="158">
        <v>5.35</v>
      </c>
      <c r="G461" s="158">
        <v>-0.15</v>
      </c>
      <c r="H461" s="158">
        <v>-2.73</v>
      </c>
      <c r="I461" s="158">
        <v>5.3</v>
      </c>
      <c r="J461" s="158">
        <v>5.5</v>
      </c>
      <c r="K461" s="158">
        <v>5200</v>
      </c>
      <c r="L461" s="158">
        <v>27.82</v>
      </c>
    </row>
    <row r="462" spans="1:12">
      <c r="A462" s="159" t="s">
        <v>1363</v>
      </c>
      <c r="C462" s="158">
        <v>30</v>
      </c>
      <c r="D462" s="158">
        <v>31.25</v>
      </c>
      <c r="E462" s="158">
        <v>30</v>
      </c>
      <c r="F462" s="158">
        <v>31</v>
      </c>
      <c r="G462" s="158">
        <v>0.75</v>
      </c>
      <c r="H462" s="158">
        <v>2.48</v>
      </c>
      <c r="I462" s="158">
        <v>30.5</v>
      </c>
      <c r="J462" s="158">
        <v>31.5</v>
      </c>
      <c r="K462" s="158">
        <v>5900</v>
      </c>
      <c r="L462" s="158">
        <v>182.28</v>
      </c>
    </row>
    <row r="463" spans="1:12">
      <c r="A463" s="159" t="s">
        <v>1365</v>
      </c>
      <c r="C463" s="158">
        <v>3.34</v>
      </c>
      <c r="D463" s="158">
        <v>3.4</v>
      </c>
      <c r="E463" s="158">
        <v>3.34</v>
      </c>
      <c r="F463" s="158">
        <v>3.38</v>
      </c>
      <c r="G463" s="158">
        <v>0.04</v>
      </c>
      <c r="H463" s="158">
        <v>1.2</v>
      </c>
      <c r="I463" s="158">
        <v>3.36</v>
      </c>
      <c r="J463" s="158">
        <v>3.38</v>
      </c>
      <c r="K463" s="158">
        <v>320800</v>
      </c>
      <c r="L463" s="158">
        <v>1084.24</v>
      </c>
    </row>
    <row r="464" spans="1:12">
      <c r="A464" s="159" t="s">
        <v>2097</v>
      </c>
      <c r="B464" s="158" t="s">
        <v>2108</v>
      </c>
      <c r="C464" s="158">
        <v>0.28000000000000003</v>
      </c>
      <c r="D464" s="158">
        <v>0.3</v>
      </c>
      <c r="E464" s="158">
        <v>0.26</v>
      </c>
      <c r="F464" s="158">
        <v>0.28000000000000003</v>
      </c>
      <c r="G464" s="158">
        <v>0</v>
      </c>
      <c r="H464" s="158">
        <v>0</v>
      </c>
      <c r="I464" s="158">
        <v>0.27</v>
      </c>
      <c r="J464" s="158">
        <v>0.28000000000000003</v>
      </c>
      <c r="K464" s="158">
        <v>155310</v>
      </c>
      <c r="L464" s="158">
        <v>43.2</v>
      </c>
    </row>
    <row r="465" spans="1:12">
      <c r="A465" s="159" t="s">
        <v>1366</v>
      </c>
      <c r="C465" s="158">
        <v>1.48</v>
      </c>
      <c r="D465" s="158">
        <v>1.53</v>
      </c>
      <c r="E465" s="158">
        <v>1.48</v>
      </c>
      <c r="F465" s="158">
        <v>1.49</v>
      </c>
      <c r="G465" s="158">
        <v>-0.04</v>
      </c>
      <c r="H465" s="158">
        <v>-2.61</v>
      </c>
      <c r="I465" s="158">
        <v>1.49</v>
      </c>
      <c r="J465" s="158">
        <v>1.5</v>
      </c>
      <c r="K465" s="158">
        <v>44000</v>
      </c>
      <c r="L465" s="158">
        <v>65.83</v>
      </c>
    </row>
    <row r="466" spans="1:12">
      <c r="A466" s="159" t="s">
        <v>146</v>
      </c>
      <c r="C466" s="158">
        <v>13.4</v>
      </c>
      <c r="D466" s="158">
        <v>13.4</v>
      </c>
      <c r="E466" s="158">
        <v>13.2</v>
      </c>
      <c r="F466" s="158">
        <v>13.3</v>
      </c>
      <c r="G466" s="158">
        <v>-0.1</v>
      </c>
      <c r="H466" s="158">
        <v>-0.75</v>
      </c>
      <c r="I466" s="158">
        <v>13.3</v>
      </c>
      <c r="J466" s="158">
        <v>13.4</v>
      </c>
      <c r="K466" s="158">
        <v>347099</v>
      </c>
      <c r="L466" s="158">
        <v>4621.75</v>
      </c>
    </row>
    <row r="467" spans="1:12">
      <c r="A467" s="159" t="s">
        <v>136</v>
      </c>
      <c r="B467" s="158" t="s">
        <v>3189</v>
      </c>
    </row>
    <row r="468" spans="1:12">
      <c r="A468" s="159" t="s">
        <v>1368</v>
      </c>
      <c r="C468" s="158">
        <v>4.2</v>
      </c>
      <c r="D468" s="158">
        <v>4.2</v>
      </c>
      <c r="E468" s="158">
        <v>4.2</v>
      </c>
      <c r="F468" s="158">
        <v>4.2</v>
      </c>
      <c r="G468" s="158">
        <v>-0.02</v>
      </c>
      <c r="H468" s="158">
        <v>-0.47</v>
      </c>
      <c r="I468" s="158">
        <v>4.12</v>
      </c>
      <c r="J468" s="158">
        <v>4.22</v>
      </c>
      <c r="K468" s="158">
        <v>4000</v>
      </c>
      <c r="L468" s="158">
        <v>16.8</v>
      </c>
    </row>
    <row r="469" spans="1:12">
      <c r="A469" s="159" t="s">
        <v>1369</v>
      </c>
      <c r="I469" s="158">
        <v>20.5</v>
      </c>
      <c r="J469" s="158">
        <v>21.4</v>
      </c>
    </row>
    <row r="470" spans="1:12">
      <c r="A470" s="159" t="s">
        <v>1370</v>
      </c>
      <c r="C470" s="158">
        <v>5.9</v>
      </c>
      <c r="D470" s="158">
        <v>5.9</v>
      </c>
      <c r="E470" s="158">
        <v>5.7</v>
      </c>
      <c r="F470" s="158">
        <v>5.7</v>
      </c>
      <c r="G470" s="158">
        <v>0</v>
      </c>
      <c r="H470" s="158">
        <v>0</v>
      </c>
      <c r="I470" s="158">
        <v>5.65</v>
      </c>
      <c r="J470" s="158">
        <v>5.8</v>
      </c>
      <c r="K470" s="158">
        <v>10500</v>
      </c>
      <c r="L470" s="158">
        <v>60.09</v>
      </c>
    </row>
    <row r="471" spans="1:12">
      <c r="A471" s="159" t="s">
        <v>1371</v>
      </c>
      <c r="C471" s="158" t="s">
        <v>839</v>
      </c>
      <c r="D471" s="158" t="s">
        <v>839</v>
      </c>
      <c r="E471" s="158" t="s">
        <v>839</v>
      </c>
      <c r="F471" s="158" t="s">
        <v>839</v>
      </c>
      <c r="G471" s="158" t="s">
        <v>758</v>
      </c>
      <c r="H471" s="158" t="s">
        <v>758</v>
      </c>
      <c r="I471" s="158">
        <v>7</v>
      </c>
      <c r="J471" s="158">
        <v>7.1</v>
      </c>
      <c r="K471" s="158" t="s">
        <v>1974</v>
      </c>
      <c r="L471" s="158" t="s">
        <v>1478</v>
      </c>
    </row>
    <row r="472" spans="1:12">
      <c r="A472" s="159" t="s">
        <v>1997</v>
      </c>
      <c r="C472" s="158" t="s">
        <v>1844</v>
      </c>
      <c r="D472" s="158" t="s">
        <v>1789</v>
      </c>
      <c r="E472" s="158" t="s">
        <v>1849</v>
      </c>
      <c r="F472" s="158" t="s">
        <v>1844</v>
      </c>
      <c r="G472" s="158" t="s">
        <v>819</v>
      </c>
      <c r="H472" s="158" t="s">
        <v>942</v>
      </c>
      <c r="I472" s="158">
        <v>18.3</v>
      </c>
      <c r="J472" s="158">
        <v>18.399999999999999</v>
      </c>
      <c r="K472" s="158" t="s">
        <v>3190</v>
      </c>
      <c r="L472" s="158" t="s">
        <v>3191</v>
      </c>
    </row>
    <row r="473" spans="1:12">
      <c r="A473" s="159" t="s">
        <v>1372</v>
      </c>
      <c r="C473" s="158" t="s">
        <v>737</v>
      </c>
      <c r="D473" s="158" t="s">
        <v>678</v>
      </c>
      <c r="E473" s="158" t="s">
        <v>737</v>
      </c>
      <c r="F473" s="158" t="s">
        <v>678</v>
      </c>
      <c r="G473" s="158" t="s">
        <v>955</v>
      </c>
      <c r="H473" s="158" t="s">
        <v>2944</v>
      </c>
      <c r="I473" s="158">
        <v>13.7</v>
      </c>
      <c r="J473" s="158">
        <v>14.4</v>
      </c>
      <c r="K473" s="158" t="s">
        <v>2061</v>
      </c>
      <c r="L473" s="158" t="s">
        <v>3192</v>
      </c>
    </row>
    <row r="474" spans="1:12">
      <c r="A474" s="159" t="s">
        <v>1373</v>
      </c>
      <c r="C474" s="158" t="s">
        <v>933</v>
      </c>
      <c r="D474" s="158" t="s">
        <v>985</v>
      </c>
      <c r="E474" s="158" t="s">
        <v>803</v>
      </c>
      <c r="F474" s="158" t="s">
        <v>2261</v>
      </c>
      <c r="G474" s="158" t="s">
        <v>804</v>
      </c>
      <c r="H474" s="158" t="s">
        <v>2729</v>
      </c>
      <c r="I474" s="158">
        <v>26.25</v>
      </c>
      <c r="J474" s="158">
        <v>26.5</v>
      </c>
      <c r="K474" s="158" t="s">
        <v>3193</v>
      </c>
      <c r="L474" s="158" t="s">
        <v>3194</v>
      </c>
    </row>
    <row r="475" spans="1:12">
      <c r="A475" s="159" t="s">
        <v>1374</v>
      </c>
      <c r="C475" s="158" t="s">
        <v>1202</v>
      </c>
      <c r="D475" s="158" t="s">
        <v>999</v>
      </c>
      <c r="E475" s="158" t="s">
        <v>1202</v>
      </c>
      <c r="F475" s="158" t="s">
        <v>1267</v>
      </c>
      <c r="G475" s="158" t="s">
        <v>754</v>
      </c>
      <c r="H475" s="158" t="s">
        <v>1718</v>
      </c>
      <c r="I475" s="158">
        <v>2.1800000000000002</v>
      </c>
      <c r="J475" s="158">
        <v>2.2000000000000002</v>
      </c>
      <c r="K475" s="158" t="s">
        <v>3195</v>
      </c>
      <c r="L475" s="158" t="s">
        <v>3196</v>
      </c>
    </row>
    <row r="476" spans="1:12">
      <c r="A476" s="159" t="s">
        <v>1376</v>
      </c>
      <c r="C476" s="158" t="s">
        <v>737</v>
      </c>
      <c r="D476" s="158" t="s">
        <v>737</v>
      </c>
      <c r="E476" s="158" t="s">
        <v>737</v>
      </c>
      <c r="F476" s="158" t="s">
        <v>737</v>
      </c>
      <c r="G476" s="158" t="s">
        <v>789</v>
      </c>
      <c r="H476" s="158" t="s">
        <v>1758</v>
      </c>
      <c r="I476" s="158">
        <v>13.5</v>
      </c>
      <c r="J476" s="158">
        <v>14.1</v>
      </c>
      <c r="K476" s="158" t="s">
        <v>3197</v>
      </c>
      <c r="L476" s="158" t="s">
        <v>3198</v>
      </c>
    </row>
    <row r="477" spans="1:12">
      <c r="A477" s="159" t="s">
        <v>1377</v>
      </c>
      <c r="C477" s="158" t="s">
        <v>2121</v>
      </c>
      <c r="D477" s="158" t="s">
        <v>1995</v>
      </c>
      <c r="E477" s="158" t="s">
        <v>2121</v>
      </c>
      <c r="F477" s="158" t="s">
        <v>2121</v>
      </c>
      <c r="G477" s="158" t="s">
        <v>748</v>
      </c>
      <c r="H477" s="158" t="s">
        <v>1802</v>
      </c>
      <c r="I477" s="158">
        <v>1.33</v>
      </c>
      <c r="J477" s="158">
        <v>1.34</v>
      </c>
      <c r="K477" s="158" t="s">
        <v>3199</v>
      </c>
      <c r="L477" s="158" t="s">
        <v>3200</v>
      </c>
    </row>
    <row r="478" spans="1:12">
      <c r="A478" s="159" t="s">
        <v>1379</v>
      </c>
      <c r="C478" s="158" t="s">
        <v>1538</v>
      </c>
      <c r="D478" s="158" t="s">
        <v>1164</v>
      </c>
      <c r="E478" s="158" t="s">
        <v>1538</v>
      </c>
      <c r="F478" s="158" t="s">
        <v>1002</v>
      </c>
      <c r="G478" s="158" t="s">
        <v>824</v>
      </c>
      <c r="H478" s="158" t="s">
        <v>2134</v>
      </c>
      <c r="I478" s="158">
        <v>3.04</v>
      </c>
      <c r="J478" s="158">
        <v>3.06</v>
      </c>
      <c r="K478" s="158" t="s">
        <v>3201</v>
      </c>
      <c r="L478" s="158" t="s">
        <v>3202</v>
      </c>
    </row>
    <row r="479" spans="1:12">
      <c r="A479" s="159" t="s">
        <v>1380</v>
      </c>
      <c r="C479" s="158" t="s">
        <v>815</v>
      </c>
      <c r="D479" s="158" t="s">
        <v>815</v>
      </c>
      <c r="E479" s="158" t="s">
        <v>990</v>
      </c>
      <c r="F479" s="158" t="s">
        <v>990</v>
      </c>
      <c r="G479" s="158" t="s">
        <v>758</v>
      </c>
      <c r="H479" s="158" t="s">
        <v>758</v>
      </c>
      <c r="I479" s="158">
        <v>7.9</v>
      </c>
      <c r="J479" s="158">
        <v>8</v>
      </c>
      <c r="K479" s="158" t="s">
        <v>2666</v>
      </c>
      <c r="L479" s="158" t="s">
        <v>3203</v>
      </c>
    </row>
    <row r="480" spans="1:12">
      <c r="A480" s="159" t="s">
        <v>167</v>
      </c>
      <c r="C480" s="158" t="s">
        <v>735</v>
      </c>
      <c r="D480" s="158" t="s">
        <v>1024</v>
      </c>
      <c r="E480" s="158" t="s">
        <v>1833</v>
      </c>
      <c r="F480" s="158" t="s">
        <v>1833</v>
      </c>
      <c r="G480" s="158" t="s">
        <v>758</v>
      </c>
      <c r="H480" s="158" t="s">
        <v>758</v>
      </c>
      <c r="I480" s="158">
        <v>25</v>
      </c>
      <c r="J480" s="158">
        <v>25.25</v>
      </c>
      <c r="K480" s="158" t="s">
        <v>3204</v>
      </c>
      <c r="L480" s="158" t="s">
        <v>3205</v>
      </c>
    </row>
    <row r="481" spans="1:12">
      <c r="A481" s="159" t="s">
        <v>1381</v>
      </c>
      <c r="C481" s="158" t="s">
        <v>1320</v>
      </c>
      <c r="D481" s="158" t="s">
        <v>1320</v>
      </c>
      <c r="E481" s="158" t="s">
        <v>1320</v>
      </c>
      <c r="F481" s="158" t="s">
        <v>1320</v>
      </c>
      <c r="G481" s="158" t="s">
        <v>819</v>
      </c>
      <c r="H481" s="158" t="s">
        <v>1532</v>
      </c>
      <c r="I481" s="158">
        <v>13.6</v>
      </c>
      <c r="J481" s="158">
        <v>14.3</v>
      </c>
      <c r="K481" s="158" t="s">
        <v>1974</v>
      </c>
      <c r="L481" s="158" t="s">
        <v>1968</v>
      </c>
    </row>
    <row r="482" spans="1:12">
      <c r="A482" s="159" t="s">
        <v>1382</v>
      </c>
      <c r="C482" s="158" t="s">
        <v>1814</v>
      </c>
      <c r="D482" s="158" t="s">
        <v>1219</v>
      </c>
      <c r="E482" s="158" t="s">
        <v>1814</v>
      </c>
      <c r="F482" s="158" t="s">
        <v>1219</v>
      </c>
      <c r="G482" s="158" t="s">
        <v>873</v>
      </c>
      <c r="H482" s="158" t="s">
        <v>1893</v>
      </c>
      <c r="I482" s="158">
        <v>30.5</v>
      </c>
      <c r="J482" s="158">
        <v>30.75</v>
      </c>
      <c r="K482" s="158" t="s">
        <v>3206</v>
      </c>
      <c r="L482" s="158" t="s">
        <v>3207</v>
      </c>
    </row>
    <row r="483" spans="1:12">
      <c r="A483" s="159" t="s">
        <v>1383</v>
      </c>
      <c r="C483" s="158" t="s">
        <v>1896</v>
      </c>
      <c r="D483" s="158" t="s">
        <v>995</v>
      </c>
      <c r="E483" s="158" t="s">
        <v>860</v>
      </c>
      <c r="F483" s="158" t="s">
        <v>995</v>
      </c>
      <c r="G483" s="158" t="s">
        <v>835</v>
      </c>
      <c r="H483" s="158" t="s">
        <v>1746</v>
      </c>
      <c r="I483" s="158">
        <v>33.25</v>
      </c>
      <c r="J483" s="158">
        <v>34.75</v>
      </c>
      <c r="K483" s="158" t="s">
        <v>2749</v>
      </c>
      <c r="L483" s="158" t="s">
        <v>3208</v>
      </c>
    </row>
    <row r="484" spans="1:12">
      <c r="A484" s="159" t="s">
        <v>1384</v>
      </c>
      <c r="C484" s="158" t="s">
        <v>1013</v>
      </c>
      <c r="D484" s="158" t="s">
        <v>1139</v>
      </c>
      <c r="E484" s="158" t="s">
        <v>1013</v>
      </c>
      <c r="F484" s="158" t="s">
        <v>1139</v>
      </c>
      <c r="G484" s="158" t="s">
        <v>758</v>
      </c>
      <c r="H484" s="158" t="s">
        <v>758</v>
      </c>
      <c r="I484" s="158">
        <v>47</v>
      </c>
      <c r="J484" s="158">
        <v>47.25</v>
      </c>
      <c r="K484" s="158" t="s">
        <v>2122</v>
      </c>
      <c r="L484" s="158" t="s">
        <v>3209</v>
      </c>
    </row>
    <row r="485" spans="1:12">
      <c r="A485" s="159" t="s">
        <v>1385</v>
      </c>
      <c r="C485" s="158" t="s">
        <v>368</v>
      </c>
      <c r="D485" s="158" t="s">
        <v>368</v>
      </c>
      <c r="E485" s="158" t="s">
        <v>368</v>
      </c>
      <c r="F485" s="158" t="s">
        <v>368</v>
      </c>
      <c r="G485" s="158" t="s">
        <v>368</v>
      </c>
      <c r="H485" s="158" t="s">
        <v>368</v>
      </c>
      <c r="I485" s="158">
        <v>24.5</v>
      </c>
      <c r="J485" s="158">
        <v>24.9</v>
      </c>
      <c r="K485" s="158" t="s">
        <v>368</v>
      </c>
      <c r="L485" s="158" t="s">
        <v>368</v>
      </c>
    </row>
    <row r="486" spans="1:12">
      <c r="A486" s="159" t="s">
        <v>1386</v>
      </c>
      <c r="C486" s="158" t="s">
        <v>368</v>
      </c>
      <c r="D486" s="158" t="s">
        <v>368</v>
      </c>
      <c r="E486" s="158" t="s">
        <v>368</v>
      </c>
      <c r="F486" s="158" t="s">
        <v>368</v>
      </c>
      <c r="G486" s="158" t="s">
        <v>368</v>
      </c>
      <c r="H486" s="158" t="s">
        <v>368</v>
      </c>
      <c r="I486" s="158">
        <v>49</v>
      </c>
      <c r="J486" s="158">
        <v>50</v>
      </c>
      <c r="K486" s="158" t="s">
        <v>3210</v>
      </c>
      <c r="L486" s="158" t="s">
        <v>1958</v>
      </c>
    </row>
    <row r="487" spans="1:12">
      <c r="A487" s="159" t="s">
        <v>1388</v>
      </c>
      <c r="C487" s="158" t="s">
        <v>1795</v>
      </c>
      <c r="D487" s="158" t="s">
        <v>1795</v>
      </c>
      <c r="E487" s="158" t="s">
        <v>1795</v>
      </c>
      <c r="F487" s="158" t="s">
        <v>1795</v>
      </c>
      <c r="G487" s="158" t="s">
        <v>1750</v>
      </c>
      <c r="H487" s="158" t="s">
        <v>2094</v>
      </c>
      <c r="I487" s="158">
        <v>55.75</v>
      </c>
      <c r="J487" s="158">
        <v>58</v>
      </c>
      <c r="K487" s="158" t="s">
        <v>1957</v>
      </c>
      <c r="L487" s="158" t="s">
        <v>3211</v>
      </c>
    </row>
    <row r="488" spans="1:12">
      <c r="A488" s="159" t="s">
        <v>1389</v>
      </c>
      <c r="C488" s="158" t="s">
        <v>859</v>
      </c>
      <c r="D488" s="158" t="s">
        <v>859</v>
      </c>
      <c r="E488" s="158" t="s">
        <v>859</v>
      </c>
      <c r="F488" s="158" t="s">
        <v>859</v>
      </c>
      <c r="G488" s="158" t="s">
        <v>873</v>
      </c>
      <c r="H488" s="158" t="s">
        <v>1732</v>
      </c>
      <c r="I488" s="158">
        <v>33.75</v>
      </c>
      <c r="J488" s="158">
        <v>35.25</v>
      </c>
      <c r="K488" s="158" t="s">
        <v>1974</v>
      </c>
      <c r="L488" s="158" t="s">
        <v>717</v>
      </c>
    </row>
    <row r="489" spans="1:12">
      <c r="A489" s="159" t="s">
        <v>676</v>
      </c>
      <c r="C489" s="158" t="s">
        <v>823</v>
      </c>
      <c r="D489" s="158" t="s">
        <v>704</v>
      </c>
      <c r="E489" s="158" t="s">
        <v>917</v>
      </c>
      <c r="F489" s="158" t="s">
        <v>704</v>
      </c>
      <c r="G489" s="158" t="s">
        <v>754</v>
      </c>
      <c r="H489" s="158" t="s">
        <v>3212</v>
      </c>
      <c r="I489" s="158">
        <v>4.38</v>
      </c>
      <c r="J489" s="158">
        <v>4.42</v>
      </c>
      <c r="K489" s="158" t="s">
        <v>3213</v>
      </c>
      <c r="L489" s="158" t="s">
        <v>3214</v>
      </c>
    </row>
    <row r="490" spans="1:12">
      <c r="A490" s="159" t="s">
        <v>1390</v>
      </c>
      <c r="C490" s="158" t="s">
        <v>1807</v>
      </c>
      <c r="D490" s="158" t="s">
        <v>3215</v>
      </c>
      <c r="E490" s="158" t="s">
        <v>1807</v>
      </c>
      <c r="F490" s="158" t="s">
        <v>1807</v>
      </c>
      <c r="G490" s="158" t="s">
        <v>748</v>
      </c>
      <c r="H490" s="158" t="s">
        <v>2142</v>
      </c>
      <c r="I490" s="158">
        <v>0.22</v>
      </c>
      <c r="J490" s="158">
        <v>0.23</v>
      </c>
      <c r="K490" s="158" t="s">
        <v>3216</v>
      </c>
      <c r="L490" s="158" t="s">
        <v>3217</v>
      </c>
    </row>
    <row r="491" spans="1:12">
      <c r="A491" s="159" t="s">
        <v>1392</v>
      </c>
      <c r="C491" s="158" t="s">
        <v>368</v>
      </c>
      <c r="D491" s="158" t="s">
        <v>368</v>
      </c>
      <c r="E491" s="158" t="s">
        <v>368</v>
      </c>
      <c r="F491" s="158" t="s">
        <v>368</v>
      </c>
      <c r="G491" s="158" t="s">
        <v>368</v>
      </c>
      <c r="H491" s="158" t="s">
        <v>368</v>
      </c>
      <c r="I491" s="158">
        <v>24</v>
      </c>
      <c r="J491" s="158">
        <v>37</v>
      </c>
      <c r="K491" s="158" t="s">
        <v>368</v>
      </c>
      <c r="L491" s="158" t="s">
        <v>368</v>
      </c>
    </row>
    <row r="492" spans="1:12">
      <c r="A492" s="159" t="s">
        <v>1393</v>
      </c>
      <c r="C492" s="158" t="s">
        <v>1478</v>
      </c>
      <c r="D492" s="158" t="s">
        <v>1480</v>
      </c>
      <c r="E492" s="158" t="s">
        <v>1478</v>
      </c>
      <c r="F492" s="158" t="s">
        <v>1480</v>
      </c>
      <c r="G492" s="158" t="s">
        <v>754</v>
      </c>
      <c r="H492" s="158" t="s">
        <v>3218</v>
      </c>
      <c r="I492" s="158">
        <v>0.74</v>
      </c>
      <c r="J492" s="158">
        <v>0.75</v>
      </c>
      <c r="K492" s="158" t="s">
        <v>3219</v>
      </c>
      <c r="L492" s="158" t="s">
        <v>3220</v>
      </c>
    </row>
    <row r="493" spans="1:12">
      <c r="A493" s="159" t="s">
        <v>1394</v>
      </c>
      <c r="C493" s="158" t="s">
        <v>1403</v>
      </c>
      <c r="D493" s="158" t="s">
        <v>1061</v>
      </c>
      <c r="E493" s="158" t="s">
        <v>1823</v>
      </c>
      <c r="F493" s="158" t="s">
        <v>1823</v>
      </c>
      <c r="G493" s="158" t="s">
        <v>758</v>
      </c>
      <c r="H493" s="158" t="s">
        <v>758</v>
      </c>
      <c r="I493" s="158">
        <v>2.04</v>
      </c>
      <c r="J493" s="158">
        <v>2.06</v>
      </c>
      <c r="K493" s="158" t="s">
        <v>3221</v>
      </c>
      <c r="L493" s="158" t="s">
        <v>3222</v>
      </c>
    </row>
    <row r="494" spans="1:12">
      <c r="A494" s="159" t="s">
        <v>1395</v>
      </c>
      <c r="C494" s="158" t="s">
        <v>1955</v>
      </c>
      <c r="D494" s="158" t="s">
        <v>1956</v>
      </c>
      <c r="E494" s="158" t="s">
        <v>3223</v>
      </c>
      <c r="F494" s="158" t="s">
        <v>3223</v>
      </c>
      <c r="G494" s="158" t="s">
        <v>1168</v>
      </c>
      <c r="H494" s="158" t="s">
        <v>1829</v>
      </c>
      <c r="I494" s="158">
        <v>295</v>
      </c>
      <c r="J494" s="158">
        <v>303</v>
      </c>
      <c r="K494" s="158" t="s">
        <v>3224</v>
      </c>
      <c r="L494" s="158" t="s">
        <v>3225</v>
      </c>
    </row>
    <row r="495" spans="1:12">
      <c r="A495" s="159" t="s">
        <v>1396</v>
      </c>
      <c r="C495" s="158" t="s">
        <v>1261</v>
      </c>
      <c r="D495" s="158" t="s">
        <v>1906</v>
      </c>
      <c r="E495" s="158" t="s">
        <v>1261</v>
      </c>
      <c r="F495" s="158" t="s">
        <v>1906</v>
      </c>
      <c r="G495" s="158" t="s">
        <v>754</v>
      </c>
      <c r="H495" s="158" t="s">
        <v>3226</v>
      </c>
      <c r="I495" s="158">
        <v>1.79</v>
      </c>
      <c r="J495" s="158">
        <v>1.82</v>
      </c>
      <c r="K495" s="158" t="s">
        <v>3227</v>
      </c>
      <c r="L495" s="158" t="s">
        <v>3228</v>
      </c>
    </row>
    <row r="496" spans="1:12">
      <c r="A496" s="159" t="s">
        <v>1397</v>
      </c>
      <c r="C496" s="158" t="s">
        <v>897</v>
      </c>
      <c r="D496" s="158" t="s">
        <v>896</v>
      </c>
      <c r="E496" s="158" t="s">
        <v>1014</v>
      </c>
      <c r="F496" s="158" t="s">
        <v>896</v>
      </c>
      <c r="G496" s="158" t="s">
        <v>832</v>
      </c>
      <c r="H496" s="158" t="s">
        <v>2407</v>
      </c>
      <c r="I496" s="158">
        <v>3.1</v>
      </c>
      <c r="J496" s="158">
        <v>3.14</v>
      </c>
      <c r="K496" s="158" t="s">
        <v>3229</v>
      </c>
      <c r="L496" s="158" t="s">
        <v>3230</v>
      </c>
    </row>
    <row r="497" spans="1:12">
      <c r="A497" s="159" t="s">
        <v>1398</v>
      </c>
      <c r="C497" s="158" t="s">
        <v>1904</v>
      </c>
      <c r="D497" s="158" t="s">
        <v>1904</v>
      </c>
      <c r="E497" s="158" t="s">
        <v>1904</v>
      </c>
      <c r="F497" s="158" t="s">
        <v>1904</v>
      </c>
      <c r="G497" s="158" t="s">
        <v>758</v>
      </c>
      <c r="H497" s="158" t="s">
        <v>758</v>
      </c>
      <c r="I497" s="158">
        <v>24.3</v>
      </c>
      <c r="J497" s="158">
        <v>24.8</v>
      </c>
      <c r="K497" s="158" t="s">
        <v>3231</v>
      </c>
      <c r="L497" s="158" t="s">
        <v>3232</v>
      </c>
    </row>
    <row r="498" spans="1:12">
      <c r="A498" s="159" t="s">
        <v>1399</v>
      </c>
      <c r="C498" s="158" t="s">
        <v>815</v>
      </c>
      <c r="D498" s="158" t="s">
        <v>1005</v>
      </c>
      <c r="E498" s="158" t="s">
        <v>815</v>
      </c>
      <c r="F498" s="158" t="s">
        <v>815</v>
      </c>
      <c r="G498" s="158" t="s">
        <v>750</v>
      </c>
      <c r="H498" s="158" t="s">
        <v>3233</v>
      </c>
      <c r="I498" s="158">
        <v>8.0500000000000007</v>
      </c>
      <c r="J498" s="158">
        <v>8.25</v>
      </c>
      <c r="K498" s="158" t="s">
        <v>2101</v>
      </c>
      <c r="L498" s="158" t="s">
        <v>3234</v>
      </c>
    </row>
    <row r="499" spans="1:12">
      <c r="A499" s="159" t="s">
        <v>1400</v>
      </c>
      <c r="C499" s="158" t="s">
        <v>1483</v>
      </c>
      <c r="D499" s="158" t="s">
        <v>1648</v>
      </c>
      <c r="E499" s="158" t="s">
        <v>1495</v>
      </c>
      <c r="F499" s="158" t="s">
        <v>1483</v>
      </c>
      <c r="G499" s="158" t="s">
        <v>758</v>
      </c>
      <c r="H499" s="158" t="s">
        <v>758</v>
      </c>
      <c r="I499" s="158">
        <v>1.59</v>
      </c>
      <c r="J499" s="158">
        <v>1.61</v>
      </c>
      <c r="K499" s="158" t="s">
        <v>3235</v>
      </c>
      <c r="L499" s="158" t="s">
        <v>3236</v>
      </c>
    </row>
    <row r="500" spans="1:12">
      <c r="A500" s="159" t="s">
        <v>1402</v>
      </c>
      <c r="C500" s="158" t="s">
        <v>1755</v>
      </c>
      <c r="D500" s="158" t="s">
        <v>3013</v>
      </c>
      <c r="E500" s="158" t="s">
        <v>1993</v>
      </c>
      <c r="F500" s="158" t="s">
        <v>1114</v>
      </c>
      <c r="G500" s="158" t="s">
        <v>784</v>
      </c>
      <c r="H500" s="158" t="s">
        <v>3237</v>
      </c>
      <c r="I500" s="158">
        <v>1.72</v>
      </c>
      <c r="J500" s="158">
        <v>1.73</v>
      </c>
      <c r="K500" s="158" t="s">
        <v>3238</v>
      </c>
      <c r="L500" s="158" t="s">
        <v>3239</v>
      </c>
    </row>
    <row r="501" spans="1:12">
      <c r="A501" s="159" t="s">
        <v>98</v>
      </c>
      <c r="C501" s="158" t="s">
        <v>920</v>
      </c>
      <c r="D501" s="158" t="s">
        <v>980</v>
      </c>
      <c r="E501" s="158" t="s">
        <v>1082</v>
      </c>
      <c r="F501" s="158" t="s">
        <v>1051</v>
      </c>
      <c r="G501" s="158" t="s">
        <v>832</v>
      </c>
      <c r="H501" s="158" t="s">
        <v>2550</v>
      </c>
      <c r="I501" s="158">
        <v>3.56</v>
      </c>
      <c r="J501" s="158">
        <v>3.58</v>
      </c>
      <c r="K501" s="158" t="s">
        <v>3240</v>
      </c>
      <c r="L501" s="158" t="s">
        <v>3241</v>
      </c>
    </row>
    <row r="502" spans="1:12">
      <c r="A502" s="159" t="s">
        <v>1404</v>
      </c>
      <c r="C502" s="158" t="s">
        <v>1029</v>
      </c>
      <c r="D502" s="158" t="s">
        <v>808</v>
      </c>
      <c r="E502" s="158" t="s">
        <v>1029</v>
      </c>
      <c r="F502" s="158" t="s">
        <v>1283</v>
      </c>
      <c r="G502" s="158" t="s">
        <v>1143</v>
      </c>
      <c r="H502" s="158" t="s">
        <v>3242</v>
      </c>
      <c r="I502" s="158" t="s">
        <v>1283</v>
      </c>
      <c r="J502" s="158" t="s">
        <v>881</v>
      </c>
      <c r="K502" s="158" t="s">
        <v>3243</v>
      </c>
      <c r="L502" s="158" t="s">
        <v>3244</v>
      </c>
    </row>
    <row r="503" spans="1:12">
      <c r="A503" s="159" t="s">
        <v>1573</v>
      </c>
      <c r="C503" s="158" t="s">
        <v>662</v>
      </c>
      <c r="D503" s="158" t="s">
        <v>662</v>
      </c>
      <c r="E503" s="158" t="s">
        <v>798</v>
      </c>
      <c r="F503" s="158" t="s">
        <v>798</v>
      </c>
      <c r="G503" s="158" t="s">
        <v>754</v>
      </c>
      <c r="H503" s="158" t="s">
        <v>901</v>
      </c>
      <c r="I503" s="158" t="s">
        <v>798</v>
      </c>
      <c r="J503" s="158" t="s">
        <v>662</v>
      </c>
      <c r="K503" s="158" t="s">
        <v>3245</v>
      </c>
      <c r="L503" s="158" t="s">
        <v>3246</v>
      </c>
    </row>
    <row r="504" spans="1:12">
      <c r="A504" s="159" t="s">
        <v>1405</v>
      </c>
      <c r="C504" s="158" t="s">
        <v>856</v>
      </c>
      <c r="D504" s="158" t="s">
        <v>1429</v>
      </c>
      <c r="E504" s="158" t="s">
        <v>1152</v>
      </c>
      <c r="F504" s="158" t="s">
        <v>856</v>
      </c>
      <c r="G504" s="158" t="s">
        <v>819</v>
      </c>
      <c r="H504" s="158" t="s">
        <v>1829</v>
      </c>
      <c r="I504" s="158" t="s">
        <v>856</v>
      </c>
      <c r="J504" s="158" t="s">
        <v>1963</v>
      </c>
      <c r="K504" s="158" t="s">
        <v>3247</v>
      </c>
      <c r="L504" s="158" t="s">
        <v>3248</v>
      </c>
    </row>
    <row r="505" spans="1:12">
      <c r="A505" s="159" t="s">
        <v>1407</v>
      </c>
      <c r="C505" s="158" t="s">
        <v>3249</v>
      </c>
      <c r="D505" s="158" t="s">
        <v>3249</v>
      </c>
      <c r="E505" s="158" t="s">
        <v>3250</v>
      </c>
      <c r="F505" s="158" t="s">
        <v>3250</v>
      </c>
      <c r="G505" s="158" t="s">
        <v>844</v>
      </c>
      <c r="H505" s="158" t="s">
        <v>1947</v>
      </c>
      <c r="I505" s="158" t="s">
        <v>3251</v>
      </c>
      <c r="J505" s="158" t="s">
        <v>3252</v>
      </c>
      <c r="K505" s="158" t="s">
        <v>1960</v>
      </c>
      <c r="L505" s="158" t="s">
        <v>3253</v>
      </c>
    </row>
    <row r="506" spans="1:12">
      <c r="A506" s="159" t="s">
        <v>688</v>
      </c>
      <c r="C506" s="158" t="s">
        <v>1781</v>
      </c>
      <c r="D506" s="158" t="s">
        <v>1895</v>
      </c>
      <c r="E506" s="158" t="s">
        <v>887</v>
      </c>
      <c r="F506" s="158" t="s">
        <v>769</v>
      </c>
      <c r="G506" s="158" t="s">
        <v>758</v>
      </c>
      <c r="H506" s="158" t="s">
        <v>758</v>
      </c>
      <c r="I506" s="158" t="s">
        <v>771</v>
      </c>
      <c r="J506" s="158" t="s">
        <v>769</v>
      </c>
      <c r="K506" s="158" t="s">
        <v>3254</v>
      </c>
      <c r="L506" s="158" t="s">
        <v>3255</v>
      </c>
    </row>
    <row r="507" spans="1:12">
      <c r="A507" s="159" t="s">
        <v>1408</v>
      </c>
      <c r="C507" s="158" t="s">
        <v>970</v>
      </c>
      <c r="D507" s="158" t="s">
        <v>1181</v>
      </c>
      <c r="E507" s="158" t="s">
        <v>1244</v>
      </c>
      <c r="F507" s="158" t="s">
        <v>1181</v>
      </c>
      <c r="G507" s="158" t="s">
        <v>1143</v>
      </c>
      <c r="H507" s="158" t="s">
        <v>3256</v>
      </c>
      <c r="I507" s="158" t="s">
        <v>969</v>
      </c>
      <c r="J507" s="158" t="s">
        <v>1181</v>
      </c>
      <c r="K507" s="158" t="s">
        <v>3257</v>
      </c>
      <c r="L507" s="158" t="s">
        <v>3258</v>
      </c>
    </row>
    <row r="508" spans="1:12">
      <c r="A508" s="159" t="s">
        <v>1409</v>
      </c>
      <c r="C508" s="158" t="s">
        <v>368</v>
      </c>
      <c r="D508" s="158" t="s">
        <v>368</v>
      </c>
      <c r="E508" s="158" t="s">
        <v>368</v>
      </c>
      <c r="F508" s="158" t="s">
        <v>368</v>
      </c>
      <c r="G508" s="158" t="s">
        <v>368</v>
      </c>
      <c r="H508" s="158" t="s">
        <v>368</v>
      </c>
      <c r="I508" s="158" t="s">
        <v>1277</v>
      </c>
      <c r="J508" s="158" t="s">
        <v>671</v>
      </c>
      <c r="K508" s="158" t="s">
        <v>368</v>
      </c>
      <c r="L508" s="158" t="s">
        <v>368</v>
      </c>
    </row>
    <row r="509" spans="1:12">
      <c r="A509" s="159" t="s">
        <v>1863</v>
      </c>
      <c r="C509" s="158" t="s">
        <v>2465</v>
      </c>
      <c r="D509" s="158" t="s">
        <v>2465</v>
      </c>
      <c r="E509" s="158" t="s">
        <v>1913</v>
      </c>
      <c r="F509" s="158" t="s">
        <v>686</v>
      </c>
      <c r="G509" s="158" t="s">
        <v>2055</v>
      </c>
      <c r="H509" s="158" t="s">
        <v>3259</v>
      </c>
      <c r="I509" s="158" t="s">
        <v>1913</v>
      </c>
      <c r="J509" s="158" t="s">
        <v>686</v>
      </c>
      <c r="K509" s="158" t="s">
        <v>1920</v>
      </c>
      <c r="L509" s="158" t="s">
        <v>3260</v>
      </c>
    </row>
    <row r="510" spans="1:12">
      <c r="A510" s="159" t="s">
        <v>134</v>
      </c>
      <c r="C510" s="158" t="s">
        <v>875</v>
      </c>
      <c r="D510" s="158" t="s">
        <v>761</v>
      </c>
      <c r="E510" s="158" t="s">
        <v>1277</v>
      </c>
      <c r="F510" s="158" t="s">
        <v>723</v>
      </c>
      <c r="G510" s="158" t="s">
        <v>855</v>
      </c>
      <c r="H510" s="158" t="s">
        <v>1817</v>
      </c>
      <c r="I510" s="158" t="s">
        <v>1161</v>
      </c>
      <c r="J510" s="158" t="s">
        <v>723</v>
      </c>
      <c r="K510" s="158" t="s">
        <v>3261</v>
      </c>
      <c r="L510" s="158" t="s">
        <v>3262</v>
      </c>
    </row>
    <row r="511" spans="1:12">
      <c r="A511" s="159" t="s">
        <v>2104</v>
      </c>
      <c r="B511" s="158" t="s">
        <v>2031</v>
      </c>
      <c r="C511" s="158" t="s">
        <v>368</v>
      </c>
      <c r="D511" s="158" t="s">
        <v>368</v>
      </c>
      <c r="E511" s="158" t="s">
        <v>368</v>
      </c>
      <c r="F511" s="158" t="s">
        <v>368</v>
      </c>
      <c r="G511" s="158" t="s">
        <v>368</v>
      </c>
      <c r="H511" s="158" t="s">
        <v>368</v>
      </c>
      <c r="I511" s="158" t="s">
        <v>368</v>
      </c>
      <c r="J511" s="158" t="s">
        <v>368</v>
      </c>
      <c r="K511" s="158" t="s">
        <v>368</v>
      </c>
      <c r="L511" s="158" t="s">
        <v>368</v>
      </c>
    </row>
    <row r="512" spans="1:12">
      <c r="A512" s="159" t="s">
        <v>107</v>
      </c>
      <c r="C512" s="158" t="s">
        <v>1282</v>
      </c>
      <c r="D512" s="158" t="s">
        <v>1282</v>
      </c>
      <c r="E512" s="158" t="s">
        <v>943</v>
      </c>
      <c r="F512" s="158" t="s">
        <v>943</v>
      </c>
      <c r="G512" s="158" t="s">
        <v>1023</v>
      </c>
      <c r="H512" s="158" t="s">
        <v>3263</v>
      </c>
      <c r="I512" s="158" t="s">
        <v>943</v>
      </c>
      <c r="J512" s="158" t="s">
        <v>1270</v>
      </c>
      <c r="K512" s="158" t="s">
        <v>3264</v>
      </c>
      <c r="L512" s="158" t="s">
        <v>3265</v>
      </c>
    </row>
    <row r="513" spans="1:12">
      <c r="A513" s="159" t="s">
        <v>105</v>
      </c>
      <c r="C513" s="158" t="s">
        <v>1435</v>
      </c>
      <c r="D513" s="158" t="s">
        <v>1208</v>
      </c>
      <c r="E513" s="158" t="s">
        <v>1435</v>
      </c>
      <c r="F513" s="158" t="s">
        <v>944</v>
      </c>
      <c r="G513" s="158" t="s">
        <v>809</v>
      </c>
      <c r="H513" s="158" t="s">
        <v>2075</v>
      </c>
      <c r="I513" s="158" t="s">
        <v>944</v>
      </c>
      <c r="J513" s="158" t="s">
        <v>943</v>
      </c>
      <c r="K513" s="158" t="s">
        <v>3266</v>
      </c>
      <c r="L513" s="158" t="s">
        <v>3267</v>
      </c>
    </row>
    <row r="514" spans="1:12">
      <c r="A514" s="159" t="s">
        <v>1410</v>
      </c>
      <c r="C514" s="158" t="s">
        <v>808</v>
      </c>
      <c r="D514" s="158" t="s">
        <v>870</v>
      </c>
      <c r="E514" s="158" t="s">
        <v>882</v>
      </c>
      <c r="F514" s="158" t="s">
        <v>870</v>
      </c>
      <c r="G514" s="158" t="s">
        <v>757</v>
      </c>
      <c r="H514" s="158" t="s">
        <v>1313</v>
      </c>
      <c r="I514" s="158">
        <v>5.15</v>
      </c>
      <c r="J514" s="158">
        <v>5.25</v>
      </c>
      <c r="K514" s="158" t="s">
        <v>3268</v>
      </c>
      <c r="L514" s="158" t="s">
        <v>3269</v>
      </c>
    </row>
    <row r="515" spans="1:12">
      <c r="A515" s="159" t="s">
        <v>1411</v>
      </c>
      <c r="C515" s="158" t="s">
        <v>1104</v>
      </c>
      <c r="D515" s="158" t="s">
        <v>699</v>
      </c>
      <c r="E515" s="158" t="s">
        <v>1104</v>
      </c>
      <c r="F515" s="158" t="s">
        <v>699</v>
      </c>
      <c r="G515" s="158" t="s">
        <v>819</v>
      </c>
      <c r="H515" s="158" t="s">
        <v>3110</v>
      </c>
      <c r="I515" s="158">
        <v>12</v>
      </c>
      <c r="J515" s="158">
        <v>12.1</v>
      </c>
      <c r="K515" s="158" t="s">
        <v>3270</v>
      </c>
      <c r="L515" s="158" t="s">
        <v>3271</v>
      </c>
    </row>
    <row r="516" spans="1:12">
      <c r="A516" s="159" t="s">
        <v>661</v>
      </c>
      <c r="C516" s="158" t="s">
        <v>885</v>
      </c>
      <c r="D516" s="158" t="s">
        <v>698</v>
      </c>
      <c r="E516" s="158" t="s">
        <v>837</v>
      </c>
      <c r="F516" s="158" t="s">
        <v>885</v>
      </c>
      <c r="G516" s="158" t="s">
        <v>758</v>
      </c>
      <c r="H516" s="158" t="s">
        <v>758</v>
      </c>
      <c r="I516" s="158">
        <v>7.15</v>
      </c>
      <c r="J516" s="158">
        <v>7.2</v>
      </c>
      <c r="K516" s="158" t="s">
        <v>3272</v>
      </c>
      <c r="L516" s="158" t="s">
        <v>3273</v>
      </c>
    </row>
    <row r="517" spans="1:12">
      <c r="A517" s="159" t="s">
        <v>1412</v>
      </c>
      <c r="C517" s="158" t="s">
        <v>722</v>
      </c>
      <c r="D517" s="158" t="s">
        <v>722</v>
      </c>
      <c r="E517" s="158" t="s">
        <v>941</v>
      </c>
      <c r="F517" s="158" t="s">
        <v>722</v>
      </c>
      <c r="G517" s="158" t="s">
        <v>758</v>
      </c>
      <c r="H517" s="158" t="s">
        <v>758</v>
      </c>
      <c r="I517" s="158">
        <v>6.4</v>
      </c>
      <c r="J517" s="158">
        <v>6.5</v>
      </c>
      <c r="K517" s="158" t="s">
        <v>3274</v>
      </c>
      <c r="L517" s="158" t="s">
        <v>3275</v>
      </c>
    </row>
    <row r="518" spans="1:12">
      <c r="A518" s="159" t="s">
        <v>1413</v>
      </c>
      <c r="C518" s="158" t="s">
        <v>1425</v>
      </c>
      <c r="D518" s="158" t="s">
        <v>1282</v>
      </c>
      <c r="E518" s="158" t="s">
        <v>1425</v>
      </c>
      <c r="F518" s="158" t="s">
        <v>1282</v>
      </c>
      <c r="G518" s="158" t="s">
        <v>819</v>
      </c>
      <c r="H518" s="158" t="s">
        <v>1778</v>
      </c>
      <c r="I518" s="158">
        <v>9.75</v>
      </c>
      <c r="J518" s="158">
        <v>9.8000000000000007</v>
      </c>
      <c r="K518" s="158" t="s">
        <v>1998</v>
      </c>
      <c r="L518" s="158" t="s">
        <v>3276</v>
      </c>
    </row>
    <row r="519" spans="1:12">
      <c r="A519" s="159" t="s">
        <v>1864</v>
      </c>
      <c r="C519" s="158" t="s">
        <v>993</v>
      </c>
      <c r="D519" s="158" t="s">
        <v>993</v>
      </c>
      <c r="E519" s="158" t="s">
        <v>1187</v>
      </c>
      <c r="F519" s="158" t="s">
        <v>993</v>
      </c>
      <c r="G519" s="158" t="s">
        <v>758</v>
      </c>
      <c r="H519" s="158" t="s">
        <v>758</v>
      </c>
      <c r="I519" s="158">
        <v>10.9</v>
      </c>
      <c r="J519" s="158">
        <v>11</v>
      </c>
      <c r="K519" s="158" t="s">
        <v>3277</v>
      </c>
      <c r="L519" s="158" t="s">
        <v>3278</v>
      </c>
    </row>
    <row r="520" spans="1:12">
      <c r="A520" s="159" t="s">
        <v>1414</v>
      </c>
      <c r="C520" s="158" t="s">
        <v>761</v>
      </c>
      <c r="D520" s="158" t="s">
        <v>761</v>
      </c>
      <c r="E520" s="158" t="s">
        <v>761</v>
      </c>
      <c r="F520" s="158" t="s">
        <v>761</v>
      </c>
      <c r="G520" s="158" t="s">
        <v>758</v>
      </c>
      <c r="H520" s="158" t="s">
        <v>758</v>
      </c>
      <c r="I520" s="158">
        <v>10.4</v>
      </c>
      <c r="J520" s="158">
        <v>10.5</v>
      </c>
      <c r="K520" s="158" t="s">
        <v>3279</v>
      </c>
      <c r="L520" s="158" t="s">
        <v>3154</v>
      </c>
    </row>
    <row r="521" spans="1:12">
      <c r="A521" s="159" t="s">
        <v>1415</v>
      </c>
      <c r="C521" s="158" t="s">
        <v>2209</v>
      </c>
      <c r="D521" s="158" t="s">
        <v>741</v>
      </c>
      <c r="E521" s="158" t="s">
        <v>2210</v>
      </c>
      <c r="F521" s="158" t="s">
        <v>741</v>
      </c>
      <c r="G521" s="158" t="s">
        <v>819</v>
      </c>
      <c r="H521" s="158" t="s">
        <v>2885</v>
      </c>
      <c r="I521" s="158">
        <v>7.75</v>
      </c>
      <c r="J521" s="158">
        <v>7.8</v>
      </c>
      <c r="K521" s="158" t="s">
        <v>3280</v>
      </c>
      <c r="L521" s="158" t="s">
        <v>3281</v>
      </c>
    </row>
    <row r="522" spans="1:12">
      <c r="A522" s="159" t="s">
        <v>1416</v>
      </c>
      <c r="C522" s="158" t="s">
        <v>701</v>
      </c>
      <c r="D522" s="158" t="s">
        <v>701</v>
      </c>
      <c r="E522" s="158" t="s">
        <v>993</v>
      </c>
      <c r="F522" s="158" t="s">
        <v>701</v>
      </c>
      <c r="G522" s="158" t="s">
        <v>758</v>
      </c>
      <c r="H522" s="158" t="s">
        <v>758</v>
      </c>
      <c r="I522" s="158">
        <v>11</v>
      </c>
      <c r="J522" s="158">
        <v>11.1</v>
      </c>
      <c r="K522" s="158" t="s">
        <v>3282</v>
      </c>
      <c r="L522" s="158" t="s">
        <v>3283</v>
      </c>
    </row>
    <row r="523" spans="1:12">
      <c r="A523" s="159" t="s">
        <v>373</v>
      </c>
      <c r="C523" s="158" t="s">
        <v>986</v>
      </c>
      <c r="D523" s="158" t="s">
        <v>1193</v>
      </c>
      <c r="E523" s="158" t="s">
        <v>986</v>
      </c>
      <c r="F523" s="158" t="s">
        <v>703</v>
      </c>
      <c r="G523" s="158" t="s">
        <v>796</v>
      </c>
      <c r="H523" s="158" t="s">
        <v>3284</v>
      </c>
      <c r="I523" s="158">
        <v>12.9</v>
      </c>
      <c r="J523" s="158">
        <v>13</v>
      </c>
      <c r="K523" s="158" t="s">
        <v>3285</v>
      </c>
      <c r="L523" s="158" t="s">
        <v>3286</v>
      </c>
    </row>
    <row r="524" spans="1:12">
      <c r="A524" s="159" t="s">
        <v>1418</v>
      </c>
      <c r="C524" s="158" t="s">
        <v>698</v>
      </c>
      <c r="D524" s="158" t="s">
        <v>698</v>
      </c>
      <c r="E524" s="158" t="s">
        <v>885</v>
      </c>
      <c r="F524" s="158" t="s">
        <v>698</v>
      </c>
      <c r="G524" s="158" t="s">
        <v>758</v>
      </c>
      <c r="H524" s="158" t="s">
        <v>758</v>
      </c>
      <c r="I524" s="158">
        <v>7.25</v>
      </c>
      <c r="J524" s="158">
        <v>7.3</v>
      </c>
      <c r="K524" s="158" t="s">
        <v>3287</v>
      </c>
      <c r="L524" s="158" t="s">
        <v>3288</v>
      </c>
    </row>
    <row r="525" spans="1:12">
      <c r="A525" s="159" t="s">
        <v>1419</v>
      </c>
      <c r="C525" s="158" t="s">
        <v>808</v>
      </c>
      <c r="D525" s="158" t="s">
        <v>880</v>
      </c>
      <c r="E525" s="158" t="s">
        <v>808</v>
      </c>
      <c r="F525" s="158" t="s">
        <v>880</v>
      </c>
      <c r="G525" s="158" t="s">
        <v>758</v>
      </c>
      <c r="H525" s="158" t="s">
        <v>758</v>
      </c>
      <c r="I525" s="158">
        <v>5.0999999999999996</v>
      </c>
      <c r="J525" s="158">
        <v>5.2</v>
      </c>
      <c r="K525" s="158" t="s">
        <v>3289</v>
      </c>
      <c r="L525" s="158" t="s">
        <v>3290</v>
      </c>
    </row>
    <row r="526" spans="1:12">
      <c r="A526" s="159" t="s">
        <v>1420</v>
      </c>
      <c r="C526" s="158" t="s">
        <v>687</v>
      </c>
      <c r="D526" s="158" t="s">
        <v>687</v>
      </c>
      <c r="E526" s="158" t="s">
        <v>736</v>
      </c>
      <c r="F526" s="158" t="s">
        <v>736</v>
      </c>
      <c r="G526" s="158" t="s">
        <v>758</v>
      </c>
      <c r="H526" s="158" t="s">
        <v>758</v>
      </c>
      <c r="I526" s="158">
        <v>6</v>
      </c>
      <c r="J526" s="158">
        <v>6.05</v>
      </c>
      <c r="K526" s="158" t="s">
        <v>3291</v>
      </c>
      <c r="L526" s="158" t="s">
        <v>3292</v>
      </c>
    </row>
    <row r="527" spans="1:12">
      <c r="A527" s="159" t="s">
        <v>1421</v>
      </c>
      <c r="C527" s="158" t="s">
        <v>821</v>
      </c>
      <c r="D527" s="158" t="s">
        <v>2103</v>
      </c>
      <c r="E527" s="158" t="s">
        <v>821</v>
      </c>
      <c r="F527" s="158" t="s">
        <v>2103</v>
      </c>
      <c r="G527" s="158" t="s">
        <v>1143</v>
      </c>
      <c r="H527" s="158" t="s">
        <v>2923</v>
      </c>
      <c r="I527" s="158">
        <v>4.3</v>
      </c>
      <c r="J527" s="158">
        <v>4.34</v>
      </c>
      <c r="K527" s="158" t="s">
        <v>2042</v>
      </c>
      <c r="L527" s="158" t="s">
        <v>3293</v>
      </c>
    </row>
    <row r="528" spans="1:12">
      <c r="A528" s="159" t="s">
        <v>374</v>
      </c>
      <c r="C528" s="158" t="s">
        <v>935</v>
      </c>
      <c r="D528" s="158" t="s">
        <v>1187</v>
      </c>
      <c r="E528" s="158" t="s">
        <v>854</v>
      </c>
      <c r="F528" s="158" t="s">
        <v>1187</v>
      </c>
      <c r="G528" s="158" t="s">
        <v>936</v>
      </c>
      <c r="H528" s="158" t="s">
        <v>2087</v>
      </c>
      <c r="I528" s="158">
        <v>10.6</v>
      </c>
      <c r="J528" s="158">
        <v>10.8</v>
      </c>
      <c r="K528" s="158" t="s">
        <v>3294</v>
      </c>
      <c r="L528" s="158" t="s">
        <v>3295</v>
      </c>
    </row>
    <row r="529" spans="1:12">
      <c r="A529" s="159" t="s">
        <v>1422</v>
      </c>
      <c r="C529" s="158" t="s">
        <v>1194</v>
      </c>
      <c r="D529" s="158" t="s">
        <v>692</v>
      </c>
      <c r="E529" s="158" t="s">
        <v>737</v>
      </c>
      <c r="F529" s="158" t="s">
        <v>1194</v>
      </c>
      <c r="G529" s="158" t="s">
        <v>758</v>
      </c>
      <c r="H529" s="158" t="s">
        <v>758</v>
      </c>
      <c r="I529" s="158">
        <v>13.9</v>
      </c>
      <c r="J529" s="158">
        <v>14</v>
      </c>
      <c r="K529" s="158" t="s">
        <v>3296</v>
      </c>
      <c r="L529" s="158" t="s">
        <v>3297</v>
      </c>
    </row>
    <row r="530" spans="1:12">
      <c r="A530" s="159" t="s">
        <v>1423</v>
      </c>
      <c r="C530" s="158" t="s">
        <v>2113</v>
      </c>
      <c r="D530" s="158" t="s">
        <v>2113</v>
      </c>
      <c r="E530" s="158" t="s">
        <v>779</v>
      </c>
      <c r="F530" s="158" t="s">
        <v>2113</v>
      </c>
      <c r="G530" s="158" t="s">
        <v>758</v>
      </c>
      <c r="H530" s="158" t="s">
        <v>758</v>
      </c>
      <c r="I530" s="158">
        <v>8.4</v>
      </c>
      <c r="J530" s="158">
        <v>8.5</v>
      </c>
      <c r="K530" s="158" t="s">
        <v>3298</v>
      </c>
      <c r="L530" s="158" t="s">
        <v>3299</v>
      </c>
    </row>
    <row r="531" spans="1:12">
      <c r="A531" s="159" t="s">
        <v>1424</v>
      </c>
      <c r="C531" s="158" t="s">
        <v>1967</v>
      </c>
      <c r="D531" s="158" t="s">
        <v>1967</v>
      </c>
      <c r="E531" s="158" t="s">
        <v>734</v>
      </c>
      <c r="F531" s="158" t="s">
        <v>734</v>
      </c>
      <c r="G531" s="158" t="s">
        <v>787</v>
      </c>
      <c r="H531" s="158" t="s">
        <v>1853</v>
      </c>
      <c r="I531" s="158">
        <v>9.5</v>
      </c>
      <c r="J531" s="158">
        <v>9.5500000000000007</v>
      </c>
      <c r="K531" s="158" t="s">
        <v>3300</v>
      </c>
      <c r="L531" s="158" t="s">
        <v>3301</v>
      </c>
    </row>
    <row r="532" spans="1:12">
      <c r="A532" s="159" t="s">
        <v>1426</v>
      </c>
      <c r="C532" s="158" t="s">
        <v>690</v>
      </c>
      <c r="D532" s="158" t="s">
        <v>944</v>
      </c>
      <c r="E532" s="158" t="s">
        <v>690</v>
      </c>
      <c r="F532" s="158" t="s">
        <v>944</v>
      </c>
      <c r="G532" s="158" t="s">
        <v>809</v>
      </c>
      <c r="H532" s="158" t="s">
        <v>2075</v>
      </c>
      <c r="I532" s="158">
        <v>9.15</v>
      </c>
      <c r="J532" s="158">
        <v>9.25</v>
      </c>
      <c r="K532" s="158" t="s">
        <v>3302</v>
      </c>
      <c r="L532" s="158" t="s">
        <v>3303</v>
      </c>
    </row>
    <row r="533" spans="1:12">
      <c r="A533" s="159" t="s">
        <v>1427</v>
      </c>
      <c r="C533" s="158" t="s">
        <v>948</v>
      </c>
      <c r="D533" s="158" t="s">
        <v>1263</v>
      </c>
      <c r="E533" s="158" t="s">
        <v>1135</v>
      </c>
      <c r="F533" s="158" t="s">
        <v>1263</v>
      </c>
      <c r="G533" s="158" t="s">
        <v>768</v>
      </c>
      <c r="H533" s="158" t="s">
        <v>1796</v>
      </c>
      <c r="I533" s="158">
        <v>4.66</v>
      </c>
      <c r="J533" s="158">
        <v>4.7</v>
      </c>
      <c r="K533" s="158" t="s">
        <v>3304</v>
      </c>
      <c r="L533" s="158" t="s">
        <v>3305</v>
      </c>
    </row>
    <row r="534" spans="1:12">
      <c r="A534" s="159" t="s">
        <v>2003</v>
      </c>
      <c r="C534" s="158" t="s">
        <v>1161</v>
      </c>
      <c r="D534" s="158" t="s">
        <v>1161</v>
      </c>
      <c r="E534" s="158" t="s">
        <v>875</v>
      </c>
      <c r="F534" s="158" t="s">
        <v>875</v>
      </c>
      <c r="G534" s="158" t="s">
        <v>758</v>
      </c>
      <c r="H534" s="158" t="s">
        <v>758</v>
      </c>
      <c r="I534" s="158">
        <v>10</v>
      </c>
      <c r="J534" s="158">
        <v>10.1</v>
      </c>
      <c r="K534" s="158" t="s">
        <v>3306</v>
      </c>
      <c r="L534" s="158" t="s">
        <v>3307</v>
      </c>
    </row>
    <row r="535" spans="1:12">
      <c r="A535" s="159" t="s">
        <v>380</v>
      </c>
      <c r="C535" s="158" t="s">
        <v>986</v>
      </c>
      <c r="D535" s="158" t="s">
        <v>986</v>
      </c>
      <c r="E535" s="158" t="s">
        <v>725</v>
      </c>
      <c r="F535" s="158" t="s">
        <v>725</v>
      </c>
      <c r="G535" s="158" t="s">
        <v>789</v>
      </c>
      <c r="H535" s="158" t="s">
        <v>988</v>
      </c>
      <c r="I535" s="158">
        <v>12.5</v>
      </c>
      <c r="J535" s="158">
        <v>12.6</v>
      </c>
      <c r="K535" s="158" t="s">
        <v>3308</v>
      </c>
      <c r="L535" s="158" t="s">
        <v>3309</v>
      </c>
    </row>
    <row r="536" spans="1:12">
      <c r="A536" s="159" t="s">
        <v>1430</v>
      </c>
      <c r="C536" s="158" t="s">
        <v>716</v>
      </c>
      <c r="D536" s="158" t="s">
        <v>716</v>
      </c>
      <c r="E536" s="158" t="s">
        <v>992</v>
      </c>
      <c r="F536" s="158" t="s">
        <v>716</v>
      </c>
      <c r="G536" s="158" t="s">
        <v>758</v>
      </c>
      <c r="H536" s="158" t="s">
        <v>758</v>
      </c>
      <c r="I536" s="158">
        <v>11.3</v>
      </c>
      <c r="J536" s="158">
        <v>11.4</v>
      </c>
      <c r="K536" s="158" t="s">
        <v>3310</v>
      </c>
      <c r="L536" s="158" t="s">
        <v>3311</v>
      </c>
    </row>
    <row r="537" spans="1:12">
      <c r="A537" s="159" t="s">
        <v>1431</v>
      </c>
      <c r="C537" s="158" t="s">
        <v>830</v>
      </c>
      <c r="D537" s="158" t="s">
        <v>830</v>
      </c>
      <c r="E537" s="158" t="s">
        <v>1303</v>
      </c>
      <c r="F537" s="158" t="s">
        <v>830</v>
      </c>
      <c r="G537" s="158" t="s">
        <v>819</v>
      </c>
      <c r="H537" s="158" t="s">
        <v>3312</v>
      </c>
      <c r="I537" s="158">
        <v>4.84</v>
      </c>
      <c r="J537" s="158">
        <v>4.9000000000000004</v>
      </c>
      <c r="K537" s="158" t="s">
        <v>3313</v>
      </c>
      <c r="L537" s="158" t="s">
        <v>3314</v>
      </c>
    </row>
    <row r="538" spans="1:12">
      <c r="A538" s="159" t="s">
        <v>1432</v>
      </c>
      <c r="C538" s="158" t="s">
        <v>1095</v>
      </c>
      <c r="D538" s="158" t="s">
        <v>1095</v>
      </c>
      <c r="E538" s="158" t="s">
        <v>924</v>
      </c>
      <c r="F538" s="158" t="s">
        <v>1095</v>
      </c>
      <c r="G538" s="158" t="s">
        <v>757</v>
      </c>
      <c r="H538" s="158" t="s">
        <v>925</v>
      </c>
      <c r="I538" s="158">
        <v>8.65</v>
      </c>
      <c r="J538" s="158">
        <v>8.6999999999999993</v>
      </c>
      <c r="K538" s="158" t="s">
        <v>2147</v>
      </c>
      <c r="L538" s="158" t="s">
        <v>3315</v>
      </c>
    </row>
    <row r="539" spans="1:12">
      <c r="A539" s="159" t="s">
        <v>1434</v>
      </c>
      <c r="C539" s="158" t="s">
        <v>911</v>
      </c>
      <c r="D539" s="158" t="s">
        <v>738</v>
      </c>
      <c r="E539" s="158" t="s">
        <v>910</v>
      </c>
      <c r="F539" s="158" t="s">
        <v>738</v>
      </c>
      <c r="G539" s="158" t="s">
        <v>955</v>
      </c>
      <c r="H539" s="158" t="s">
        <v>3316</v>
      </c>
      <c r="I539" s="158">
        <v>13.1</v>
      </c>
      <c r="J539" s="158">
        <v>13.4</v>
      </c>
      <c r="K539" s="158" t="s">
        <v>3317</v>
      </c>
      <c r="L539" s="158" t="s">
        <v>3318</v>
      </c>
    </row>
    <row r="540" spans="1:12">
      <c r="A540" s="159" t="s">
        <v>1436</v>
      </c>
      <c r="C540" s="158" t="s">
        <v>722</v>
      </c>
      <c r="D540" s="158" t="s">
        <v>887</v>
      </c>
      <c r="E540" s="158" t="s">
        <v>722</v>
      </c>
      <c r="F540" s="158" t="s">
        <v>722</v>
      </c>
      <c r="G540" s="158" t="s">
        <v>757</v>
      </c>
      <c r="H540" s="158" t="s">
        <v>1747</v>
      </c>
      <c r="I540" s="158">
        <v>6.45</v>
      </c>
      <c r="J540" s="158">
        <v>6.5</v>
      </c>
      <c r="K540" s="158" t="s">
        <v>3319</v>
      </c>
      <c r="L540" s="158" t="s">
        <v>3320</v>
      </c>
    </row>
    <row r="541" spans="1:12">
      <c r="A541" s="159" t="s">
        <v>1437</v>
      </c>
      <c r="C541" s="158" t="s">
        <v>701</v>
      </c>
      <c r="D541" s="158" t="s">
        <v>992</v>
      </c>
      <c r="E541" s="158" t="s">
        <v>701</v>
      </c>
      <c r="F541" s="158" t="s">
        <v>992</v>
      </c>
      <c r="G541" s="158" t="s">
        <v>936</v>
      </c>
      <c r="H541" s="158" t="s">
        <v>2114</v>
      </c>
      <c r="I541" s="158">
        <v>11.2</v>
      </c>
      <c r="J541" s="158">
        <v>11.3</v>
      </c>
      <c r="K541" s="158" t="s">
        <v>3321</v>
      </c>
      <c r="L541" s="158" t="s">
        <v>3322</v>
      </c>
    </row>
    <row r="542" spans="1:12">
      <c r="A542" s="159" t="s">
        <v>664</v>
      </c>
      <c r="C542" s="158" t="s">
        <v>910</v>
      </c>
      <c r="D542" s="158" t="s">
        <v>911</v>
      </c>
      <c r="E542" s="158" t="s">
        <v>702</v>
      </c>
      <c r="F542" s="158" t="s">
        <v>911</v>
      </c>
      <c r="G542" s="158" t="s">
        <v>936</v>
      </c>
      <c r="H542" s="158" t="s">
        <v>1730</v>
      </c>
      <c r="I542" s="158">
        <v>12.8</v>
      </c>
      <c r="J542" s="158">
        <v>12.9</v>
      </c>
      <c r="K542" s="158" t="s">
        <v>3323</v>
      </c>
      <c r="L542" s="158" t="s">
        <v>3324</v>
      </c>
    </row>
    <row r="543" spans="1:12">
      <c r="A543" s="159" t="s">
        <v>1439</v>
      </c>
      <c r="C543" s="158" t="s">
        <v>849</v>
      </c>
      <c r="D543" s="158" t="s">
        <v>837</v>
      </c>
      <c r="E543" s="158" t="s">
        <v>1895</v>
      </c>
      <c r="F543" s="158" t="s">
        <v>837</v>
      </c>
      <c r="G543" s="158" t="s">
        <v>763</v>
      </c>
      <c r="H543" s="158" t="s">
        <v>3325</v>
      </c>
      <c r="I543" s="158">
        <v>7</v>
      </c>
      <c r="J543" s="158">
        <v>7.2</v>
      </c>
      <c r="K543" s="158" t="s">
        <v>3326</v>
      </c>
      <c r="L543" s="158" t="s">
        <v>3327</v>
      </c>
    </row>
    <row r="544" spans="1:12">
      <c r="A544" s="159" t="s">
        <v>1440</v>
      </c>
      <c r="C544" s="158" t="s">
        <v>1146</v>
      </c>
      <c r="D544" s="158" t="s">
        <v>1146</v>
      </c>
      <c r="E544" s="158" t="s">
        <v>1146</v>
      </c>
      <c r="F544" s="158" t="s">
        <v>1146</v>
      </c>
      <c r="G544" s="158" t="s">
        <v>787</v>
      </c>
      <c r="H544" s="158" t="s">
        <v>1406</v>
      </c>
      <c r="I544" s="158">
        <v>7.35</v>
      </c>
      <c r="J544" s="158">
        <v>7.4</v>
      </c>
      <c r="K544" s="158" t="s">
        <v>3328</v>
      </c>
      <c r="L544" s="158" t="s">
        <v>3329</v>
      </c>
    </row>
    <row r="545" spans="1:12">
      <c r="A545" s="159" t="s">
        <v>1441</v>
      </c>
      <c r="C545" s="158" t="s">
        <v>368</v>
      </c>
      <c r="D545" s="158" t="s">
        <v>368</v>
      </c>
      <c r="E545" s="158" t="s">
        <v>368</v>
      </c>
      <c r="F545" s="158" t="s">
        <v>368</v>
      </c>
      <c r="G545" s="158" t="s">
        <v>368</v>
      </c>
      <c r="H545" s="158" t="s">
        <v>368</v>
      </c>
      <c r="I545" s="158">
        <v>4.0599999999999996</v>
      </c>
      <c r="J545" s="158">
        <v>4.78</v>
      </c>
      <c r="K545" s="158" t="s">
        <v>368</v>
      </c>
      <c r="L545" s="158" t="s">
        <v>368</v>
      </c>
    </row>
    <row r="546" spans="1:12">
      <c r="A546" s="159" t="s">
        <v>1442</v>
      </c>
      <c r="C546" s="158" t="s">
        <v>368</v>
      </c>
      <c r="D546" s="158" t="s">
        <v>368</v>
      </c>
      <c r="E546" s="158" t="s">
        <v>368</v>
      </c>
      <c r="F546" s="158" t="s">
        <v>368</v>
      </c>
      <c r="G546" s="158" t="s">
        <v>368</v>
      </c>
      <c r="H546" s="158" t="s">
        <v>368</v>
      </c>
      <c r="I546" s="158">
        <v>5.2</v>
      </c>
      <c r="J546" s="158">
        <v>6.1</v>
      </c>
      <c r="K546" s="158" t="s">
        <v>368</v>
      </c>
      <c r="L546" s="158" t="s">
        <v>368</v>
      </c>
    </row>
    <row r="547" spans="1:12">
      <c r="A547" s="159" t="s">
        <v>1443</v>
      </c>
      <c r="C547" s="158" t="s">
        <v>368</v>
      </c>
      <c r="D547" s="158" t="s">
        <v>368</v>
      </c>
      <c r="E547" s="158" t="s">
        <v>368</v>
      </c>
      <c r="F547" s="158" t="s">
        <v>368</v>
      </c>
      <c r="G547" s="158" t="s">
        <v>368</v>
      </c>
      <c r="H547" s="158" t="s">
        <v>368</v>
      </c>
      <c r="I547" s="158">
        <v>13.1</v>
      </c>
      <c r="J547" s="158">
        <v>17.399999999999999</v>
      </c>
      <c r="K547" s="158" t="s">
        <v>368</v>
      </c>
      <c r="L547" s="158" t="s">
        <v>368</v>
      </c>
    </row>
    <row r="548" spans="1:12">
      <c r="A548" s="159" t="s">
        <v>1444</v>
      </c>
      <c r="C548" s="158" t="s">
        <v>1356</v>
      </c>
      <c r="D548" s="158" t="s">
        <v>1519</v>
      </c>
      <c r="E548" s="158" t="s">
        <v>1356</v>
      </c>
      <c r="F548" s="158" t="s">
        <v>1519</v>
      </c>
      <c r="G548" s="158" t="s">
        <v>983</v>
      </c>
      <c r="H548" s="158" t="s">
        <v>1829</v>
      </c>
      <c r="I548" s="158">
        <v>1.49</v>
      </c>
      <c r="J548" s="158">
        <v>1.5</v>
      </c>
      <c r="K548" s="158" t="s">
        <v>1960</v>
      </c>
      <c r="L548" s="158" t="s">
        <v>2099</v>
      </c>
    </row>
    <row r="549" spans="1:12">
      <c r="A549" s="159" t="s">
        <v>1445</v>
      </c>
      <c r="C549" s="158" t="s">
        <v>1263</v>
      </c>
      <c r="D549" s="158" t="s">
        <v>1263</v>
      </c>
      <c r="E549" s="158" t="s">
        <v>948</v>
      </c>
      <c r="F549" s="158" t="s">
        <v>1263</v>
      </c>
      <c r="G549" s="158" t="s">
        <v>828</v>
      </c>
      <c r="H549" s="158" t="s">
        <v>2070</v>
      </c>
      <c r="I549" s="158">
        <v>4.68</v>
      </c>
      <c r="J549" s="158">
        <v>4.7</v>
      </c>
      <c r="K549" s="158" t="s">
        <v>3330</v>
      </c>
      <c r="L549" s="158" t="s">
        <v>3331</v>
      </c>
    </row>
    <row r="550" spans="1:12">
      <c r="A550" s="159" t="s">
        <v>1446</v>
      </c>
      <c r="C550" s="158" t="s">
        <v>1820</v>
      </c>
      <c r="D550" s="158" t="s">
        <v>1724</v>
      </c>
      <c r="E550" s="158" t="s">
        <v>1820</v>
      </c>
      <c r="F550" s="158" t="s">
        <v>3013</v>
      </c>
      <c r="G550" s="158" t="s">
        <v>1041</v>
      </c>
      <c r="H550" s="158" t="s">
        <v>1966</v>
      </c>
      <c r="I550" s="158">
        <v>1.71</v>
      </c>
      <c r="J550" s="158">
        <v>1.78</v>
      </c>
      <c r="K550" s="158" t="s">
        <v>3332</v>
      </c>
      <c r="L550" s="158" t="s">
        <v>3333</v>
      </c>
    </row>
    <row r="551" spans="1:12">
      <c r="A551" s="159" t="s">
        <v>1447</v>
      </c>
      <c r="C551" s="158" t="s">
        <v>1028</v>
      </c>
      <c r="D551" s="158" t="s">
        <v>1028</v>
      </c>
      <c r="E551" s="158" t="s">
        <v>1028</v>
      </c>
      <c r="F551" s="158" t="s">
        <v>1028</v>
      </c>
      <c r="G551" s="158" t="s">
        <v>758</v>
      </c>
      <c r="H551" s="158" t="s">
        <v>758</v>
      </c>
      <c r="I551" s="158">
        <v>4.12</v>
      </c>
      <c r="J551" s="158">
        <v>4.9800000000000004</v>
      </c>
      <c r="K551" s="158" t="s">
        <v>1990</v>
      </c>
      <c r="L551" s="158" t="s">
        <v>3334</v>
      </c>
    </row>
    <row r="552" spans="1:12">
      <c r="A552" s="159" t="s">
        <v>1448</v>
      </c>
      <c r="C552" s="158" t="s">
        <v>970</v>
      </c>
      <c r="D552" s="158" t="s">
        <v>970</v>
      </c>
      <c r="E552" s="158" t="s">
        <v>970</v>
      </c>
      <c r="F552" s="158" t="s">
        <v>970</v>
      </c>
      <c r="G552" s="158" t="s">
        <v>758</v>
      </c>
      <c r="H552" s="158" t="s">
        <v>758</v>
      </c>
      <c r="I552" s="158">
        <v>2.66</v>
      </c>
      <c r="J552" s="158">
        <v>2.78</v>
      </c>
      <c r="K552" s="158" t="s">
        <v>1990</v>
      </c>
      <c r="L552" s="158" t="s">
        <v>2057</v>
      </c>
    </row>
    <row r="553" spans="1:12">
      <c r="A553" s="159" t="s">
        <v>1449</v>
      </c>
      <c r="C553" s="158" t="s">
        <v>701</v>
      </c>
      <c r="D553" s="158" t="s">
        <v>760</v>
      </c>
      <c r="E553" s="158" t="s">
        <v>701</v>
      </c>
      <c r="F553" s="158" t="s">
        <v>760</v>
      </c>
      <c r="G553" s="158" t="s">
        <v>819</v>
      </c>
      <c r="H553" s="158" t="s">
        <v>1089</v>
      </c>
      <c r="I553" s="158">
        <v>11.1</v>
      </c>
      <c r="J553" s="158">
        <v>11.2</v>
      </c>
      <c r="K553" s="158" t="s">
        <v>3335</v>
      </c>
      <c r="L553" s="158" t="s">
        <v>3336</v>
      </c>
    </row>
    <row r="554" spans="1:12">
      <c r="A554" s="159" t="s">
        <v>1450</v>
      </c>
      <c r="C554" s="158" t="s">
        <v>992</v>
      </c>
      <c r="D554" s="158" t="s">
        <v>992</v>
      </c>
      <c r="E554" s="158" t="s">
        <v>992</v>
      </c>
      <c r="F554" s="158" t="s">
        <v>992</v>
      </c>
      <c r="G554" s="158" t="s">
        <v>819</v>
      </c>
      <c r="H554" s="158" t="s">
        <v>994</v>
      </c>
      <c r="I554" s="158">
        <v>11.2</v>
      </c>
      <c r="J554" s="158">
        <v>11.3</v>
      </c>
      <c r="K554" s="158" t="s">
        <v>3337</v>
      </c>
      <c r="L554" s="158" t="s">
        <v>3338</v>
      </c>
    </row>
    <row r="555" spans="1:12">
      <c r="A555" s="159" t="s">
        <v>1451</v>
      </c>
      <c r="C555" s="158" t="s">
        <v>1435</v>
      </c>
      <c r="D555" s="158" t="s">
        <v>1435</v>
      </c>
      <c r="E555" s="158" t="s">
        <v>1435</v>
      </c>
      <c r="F555" s="158" t="s">
        <v>1435</v>
      </c>
      <c r="G555" s="158" t="s">
        <v>758</v>
      </c>
      <c r="H555" s="158" t="s">
        <v>758</v>
      </c>
      <c r="I555" s="158">
        <v>9.1</v>
      </c>
      <c r="J555" s="158">
        <v>9.15</v>
      </c>
      <c r="K555" s="158" t="s">
        <v>3339</v>
      </c>
      <c r="L555" s="158" t="s">
        <v>3340</v>
      </c>
    </row>
    <row r="556" spans="1:12">
      <c r="A556" s="159" t="s">
        <v>1452</v>
      </c>
      <c r="C556" s="158" t="s">
        <v>941</v>
      </c>
      <c r="D556" s="158" t="s">
        <v>941</v>
      </c>
      <c r="E556" s="158" t="s">
        <v>976</v>
      </c>
      <c r="F556" s="158" t="s">
        <v>888</v>
      </c>
      <c r="G556" s="158" t="s">
        <v>758</v>
      </c>
      <c r="H556" s="158" t="s">
        <v>758</v>
      </c>
      <c r="I556" s="158">
        <v>6.3</v>
      </c>
      <c r="J556" s="158">
        <v>6.35</v>
      </c>
      <c r="K556" s="158" t="s">
        <v>3341</v>
      </c>
      <c r="L556" s="158" t="s">
        <v>3342</v>
      </c>
    </row>
    <row r="557" spans="1:12">
      <c r="A557" s="159" t="s">
        <v>1453</v>
      </c>
      <c r="C557" s="158" t="s">
        <v>1455</v>
      </c>
      <c r="D557" s="158" t="s">
        <v>1244</v>
      </c>
      <c r="E557" s="158" t="s">
        <v>1455</v>
      </c>
      <c r="F557" s="158" t="s">
        <v>1244</v>
      </c>
      <c r="G557" s="158" t="s">
        <v>828</v>
      </c>
      <c r="H557" s="158" t="s">
        <v>844</v>
      </c>
      <c r="I557" s="158">
        <v>2.58</v>
      </c>
      <c r="J557" s="158">
        <v>2.64</v>
      </c>
      <c r="K557" s="158" t="s">
        <v>3174</v>
      </c>
      <c r="L557" s="158" t="s">
        <v>3343</v>
      </c>
    </row>
    <row r="558" spans="1:12">
      <c r="A558" s="159" t="s">
        <v>1454</v>
      </c>
      <c r="C558" s="158" t="s">
        <v>1166</v>
      </c>
      <c r="D558" s="158" t="s">
        <v>913</v>
      </c>
      <c r="E558" s="158" t="s">
        <v>698</v>
      </c>
      <c r="F558" s="158" t="s">
        <v>698</v>
      </c>
      <c r="G558" s="158" t="s">
        <v>3344</v>
      </c>
      <c r="H558" s="158" t="s">
        <v>3345</v>
      </c>
      <c r="I558" s="158">
        <v>7.25</v>
      </c>
      <c r="J558" s="158">
        <v>7.55</v>
      </c>
      <c r="K558" s="158" t="s">
        <v>3346</v>
      </c>
      <c r="L558" s="158" t="s">
        <v>3347</v>
      </c>
    </row>
    <row r="559" spans="1:12">
      <c r="A559" s="159" t="s">
        <v>2107</v>
      </c>
      <c r="B559" s="158" t="s">
        <v>2108</v>
      </c>
      <c r="C559" s="158" t="s">
        <v>368</v>
      </c>
      <c r="D559" s="158" t="s">
        <v>368</v>
      </c>
      <c r="E559" s="158" t="s">
        <v>368</v>
      </c>
      <c r="F559" s="158" t="s">
        <v>368</v>
      </c>
      <c r="G559" s="158" t="s">
        <v>368</v>
      </c>
      <c r="H559" s="158" t="s">
        <v>368</v>
      </c>
      <c r="I559" s="158">
        <v>3.24</v>
      </c>
      <c r="J559" s="158">
        <v>3.42</v>
      </c>
      <c r="K559" s="158" t="s">
        <v>368</v>
      </c>
      <c r="L559" s="158" t="s">
        <v>368</v>
      </c>
    </row>
    <row r="560" spans="1:12">
      <c r="A560" s="159" t="s">
        <v>1456</v>
      </c>
      <c r="C560" s="158" t="s">
        <v>368</v>
      </c>
      <c r="D560" s="158" t="s">
        <v>368</v>
      </c>
      <c r="E560" s="158" t="s">
        <v>368</v>
      </c>
      <c r="F560" s="158" t="s">
        <v>368</v>
      </c>
      <c r="G560" s="158" t="s">
        <v>368</v>
      </c>
      <c r="H560" s="158" t="s">
        <v>368</v>
      </c>
      <c r="I560" s="158">
        <v>7.45</v>
      </c>
      <c r="J560" s="158">
        <v>7.95</v>
      </c>
      <c r="K560" s="158" t="s">
        <v>368</v>
      </c>
      <c r="L560" s="158" t="s">
        <v>368</v>
      </c>
    </row>
    <row r="561" spans="1:12">
      <c r="A561" s="159" t="s">
        <v>1457</v>
      </c>
      <c r="C561" s="158" t="s">
        <v>1895</v>
      </c>
      <c r="D561" s="158" t="s">
        <v>1895</v>
      </c>
      <c r="E561" s="158" t="s">
        <v>1015</v>
      </c>
      <c r="F561" s="158" t="s">
        <v>1015</v>
      </c>
      <c r="G561" s="158" t="s">
        <v>758</v>
      </c>
      <c r="H561" s="158" t="s">
        <v>758</v>
      </c>
      <c r="I561" s="158">
        <v>6.85</v>
      </c>
      <c r="J561" s="158">
        <v>6.9</v>
      </c>
      <c r="K561" s="158" t="s">
        <v>3348</v>
      </c>
      <c r="L561" s="158" t="s">
        <v>3349</v>
      </c>
    </row>
    <row r="562" spans="1:12">
      <c r="A562" s="159" t="s">
        <v>1458</v>
      </c>
      <c r="C562" s="158" t="s">
        <v>1719</v>
      </c>
      <c r="D562" s="158" t="s">
        <v>756</v>
      </c>
      <c r="E562" s="158" t="s">
        <v>1719</v>
      </c>
      <c r="F562" s="158" t="s">
        <v>1719</v>
      </c>
      <c r="G562" s="158" t="s">
        <v>787</v>
      </c>
      <c r="H562" s="158" t="s">
        <v>1077</v>
      </c>
      <c r="I562" s="158">
        <v>6.1</v>
      </c>
      <c r="J562" s="158">
        <v>6.15</v>
      </c>
      <c r="K562" s="158" t="s">
        <v>3350</v>
      </c>
      <c r="L562" s="158" t="s">
        <v>3351</v>
      </c>
    </row>
    <row r="563" spans="1:12">
      <c r="A563" s="159" t="s">
        <v>1459</v>
      </c>
      <c r="C563" s="158" t="s">
        <v>368</v>
      </c>
      <c r="D563" s="158" t="s">
        <v>368</v>
      </c>
      <c r="E563" s="158" t="s">
        <v>368</v>
      </c>
      <c r="F563" s="158" t="s">
        <v>368</v>
      </c>
      <c r="G563" s="158" t="s">
        <v>368</v>
      </c>
      <c r="H563" s="158" t="s">
        <v>368</v>
      </c>
      <c r="I563" s="158">
        <v>6.85</v>
      </c>
      <c r="J563" s="158">
        <v>7</v>
      </c>
      <c r="K563" s="158" t="s">
        <v>368</v>
      </c>
      <c r="L563" s="158" t="s">
        <v>368</v>
      </c>
    </row>
    <row r="564" spans="1:12">
      <c r="A564" s="159" t="s">
        <v>1460</v>
      </c>
      <c r="B564" s="158" t="s">
        <v>2096</v>
      </c>
      <c r="C564" s="158" t="s">
        <v>786</v>
      </c>
      <c r="D564" s="158" t="s">
        <v>786</v>
      </c>
      <c r="E564" s="158" t="s">
        <v>807</v>
      </c>
      <c r="F564" s="158" t="s">
        <v>807</v>
      </c>
      <c r="G564" s="158" t="s">
        <v>787</v>
      </c>
      <c r="H564" s="158" t="s">
        <v>1328</v>
      </c>
      <c r="I564" s="158">
        <v>5.4</v>
      </c>
      <c r="J564" s="158">
        <v>5.45</v>
      </c>
      <c r="K564" s="158" t="s">
        <v>2105</v>
      </c>
      <c r="L564" s="158" t="s">
        <v>3352</v>
      </c>
    </row>
    <row r="565" spans="1:12">
      <c r="A565" s="159" t="s">
        <v>1461</v>
      </c>
      <c r="C565" s="158" t="s">
        <v>892</v>
      </c>
      <c r="D565" s="158" t="s">
        <v>892</v>
      </c>
      <c r="E565" s="158" t="s">
        <v>892</v>
      </c>
      <c r="F565" s="158" t="s">
        <v>892</v>
      </c>
      <c r="G565" s="158" t="s">
        <v>758</v>
      </c>
      <c r="H565" s="158" t="s">
        <v>758</v>
      </c>
      <c r="I565" s="158">
        <v>8.8000000000000007</v>
      </c>
      <c r="J565" s="158">
        <v>8.9499999999999993</v>
      </c>
      <c r="K565" s="158" t="s">
        <v>3353</v>
      </c>
      <c r="L565" s="158" t="s">
        <v>3354</v>
      </c>
    </row>
    <row r="566" spans="1:12">
      <c r="A566" s="159" t="s">
        <v>1463</v>
      </c>
      <c r="C566" s="158" t="s">
        <v>913</v>
      </c>
      <c r="D566" s="158" t="s">
        <v>2210</v>
      </c>
      <c r="E566" s="158" t="s">
        <v>1166</v>
      </c>
      <c r="F566" s="158" t="s">
        <v>2210</v>
      </c>
      <c r="G566" s="158" t="s">
        <v>757</v>
      </c>
      <c r="H566" s="158" t="s">
        <v>2295</v>
      </c>
      <c r="I566" s="158">
        <v>7.6</v>
      </c>
      <c r="J566" s="158">
        <v>7.75</v>
      </c>
      <c r="K566" s="158" t="s">
        <v>3355</v>
      </c>
      <c r="L566" s="158" t="s">
        <v>3356</v>
      </c>
    </row>
    <row r="567" spans="1:12">
      <c r="A567" s="159" t="s">
        <v>1464</v>
      </c>
      <c r="C567" s="158" t="s">
        <v>368</v>
      </c>
      <c r="D567" s="158" t="s">
        <v>368</v>
      </c>
      <c r="E567" s="158" t="s">
        <v>368</v>
      </c>
      <c r="F567" s="158" t="s">
        <v>368</v>
      </c>
      <c r="G567" s="158" t="s">
        <v>368</v>
      </c>
      <c r="H567" s="158" t="s">
        <v>368</v>
      </c>
      <c r="I567" s="158">
        <v>1.78</v>
      </c>
      <c r="J567" s="158">
        <v>1.81</v>
      </c>
      <c r="K567" s="158" t="s">
        <v>368</v>
      </c>
      <c r="L567" s="158" t="s">
        <v>368</v>
      </c>
    </row>
    <row r="568" spans="1:12">
      <c r="A568" s="159" t="s">
        <v>1465</v>
      </c>
      <c r="C568" s="158" t="s">
        <v>368</v>
      </c>
      <c r="D568" s="158" t="s">
        <v>368</v>
      </c>
      <c r="E568" s="158" t="s">
        <v>368</v>
      </c>
      <c r="F568" s="158" t="s">
        <v>368</v>
      </c>
      <c r="G568" s="158" t="s">
        <v>368</v>
      </c>
      <c r="H568" s="158" t="s">
        <v>368</v>
      </c>
      <c r="I568" s="158">
        <v>8</v>
      </c>
      <c r="J568" s="158">
        <v>8.15</v>
      </c>
      <c r="K568" s="158" t="s">
        <v>368</v>
      </c>
      <c r="L568" s="158" t="s">
        <v>368</v>
      </c>
    </row>
    <row r="569" spans="1:12">
      <c r="A569" s="159" t="s">
        <v>1466</v>
      </c>
      <c r="C569" s="158" t="s">
        <v>368</v>
      </c>
      <c r="D569" s="158" t="s">
        <v>368</v>
      </c>
      <c r="E569" s="158" t="s">
        <v>368</v>
      </c>
      <c r="F569" s="158" t="s">
        <v>368</v>
      </c>
      <c r="G569" s="158" t="s">
        <v>368</v>
      </c>
      <c r="H569" s="158" t="s">
        <v>368</v>
      </c>
      <c r="I569" s="158">
        <v>22.5</v>
      </c>
      <c r="J569" s="158">
        <v>22.7</v>
      </c>
      <c r="K569" s="158" t="s">
        <v>368</v>
      </c>
      <c r="L569" s="158" t="s">
        <v>368</v>
      </c>
    </row>
    <row r="570" spans="1:12">
      <c r="A570" s="159" t="s">
        <v>1467</v>
      </c>
      <c r="C570" s="158" t="s">
        <v>1040</v>
      </c>
      <c r="D570" s="158" t="s">
        <v>1040</v>
      </c>
      <c r="E570" s="158" t="s">
        <v>1045</v>
      </c>
      <c r="F570" s="158" t="s">
        <v>746</v>
      </c>
      <c r="G570" s="158" t="s">
        <v>828</v>
      </c>
      <c r="H570" s="158" t="s">
        <v>2072</v>
      </c>
      <c r="I570" s="158">
        <v>0.8</v>
      </c>
      <c r="J570" s="158">
        <v>0.84</v>
      </c>
      <c r="K570" s="158" t="s">
        <v>3357</v>
      </c>
      <c r="L570" s="158" t="s">
        <v>3358</v>
      </c>
    </row>
    <row r="571" spans="1:12">
      <c r="A571" s="159" t="s">
        <v>1468</v>
      </c>
      <c r="C571" s="158" t="s">
        <v>2133</v>
      </c>
      <c r="D571" s="158" t="s">
        <v>2133</v>
      </c>
      <c r="E571" s="158" t="s">
        <v>1477</v>
      </c>
      <c r="F571" s="158" t="s">
        <v>1477</v>
      </c>
      <c r="G571" s="158" t="s">
        <v>832</v>
      </c>
      <c r="H571" s="158" t="s">
        <v>3127</v>
      </c>
      <c r="I571" s="158">
        <v>1.85</v>
      </c>
      <c r="J571" s="158">
        <v>1.97</v>
      </c>
      <c r="K571" s="158" t="s">
        <v>3359</v>
      </c>
      <c r="L571" s="158" t="s">
        <v>3360</v>
      </c>
    </row>
    <row r="572" spans="1:12">
      <c r="A572" s="159" t="s">
        <v>1469</v>
      </c>
      <c r="C572" s="158" t="s">
        <v>1188</v>
      </c>
      <c r="D572" s="158" t="s">
        <v>892</v>
      </c>
      <c r="E572" s="158" t="s">
        <v>1188</v>
      </c>
      <c r="F572" s="158" t="s">
        <v>892</v>
      </c>
      <c r="G572" s="158" t="s">
        <v>757</v>
      </c>
      <c r="H572" s="158" t="s">
        <v>793</v>
      </c>
      <c r="I572" s="158">
        <v>8.8000000000000007</v>
      </c>
      <c r="J572" s="158">
        <v>8.9</v>
      </c>
      <c r="K572" s="158" t="s">
        <v>3361</v>
      </c>
      <c r="L572" s="158" t="s">
        <v>3362</v>
      </c>
    </row>
    <row r="573" spans="1:12">
      <c r="A573" s="159" t="s">
        <v>1470</v>
      </c>
      <c r="C573" s="158" t="s">
        <v>1146</v>
      </c>
      <c r="D573" s="158" t="s">
        <v>774</v>
      </c>
      <c r="E573" s="158" t="s">
        <v>838</v>
      </c>
      <c r="F573" s="158" t="s">
        <v>774</v>
      </c>
      <c r="G573" s="158" t="s">
        <v>819</v>
      </c>
      <c r="H573" s="158" t="s">
        <v>2044</v>
      </c>
      <c r="I573" s="158">
        <v>7.4</v>
      </c>
      <c r="J573" s="158">
        <v>7.45</v>
      </c>
      <c r="K573" s="158" t="s">
        <v>3363</v>
      </c>
      <c r="L573" s="158" t="s">
        <v>3364</v>
      </c>
    </row>
    <row r="574" spans="1:12">
      <c r="A574" s="159" t="s">
        <v>2004</v>
      </c>
      <c r="C574" s="158" t="s">
        <v>1187</v>
      </c>
      <c r="D574" s="158" t="s">
        <v>993</v>
      </c>
      <c r="E574" s="158" t="s">
        <v>1187</v>
      </c>
      <c r="F574" s="158" t="s">
        <v>993</v>
      </c>
      <c r="G574" s="158" t="s">
        <v>855</v>
      </c>
      <c r="H574" s="158" t="s">
        <v>3365</v>
      </c>
      <c r="I574" s="158">
        <v>10.8</v>
      </c>
      <c r="J574" s="158">
        <v>11</v>
      </c>
      <c r="K574" s="158" t="s">
        <v>3366</v>
      </c>
      <c r="L574" s="158" t="s">
        <v>3367</v>
      </c>
    </row>
    <row r="575" spans="1:12">
      <c r="A575" s="159" t="s">
        <v>295</v>
      </c>
      <c r="C575" s="158">
        <v>4.5199999999999996</v>
      </c>
      <c r="D575" s="158">
        <v>4.5199999999999996</v>
      </c>
      <c r="E575" s="158">
        <v>4.38</v>
      </c>
      <c r="F575" s="158">
        <v>4.42</v>
      </c>
      <c r="G575" s="158">
        <v>-0.06</v>
      </c>
      <c r="H575" s="158">
        <v>-1.34</v>
      </c>
      <c r="I575" s="158">
        <v>4.38</v>
      </c>
      <c r="J575" s="158">
        <v>4.42</v>
      </c>
      <c r="K575" s="158">
        <v>255200</v>
      </c>
      <c r="L575" s="158">
        <v>1125.22</v>
      </c>
    </row>
    <row r="576" spans="1:12">
      <c r="A576" s="159" t="s">
        <v>273</v>
      </c>
      <c r="C576" s="158">
        <v>1.62</v>
      </c>
      <c r="D576" s="158">
        <v>1.64</v>
      </c>
      <c r="E576" s="158">
        <v>1.62</v>
      </c>
      <c r="F576" s="158">
        <v>1.64</v>
      </c>
      <c r="G576" s="158">
        <v>0.03</v>
      </c>
      <c r="H576" s="158">
        <v>1.86</v>
      </c>
      <c r="I576" s="158">
        <v>1.63</v>
      </c>
      <c r="J576" s="158">
        <v>1.64</v>
      </c>
      <c r="K576" s="158">
        <v>353100</v>
      </c>
      <c r="L576" s="158">
        <v>574.76</v>
      </c>
    </row>
    <row r="577" spans="1:12">
      <c r="A577" s="159" t="s">
        <v>1471</v>
      </c>
      <c r="C577" s="158">
        <v>2.2999999999999998</v>
      </c>
      <c r="D577" s="158">
        <v>2.3199999999999998</v>
      </c>
      <c r="E577" s="158">
        <v>2.2599999999999998</v>
      </c>
      <c r="F577" s="158">
        <v>2.2799999999999998</v>
      </c>
      <c r="G577" s="158">
        <v>0.02</v>
      </c>
      <c r="H577" s="158">
        <v>0.88</v>
      </c>
      <c r="I577" s="158">
        <v>2.2599999999999998</v>
      </c>
      <c r="J577" s="158">
        <v>2.2799999999999998</v>
      </c>
      <c r="K577" s="158">
        <v>894505</v>
      </c>
      <c r="L577" s="158">
        <v>2046.06</v>
      </c>
    </row>
    <row r="578" spans="1:12">
      <c r="A578" s="159" t="s">
        <v>1473</v>
      </c>
      <c r="C578" s="158">
        <v>2.62</v>
      </c>
      <c r="D578" s="158">
        <v>2.7</v>
      </c>
      <c r="E578" s="158">
        <v>2.62</v>
      </c>
      <c r="F578" s="158">
        <v>2.66</v>
      </c>
      <c r="G578" s="158">
        <v>0.02</v>
      </c>
      <c r="H578" s="158">
        <v>0.76</v>
      </c>
      <c r="I578" s="158">
        <v>2.66</v>
      </c>
      <c r="J578" s="158">
        <v>2.68</v>
      </c>
      <c r="K578" s="158">
        <v>329711</v>
      </c>
      <c r="L578" s="158">
        <v>877.88</v>
      </c>
    </row>
    <row r="579" spans="1:12">
      <c r="A579" s="159" t="s">
        <v>265</v>
      </c>
      <c r="C579" s="158">
        <v>19.3</v>
      </c>
      <c r="D579" s="158">
        <v>19.5</v>
      </c>
      <c r="E579" s="158">
        <v>19.2</v>
      </c>
      <c r="F579" s="158">
        <v>19.399999999999999</v>
      </c>
      <c r="G579" s="158">
        <v>0.2</v>
      </c>
      <c r="H579" s="158">
        <v>1.04</v>
      </c>
      <c r="I579" s="158">
        <v>19.399999999999999</v>
      </c>
      <c r="J579" s="158">
        <v>19.5</v>
      </c>
      <c r="K579" s="158">
        <v>3848567</v>
      </c>
      <c r="L579" s="158">
        <v>74656.59</v>
      </c>
    </row>
    <row r="580" spans="1:12">
      <c r="A580" s="159" t="s">
        <v>1474</v>
      </c>
      <c r="C580" s="158">
        <v>1.35</v>
      </c>
      <c r="D580" s="158">
        <v>1.38</v>
      </c>
      <c r="E580" s="158">
        <v>1.35</v>
      </c>
      <c r="F580" s="158">
        <v>1.37</v>
      </c>
      <c r="G580" s="158">
        <v>0</v>
      </c>
      <c r="H580" s="158">
        <v>0</v>
      </c>
      <c r="I580" s="158">
        <v>1.37</v>
      </c>
      <c r="J580" s="158">
        <v>1.38</v>
      </c>
      <c r="K580" s="158">
        <v>49000</v>
      </c>
      <c r="L580" s="158">
        <v>66.77</v>
      </c>
    </row>
    <row r="581" spans="1:12">
      <c r="A581" s="159" t="s">
        <v>2109</v>
      </c>
      <c r="B581" s="158" t="s">
        <v>2041</v>
      </c>
      <c r="C581" s="158">
        <v>0.14000000000000001</v>
      </c>
      <c r="D581" s="158">
        <v>0.15</v>
      </c>
      <c r="E581" s="158">
        <v>0.13</v>
      </c>
      <c r="F581" s="158">
        <v>0.14000000000000001</v>
      </c>
      <c r="G581" s="158">
        <v>0</v>
      </c>
      <c r="H581" s="158">
        <v>0</v>
      </c>
      <c r="I581" s="158">
        <v>0.14000000000000001</v>
      </c>
      <c r="J581" s="158">
        <v>0.15</v>
      </c>
      <c r="K581" s="158">
        <v>2092100</v>
      </c>
      <c r="L581" s="158">
        <v>293.39999999999998</v>
      </c>
    </row>
    <row r="582" spans="1:12">
      <c r="A582" s="159" t="s">
        <v>227</v>
      </c>
      <c r="C582" s="158">
        <v>1.52</v>
      </c>
      <c r="D582" s="158">
        <v>1.56</v>
      </c>
      <c r="E582" s="158">
        <v>1.51</v>
      </c>
      <c r="F582" s="158">
        <v>1.55</v>
      </c>
      <c r="G582" s="158">
        <v>0.04</v>
      </c>
      <c r="H582" s="158">
        <v>2.65</v>
      </c>
      <c r="I582" s="158">
        <v>1.55</v>
      </c>
      <c r="J582" s="158">
        <v>1.56</v>
      </c>
      <c r="K582" s="158">
        <v>10830207</v>
      </c>
      <c r="L582" s="158">
        <v>16670</v>
      </c>
    </row>
    <row r="583" spans="1:12">
      <c r="A583" s="159" t="s">
        <v>197</v>
      </c>
      <c r="C583" s="158">
        <v>0.71</v>
      </c>
      <c r="D583" s="158">
        <v>0.72</v>
      </c>
      <c r="E583" s="158">
        <v>0.69</v>
      </c>
      <c r="F583" s="158">
        <v>0.7</v>
      </c>
      <c r="G583" s="158">
        <v>0</v>
      </c>
      <c r="H583" s="158">
        <v>0</v>
      </c>
      <c r="I583" s="158">
        <v>0.7</v>
      </c>
      <c r="J583" s="158">
        <v>0.71</v>
      </c>
      <c r="K583" s="158">
        <v>3179690</v>
      </c>
      <c r="L583" s="158">
        <v>2248.2800000000002</v>
      </c>
    </row>
    <row r="584" spans="1:12">
      <c r="A584" s="159" t="s">
        <v>1479</v>
      </c>
      <c r="C584" s="158">
        <v>0.63</v>
      </c>
      <c r="D584" s="158">
        <v>0.64</v>
      </c>
      <c r="E584" s="158">
        <v>0.63</v>
      </c>
      <c r="F584" s="158">
        <v>0.63</v>
      </c>
      <c r="G584" s="158">
        <v>0.01</v>
      </c>
      <c r="H584" s="158">
        <v>1.61</v>
      </c>
      <c r="I584" s="158">
        <v>0.63</v>
      </c>
      <c r="J584" s="158">
        <v>0.64</v>
      </c>
      <c r="K584" s="158">
        <v>188400</v>
      </c>
      <c r="L584" s="158">
        <v>119.19</v>
      </c>
    </row>
    <row r="585" spans="1:12">
      <c r="A585" s="159" t="s">
        <v>1481</v>
      </c>
      <c r="C585" s="158">
        <v>8.4499999999999993</v>
      </c>
      <c r="D585" s="158">
        <v>8.5</v>
      </c>
      <c r="E585" s="158">
        <v>8.4</v>
      </c>
      <c r="F585" s="158">
        <v>8.4499999999999993</v>
      </c>
      <c r="G585" s="158">
        <v>0</v>
      </c>
      <c r="H585" s="158">
        <v>0</v>
      </c>
      <c r="I585" s="158">
        <v>8.4499999999999993</v>
      </c>
      <c r="J585" s="158">
        <v>8.5</v>
      </c>
      <c r="K585" s="158">
        <v>152680</v>
      </c>
      <c r="L585" s="158">
        <v>1291</v>
      </c>
    </row>
    <row r="586" spans="1:12">
      <c r="A586" s="159" t="s">
        <v>178</v>
      </c>
      <c r="B586" s="158" t="s">
        <v>2096</v>
      </c>
      <c r="C586" s="158">
        <v>4.32</v>
      </c>
      <c r="D586" s="158">
        <v>4.4000000000000004</v>
      </c>
      <c r="E586" s="158">
        <v>4.32</v>
      </c>
      <c r="F586" s="158">
        <v>4.38</v>
      </c>
      <c r="G586" s="158">
        <v>-0.1</v>
      </c>
      <c r="H586" s="158">
        <v>-2.23</v>
      </c>
      <c r="I586" s="158">
        <v>4.38</v>
      </c>
      <c r="J586" s="158">
        <v>4.4000000000000004</v>
      </c>
      <c r="K586" s="158">
        <v>775964</v>
      </c>
      <c r="L586" s="158">
        <v>3374.7</v>
      </c>
    </row>
    <row r="587" spans="1:12">
      <c r="A587" s="159" t="s">
        <v>335</v>
      </c>
      <c r="C587" s="158">
        <v>0.97</v>
      </c>
      <c r="D587" s="158">
        <v>1.01</v>
      </c>
      <c r="E587" s="158">
        <v>0.97</v>
      </c>
      <c r="F587" s="158">
        <v>1</v>
      </c>
      <c r="G587" s="158">
        <v>0.03</v>
      </c>
      <c r="H587" s="158">
        <v>3.09</v>
      </c>
      <c r="I587" s="158">
        <v>0.99</v>
      </c>
      <c r="J587" s="158">
        <v>1</v>
      </c>
      <c r="K587" s="158">
        <v>1639700</v>
      </c>
      <c r="L587" s="158">
        <v>1630.42</v>
      </c>
    </row>
    <row r="588" spans="1:12">
      <c r="A588" s="159" t="s">
        <v>158</v>
      </c>
      <c r="C588" s="158">
        <v>3.54</v>
      </c>
      <c r="D588" s="158">
        <v>3.54</v>
      </c>
      <c r="E588" s="158">
        <v>3.46</v>
      </c>
      <c r="F588" s="158">
        <v>3.48</v>
      </c>
      <c r="G588" s="158">
        <v>0.04</v>
      </c>
      <c r="H588" s="158">
        <v>1.1599999999999999</v>
      </c>
      <c r="I588" s="158">
        <v>3.48</v>
      </c>
      <c r="J588" s="158">
        <v>3.5</v>
      </c>
      <c r="K588" s="158">
        <v>387118</v>
      </c>
      <c r="L588" s="158">
        <v>1344.17</v>
      </c>
    </row>
    <row r="589" spans="1:12">
      <c r="A589" s="159" t="s">
        <v>139</v>
      </c>
      <c r="C589" s="158">
        <v>1.9</v>
      </c>
      <c r="D589" s="158">
        <v>1.91</v>
      </c>
      <c r="E589" s="158">
        <v>1.88</v>
      </c>
      <c r="F589" s="158">
        <v>1.9</v>
      </c>
      <c r="G589" s="158">
        <v>0.01</v>
      </c>
      <c r="H589" s="158">
        <v>0.53</v>
      </c>
      <c r="I589" s="158">
        <v>1.89</v>
      </c>
      <c r="J589" s="158">
        <v>1.9</v>
      </c>
      <c r="K589" s="158">
        <v>655900</v>
      </c>
      <c r="L589" s="158">
        <v>1244.54</v>
      </c>
    </row>
    <row r="590" spans="1:12">
      <c r="A590" s="159" t="s">
        <v>1485</v>
      </c>
      <c r="C590" s="158">
        <v>8.9</v>
      </c>
      <c r="D590" s="158">
        <v>8.9</v>
      </c>
      <c r="E590" s="158">
        <v>8.75</v>
      </c>
      <c r="F590" s="158">
        <v>8.8000000000000007</v>
      </c>
      <c r="G590" s="158">
        <v>-0.05</v>
      </c>
      <c r="H590" s="158">
        <v>-0.56000000000000005</v>
      </c>
      <c r="I590" s="158">
        <v>8.8000000000000007</v>
      </c>
      <c r="J590" s="158">
        <v>8.9</v>
      </c>
      <c r="K590" s="158">
        <v>60801</v>
      </c>
      <c r="L590" s="158">
        <v>534.52</v>
      </c>
    </row>
    <row r="591" spans="1:12">
      <c r="A591" s="159" t="s">
        <v>135</v>
      </c>
      <c r="C591" s="158">
        <v>13.1</v>
      </c>
      <c r="D591" s="158">
        <v>13.1</v>
      </c>
      <c r="E591" s="158">
        <v>12.8</v>
      </c>
      <c r="F591" s="158">
        <v>12.9</v>
      </c>
      <c r="G591" s="158">
        <v>0.1</v>
      </c>
      <c r="H591" s="158">
        <v>0.78</v>
      </c>
      <c r="I591" s="158">
        <v>12.8</v>
      </c>
      <c r="J591" s="158">
        <v>12.9</v>
      </c>
      <c r="K591" s="158">
        <v>6852619</v>
      </c>
      <c r="L591" s="158">
        <v>88877.54</v>
      </c>
    </row>
    <row r="592" spans="1:12">
      <c r="A592" s="159" t="s">
        <v>133</v>
      </c>
      <c r="C592" s="158">
        <v>5.55</v>
      </c>
      <c r="D592" s="158">
        <v>5.65</v>
      </c>
      <c r="E592" s="158">
        <v>5.4</v>
      </c>
      <c r="F592" s="158">
        <v>5.5</v>
      </c>
      <c r="G592" s="158">
        <v>0.05</v>
      </c>
      <c r="H592" s="158">
        <v>0.92</v>
      </c>
      <c r="I592" s="158">
        <v>5.5</v>
      </c>
      <c r="J592" s="158">
        <v>5.55</v>
      </c>
      <c r="K592" s="158">
        <v>1110111</v>
      </c>
      <c r="L592" s="158">
        <v>6131.41</v>
      </c>
    </row>
    <row r="593" spans="1:12">
      <c r="A593" s="159" t="s">
        <v>1486</v>
      </c>
      <c r="C593" s="158">
        <v>4</v>
      </c>
      <c r="D593" s="158">
        <v>4.0599999999999996</v>
      </c>
      <c r="E593" s="158">
        <v>3.94</v>
      </c>
      <c r="F593" s="158">
        <v>3.96</v>
      </c>
      <c r="G593" s="158">
        <v>-0.04</v>
      </c>
      <c r="H593" s="158">
        <v>-1</v>
      </c>
      <c r="I593" s="158">
        <v>3.96</v>
      </c>
      <c r="J593" s="158">
        <v>4</v>
      </c>
      <c r="K593" s="158">
        <v>1611100</v>
      </c>
      <c r="L593" s="158">
        <v>6428.38</v>
      </c>
    </row>
    <row r="594" spans="1:12">
      <c r="A594" s="159" t="s">
        <v>127</v>
      </c>
      <c r="C594" s="158">
        <v>1.63</v>
      </c>
      <c r="D594" s="158">
        <v>1.65</v>
      </c>
      <c r="E594" s="158">
        <v>1.61</v>
      </c>
      <c r="F594" s="158">
        <v>1.64</v>
      </c>
      <c r="G594" s="158">
        <v>0.02</v>
      </c>
      <c r="H594" s="158">
        <v>1.23</v>
      </c>
      <c r="I594" s="158">
        <v>1.63</v>
      </c>
      <c r="J594" s="158">
        <v>1.64</v>
      </c>
      <c r="K594" s="158">
        <v>1051800</v>
      </c>
      <c r="L594" s="158">
        <v>1711.07</v>
      </c>
    </row>
    <row r="595" spans="1:12">
      <c r="A595" s="159" t="s">
        <v>123</v>
      </c>
      <c r="C595" s="158">
        <v>9.4</v>
      </c>
      <c r="D595" s="158">
        <v>9.5</v>
      </c>
      <c r="E595" s="158">
        <v>8.9499999999999993</v>
      </c>
      <c r="F595" s="158">
        <v>8.9499999999999993</v>
      </c>
      <c r="G595" s="158">
        <v>-0.3</v>
      </c>
      <c r="H595" s="158">
        <v>-3.24</v>
      </c>
      <c r="I595" s="158">
        <v>8.9499999999999993</v>
      </c>
      <c r="J595" s="158">
        <v>9.0500000000000007</v>
      </c>
      <c r="K595" s="158">
        <v>4937538</v>
      </c>
      <c r="L595" s="158">
        <v>45218.28</v>
      </c>
    </row>
    <row r="596" spans="1:12">
      <c r="A596" s="159" t="s">
        <v>1489</v>
      </c>
      <c r="C596" s="158">
        <v>3.14</v>
      </c>
      <c r="D596" s="158">
        <v>3.26</v>
      </c>
      <c r="E596" s="158">
        <v>2.98</v>
      </c>
      <c r="F596" s="158">
        <v>3.16</v>
      </c>
      <c r="G596" s="158">
        <v>0.06</v>
      </c>
      <c r="H596" s="158">
        <v>1.94</v>
      </c>
      <c r="I596" s="158">
        <v>3.1</v>
      </c>
      <c r="J596" s="158">
        <v>3.16</v>
      </c>
      <c r="K596" s="158">
        <v>239000</v>
      </c>
      <c r="L596" s="158">
        <v>741.15</v>
      </c>
    </row>
    <row r="597" spans="1:12">
      <c r="A597" s="159" t="s">
        <v>1490</v>
      </c>
      <c r="C597" s="158">
        <v>1.2</v>
      </c>
      <c r="D597" s="158">
        <v>1.21</v>
      </c>
      <c r="E597" s="158">
        <v>1.18</v>
      </c>
      <c r="F597" s="158">
        <v>1.2</v>
      </c>
      <c r="G597" s="158">
        <v>0.02</v>
      </c>
      <c r="H597" s="158">
        <v>1.69</v>
      </c>
      <c r="I597" s="158">
        <v>1.18</v>
      </c>
      <c r="J597" s="158">
        <v>1.2</v>
      </c>
      <c r="K597" s="158">
        <v>64600</v>
      </c>
      <c r="L597" s="158">
        <v>76.290000000000006</v>
      </c>
    </row>
    <row r="598" spans="1:12">
      <c r="A598" s="159" t="s">
        <v>2110</v>
      </c>
      <c r="B598" s="158" t="s">
        <v>2041</v>
      </c>
      <c r="C598" s="158">
        <v>0.64</v>
      </c>
      <c r="D598" s="158">
        <v>0.64</v>
      </c>
      <c r="E598" s="158">
        <v>0.6</v>
      </c>
      <c r="F598" s="158">
        <v>0.61</v>
      </c>
      <c r="G598" s="158">
        <v>-0.01</v>
      </c>
      <c r="H598" s="158">
        <v>-1.61</v>
      </c>
      <c r="I598" s="158">
        <v>0.6</v>
      </c>
      <c r="J598" s="158">
        <v>0.61</v>
      </c>
      <c r="K598" s="158">
        <v>24172572</v>
      </c>
      <c r="L598" s="158">
        <v>14751.16</v>
      </c>
    </row>
    <row r="599" spans="1:12">
      <c r="A599" s="159" t="s">
        <v>1493</v>
      </c>
      <c r="C599" s="158">
        <v>0.16</v>
      </c>
      <c r="D599" s="158">
        <v>0.17</v>
      </c>
      <c r="E599" s="158">
        <v>0.15</v>
      </c>
      <c r="F599" s="158">
        <v>0.16</v>
      </c>
      <c r="G599" s="158">
        <v>0</v>
      </c>
      <c r="H599" s="158">
        <v>0</v>
      </c>
      <c r="I599" s="158">
        <v>0.15</v>
      </c>
      <c r="J599" s="158">
        <v>0.16</v>
      </c>
      <c r="K599" s="158">
        <v>22558209</v>
      </c>
      <c r="L599" s="158">
        <v>3606.16</v>
      </c>
    </row>
    <row r="600" spans="1:12">
      <c r="A600" s="159" t="s">
        <v>96</v>
      </c>
      <c r="C600" s="158">
        <v>4.12</v>
      </c>
      <c r="D600" s="158">
        <v>4.3600000000000003</v>
      </c>
      <c r="E600" s="158">
        <v>4.12</v>
      </c>
      <c r="F600" s="158">
        <v>4.3</v>
      </c>
      <c r="G600" s="158">
        <v>0.24</v>
      </c>
      <c r="H600" s="158">
        <v>5.91</v>
      </c>
      <c r="I600" s="158">
        <v>4.3</v>
      </c>
      <c r="J600" s="158">
        <v>4.34</v>
      </c>
      <c r="K600" s="158">
        <v>6290876</v>
      </c>
      <c r="L600" s="158">
        <v>26806.560000000001</v>
      </c>
    </row>
    <row r="601" spans="1:12">
      <c r="A601" s="159" t="s">
        <v>90</v>
      </c>
      <c r="C601" s="158">
        <v>4</v>
      </c>
      <c r="D601" s="158">
        <v>4.04</v>
      </c>
      <c r="E601" s="158">
        <v>3.8</v>
      </c>
      <c r="F601" s="158">
        <v>3.8</v>
      </c>
      <c r="G601" s="158">
        <v>-0.18</v>
      </c>
      <c r="H601" s="158">
        <v>-4.5199999999999996</v>
      </c>
      <c r="I601" s="158">
        <v>3.78</v>
      </c>
      <c r="J601" s="158">
        <v>3.8</v>
      </c>
      <c r="K601" s="158">
        <v>9949754</v>
      </c>
      <c r="L601" s="158">
        <v>37974.97</v>
      </c>
    </row>
    <row r="602" spans="1:12">
      <c r="A602" s="159" t="s">
        <v>1494</v>
      </c>
      <c r="C602" s="158">
        <v>1.26</v>
      </c>
      <c r="D602" s="158">
        <v>1.28</v>
      </c>
      <c r="E602" s="158">
        <v>1.21</v>
      </c>
      <c r="F602" s="158">
        <v>1.27</v>
      </c>
      <c r="G602" s="158">
        <v>0.01</v>
      </c>
      <c r="H602" s="158">
        <v>0.79</v>
      </c>
      <c r="I602" s="158">
        <v>1.26</v>
      </c>
      <c r="J602" s="158">
        <v>1.27</v>
      </c>
      <c r="K602" s="158">
        <v>306501</v>
      </c>
      <c r="L602" s="158">
        <v>380.03</v>
      </c>
    </row>
    <row r="603" spans="1:12">
      <c r="A603" s="159" t="s">
        <v>1496</v>
      </c>
      <c r="C603" s="158" t="s">
        <v>1028</v>
      </c>
      <c r="D603" s="158" t="s">
        <v>1283</v>
      </c>
      <c r="E603" s="158" t="s">
        <v>1028</v>
      </c>
      <c r="F603" s="158" t="s">
        <v>1283</v>
      </c>
      <c r="G603" s="158" t="s">
        <v>758</v>
      </c>
      <c r="H603" s="158" t="s">
        <v>758</v>
      </c>
      <c r="I603" s="158" t="s">
        <v>1235</v>
      </c>
      <c r="J603" s="158" t="s">
        <v>1283</v>
      </c>
      <c r="K603" s="158" t="s">
        <v>2084</v>
      </c>
      <c r="L603" s="158" t="s">
        <v>3368</v>
      </c>
    </row>
    <row r="604" spans="1:12">
      <c r="A604" s="159" t="s">
        <v>299</v>
      </c>
      <c r="C604" s="158" t="s">
        <v>1919</v>
      </c>
      <c r="D604" s="158" t="s">
        <v>1918</v>
      </c>
      <c r="E604" s="158" t="s">
        <v>2284</v>
      </c>
      <c r="F604" s="158" t="s">
        <v>1887</v>
      </c>
      <c r="G604" s="158" t="s">
        <v>763</v>
      </c>
      <c r="H604" s="158" t="s">
        <v>2347</v>
      </c>
      <c r="I604" s="158" t="s">
        <v>811</v>
      </c>
      <c r="J604" s="158" t="s">
        <v>1887</v>
      </c>
      <c r="K604" s="158" t="s">
        <v>3369</v>
      </c>
      <c r="L604" s="158" t="s">
        <v>3370</v>
      </c>
    </row>
    <row r="605" spans="1:12">
      <c r="A605" s="159" t="s">
        <v>1497</v>
      </c>
      <c r="C605" s="158" t="s">
        <v>771</v>
      </c>
      <c r="D605" s="158" t="s">
        <v>771</v>
      </c>
      <c r="E605" s="158" t="s">
        <v>850</v>
      </c>
      <c r="F605" s="158" t="s">
        <v>1488</v>
      </c>
      <c r="G605" s="158" t="s">
        <v>757</v>
      </c>
      <c r="H605" s="158" t="s">
        <v>1771</v>
      </c>
      <c r="I605" s="158" t="s">
        <v>1488</v>
      </c>
      <c r="J605" s="158" t="s">
        <v>771</v>
      </c>
      <c r="K605" s="158" t="s">
        <v>3371</v>
      </c>
      <c r="L605" s="158" t="s">
        <v>3372</v>
      </c>
    </row>
    <row r="606" spans="1:12">
      <c r="A606" s="159" t="s">
        <v>298</v>
      </c>
      <c r="C606" s="158" t="s">
        <v>1123</v>
      </c>
      <c r="D606" s="158" t="s">
        <v>1124</v>
      </c>
      <c r="E606" s="158" t="s">
        <v>1922</v>
      </c>
      <c r="F606" s="158" t="s">
        <v>1868</v>
      </c>
      <c r="G606" s="158" t="s">
        <v>748</v>
      </c>
      <c r="H606" s="158" t="s">
        <v>988</v>
      </c>
      <c r="I606" s="158" t="s">
        <v>1868</v>
      </c>
      <c r="J606" s="158" t="s">
        <v>1983</v>
      </c>
      <c r="K606" s="158" t="s">
        <v>3373</v>
      </c>
      <c r="L606" s="158" t="s">
        <v>3374</v>
      </c>
    </row>
    <row r="607" spans="1:12">
      <c r="A607" s="159" t="s">
        <v>296</v>
      </c>
      <c r="C607" s="158" t="s">
        <v>699</v>
      </c>
      <c r="D607" s="158" t="s">
        <v>691</v>
      </c>
      <c r="E607" s="158" t="s">
        <v>1076</v>
      </c>
      <c r="F607" s="158" t="s">
        <v>699</v>
      </c>
      <c r="G607" s="158" t="s">
        <v>758</v>
      </c>
      <c r="H607" s="158" t="s">
        <v>758</v>
      </c>
      <c r="I607" s="158" t="s">
        <v>699</v>
      </c>
      <c r="J607" s="158" t="s">
        <v>691</v>
      </c>
      <c r="K607" s="158" t="s">
        <v>3375</v>
      </c>
      <c r="L607" s="158" t="s">
        <v>3376</v>
      </c>
    </row>
    <row r="608" spans="1:12">
      <c r="A608" s="159" t="s">
        <v>2111</v>
      </c>
      <c r="B608" s="158" t="s">
        <v>2031</v>
      </c>
      <c r="C608" s="158" t="s">
        <v>368</v>
      </c>
      <c r="D608" s="158" t="s">
        <v>368</v>
      </c>
      <c r="E608" s="158" t="s">
        <v>368</v>
      </c>
      <c r="F608" s="158" t="s">
        <v>368</v>
      </c>
      <c r="G608" s="158" t="s">
        <v>368</v>
      </c>
      <c r="H608" s="158" t="s">
        <v>368</v>
      </c>
      <c r="I608" s="158" t="s">
        <v>368</v>
      </c>
      <c r="J608" s="158" t="s">
        <v>368</v>
      </c>
      <c r="K608" s="158" t="s">
        <v>368</v>
      </c>
      <c r="L608" s="158" t="s">
        <v>368</v>
      </c>
    </row>
    <row r="609" spans="1:12">
      <c r="A609" s="159" t="s">
        <v>2112</v>
      </c>
      <c r="B609" s="158" t="s">
        <v>2041</v>
      </c>
      <c r="C609" s="158" t="s">
        <v>2005</v>
      </c>
      <c r="D609" s="158" t="s">
        <v>1107</v>
      </c>
      <c r="E609" s="158" t="s">
        <v>2005</v>
      </c>
      <c r="F609" s="158" t="s">
        <v>1107</v>
      </c>
      <c r="G609" s="158" t="s">
        <v>758</v>
      </c>
      <c r="H609" s="158" t="s">
        <v>758</v>
      </c>
      <c r="I609" s="158" t="s">
        <v>2005</v>
      </c>
      <c r="J609" s="158" t="s">
        <v>1107</v>
      </c>
      <c r="K609" s="158" t="s">
        <v>3377</v>
      </c>
      <c r="L609" s="158" t="s">
        <v>3378</v>
      </c>
    </row>
    <row r="610" spans="1:12">
      <c r="A610" s="159" t="s">
        <v>1499</v>
      </c>
      <c r="C610" s="158" t="s">
        <v>1824</v>
      </c>
      <c r="D610" s="158" t="s">
        <v>684</v>
      </c>
      <c r="E610" s="158" t="s">
        <v>778</v>
      </c>
      <c r="F610" s="158" t="s">
        <v>684</v>
      </c>
      <c r="G610" s="158" t="s">
        <v>809</v>
      </c>
      <c r="H610" s="158" t="s">
        <v>879</v>
      </c>
      <c r="I610" s="158" t="s">
        <v>1824</v>
      </c>
      <c r="J610" s="158" t="s">
        <v>684</v>
      </c>
      <c r="K610" s="158" t="s">
        <v>3379</v>
      </c>
      <c r="L610" s="158" t="s">
        <v>3380</v>
      </c>
    </row>
    <row r="611" spans="1:12">
      <c r="A611" s="159" t="s">
        <v>290</v>
      </c>
      <c r="C611" s="158" t="s">
        <v>807</v>
      </c>
      <c r="D611" s="158" t="s">
        <v>733</v>
      </c>
      <c r="E611" s="158" t="s">
        <v>834</v>
      </c>
      <c r="F611" s="158" t="s">
        <v>807</v>
      </c>
      <c r="G611" s="158" t="s">
        <v>757</v>
      </c>
      <c r="H611" s="158" t="s">
        <v>1723</v>
      </c>
      <c r="I611" s="158" t="s">
        <v>807</v>
      </c>
      <c r="J611" s="158" t="s">
        <v>786</v>
      </c>
      <c r="K611" s="158" t="s">
        <v>3381</v>
      </c>
      <c r="L611" s="158" t="s">
        <v>3382</v>
      </c>
    </row>
    <row r="612" spans="1:12">
      <c r="A612" s="159" t="s">
        <v>1500</v>
      </c>
      <c r="C612" s="158" t="s">
        <v>1812</v>
      </c>
      <c r="D612" s="158" t="s">
        <v>1056</v>
      </c>
      <c r="E612" s="158" t="s">
        <v>1852</v>
      </c>
      <c r="F612" s="158" t="s">
        <v>1812</v>
      </c>
      <c r="G612" s="158" t="s">
        <v>983</v>
      </c>
      <c r="H612" s="158" t="s">
        <v>1842</v>
      </c>
      <c r="I612" s="158" t="s">
        <v>1812</v>
      </c>
      <c r="J612" s="158" t="s">
        <v>1056</v>
      </c>
      <c r="K612" s="158" t="s">
        <v>3383</v>
      </c>
      <c r="L612" s="158" t="s">
        <v>3384</v>
      </c>
    </row>
    <row r="613" spans="1:12">
      <c r="A613" s="159" t="s">
        <v>674</v>
      </c>
      <c r="C613" s="158" t="s">
        <v>987</v>
      </c>
      <c r="D613" s="158" t="s">
        <v>1075</v>
      </c>
      <c r="E613" s="158" t="s">
        <v>1104</v>
      </c>
      <c r="F613" s="158" t="s">
        <v>1076</v>
      </c>
      <c r="G613" s="158" t="s">
        <v>877</v>
      </c>
      <c r="H613" s="158" t="s">
        <v>1851</v>
      </c>
      <c r="I613" s="158" t="s">
        <v>1076</v>
      </c>
      <c r="J613" s="158" t="s">
        <v>699</v>
      </c>
      <c r="K613" s="158" t="s">
        <v>3385</v>
      </c>
      <c r="L613" s="158" t="s">
        <v>3386</v>
      </c>
    </row>
    <row r="614" spans="1:12">
      <c r="A614" s="159" t="s">
        <v>1501</v>
      </c>
      <c r="C614" s="158" t="s">
        <v>1401</v>
      </c>
      <c r="D614" s="158" t="s">
        <v>1820</v>
      </c>
      <c r="E614" s="158" t="s">
        <v>1401</v>
      </c>
      <c r="F614" s="158" t="s">
        <v>1401</v>
      </c>
      <c r="G614" s="158" t="s">
        <v>758</v>
      </c>
      <c r="H614" s="158" t="s">
        <v>758</v>
      </c>
      <c r="I614" s="158" t="s">
        <v>1993</v>
      </c>
      <c r="J614" s="158" t="s">
        <v>1401</v>
      </c>
      <c r="K614" s="158" t="s">
        <v>2084</v>
      </c>
      <c r="L614" s="158" t="s">
        <v>3387</v>
      </c>
    </row>
    <row r="615" spans="1:12">
      <c r="A615" s="159" t="s">
        <v>1502</v>
      </c>
      <c r="C615" s="158" t="s">
        <v>1315</v>
      </c>
      <c r="D615" s="158" t="s">
        <v>1962</v>
      </c>
      <c r="E615" s="158" t="s">
        <v>1140</v>
      </c>
      <c r="F615" s="158" t="s">
        <v>1140</v>
      </c>
      <c r="G615" s="158" t="s">
        <v>748</v>
      </c>
      <c r="H615" s="158" t="s">
        <v>2150</v>
      </c>
      <c r="I615" s="158" t="s">
        <v>1140</v>
      </c>
      <c r="J615" s="158" t="s">
        <v>1315</v>
      </c>
      <c r="K615" s="158" t="s">
        <v>3388</v>
      </c>
      <c r="L615" s="158" t="s">
        <v>3389</v>
      </c>
    </row>
    <row r="616" spans="1:12">
      <c r="A616" s="159" t="s">
        <v>1503</v>
      </c>
      <c r="C616" s="158" t="s">
        <v>1214</v>
      </c>
      <c r="D616" s="158" t="s">
        <v>1218</v>
      </c>
      <c r="E616" s="158" t="s">
        <v>1213</v>
      </c>
      <c r="F616" s="158" t="s">
        <v>1218</v>
      </c>
      <c r="G616" s="158" t="s">
        <v>983</v>
      </c>
      <c r="H616" s="158" t="s">
        <v>3070</v>
      </c>
      <c r="I616" s="158" t="s">
        <v>1218</v>
      </c>
      <c r="J616" s="158" t="s">
        <v>1478</v>
      </c>
      <c r="K616" s="158" t="s">
        <v>3390</v>
      </c>
      <c r="L616" s="158" t="s">
        <v>3391</v>
      </c>
    </row>
    <row r="617" spans="1:12">
      <c r="A617" s="159" t="s">
        <v>1504</v>
      </c>
      <c r="C617" s="158" t="s">
        <v>1811</v>
      </c>
      <c r="D617" s="158" t="s">
        <v>1356</v>
      </c>
      <c r="E617" s="158" t="s">
        <v>1688</v>
      </c>
      <c r="F617" s="158" t="s">
        <v>1777</v>
      </c>
      <c r="G617" s="158" t="s">
        <v>832</v>
      </c>
      <c r="H617" s="158" t="s">
        <v>3392</v>
      </c>
      <c r="I617" s="158" t="s">
        <v>1777</v>
      </c>
      <c r="J617" s="158" t="s">
        <v>1792</v>
      </c>
      <c r="K617" s="158" t="s">
        <v>3393</v>
      </c>
      <c r="L617" s="158" t="s">
        <v>3394</v>
      </c>
    </row>
    <row r="618" spans="1:12">
      <c r="A618" s="159" t="s">
        <v>260</v>
      </c>
      <c r="C618" s="158" t="s">
        <v>3395</v>
      </c>
      <c r="D618" s="158" t="s">
        <v>2503</v>
      </c>
      <c r="E618" s="158" t="s">
        <v>3396</v>
      </c>
      <c r="F618" s="158" t="s">
        <v>1757</v>
      </c>
      <c r="G618" s="158" t="s">
        <v>2059</v>
      </c>
      <c r="H618" s="158" t="s">
        <v>2249</v>
      </c>
      <c r="I618" s="158" t="s">
        <v>1867</v>
      </c>
      <c r="J618" s="158" t="s">
        <v>1757</v>
      </c>
      <c r="K618" s="158" t="s">
        <v>3397</v>
      </c>
      <c r="L618" s="158" t="s">
        <v>3398</v>
      </c>
    </row>
    <row r="619" spans="1:12">
      <c r="A619" s="159" t="s">
        <v>1506</v>
      </c>
      <c r="C619" s="158" t="s">
        <v>932</v>
      </c>
      <c r="D619" s="158" t="s">
        <v>931</v>
      </c>
      <c r="E619" s="158" t="s">
        <v>932</v>
      </c>
      <c r="F619" s="158" t="s">
        <v>931</v>
      </c>
      <c r="G619" s="158" t="s">
        <v>983</v>
      </c>
      <c r="H619" s="158" t="s">
        <v>3256</v>
      </c>
      <c r="I619" s="158" t="s">
        <v>932</v>
      </c>
      <c r="J619" s="158" t="s">
        <v>931</v>
      </c>
      <c r="K619" s="158" t="s">
        <v>3399</v>
      </c>
      <c r="L619" s="158" t="s">
        <v>3400</v>
      </c>
    </row>
    <row r="620" spans="1:12">
      <c r="A620" s="159" t="s">
        <v>1507</v>
      </c>
      <c r="C620" s="158" t="s">
        <v>1959</v>
      </c>
      <c r="D620" s="158" t="s">
        <v>1958</v>
      </c>
      <c r="E620" s="158" t="s">
        <v>1959</v>
      </c>
      <c r="F620" s="158" t="s">
        <v>1958</v>
      </c>
      <c r="G620" s="158" t="s">
        <v>983</v>
      </c>
      <c r="H620" s="158" t="s">
        <v>2098</v>
      </c>
      <c r="I620" s="158" t="s">
        <v>1959</v>
      </c>
      <c r="J620" s="158" t="s">
        <v>1958</v>
      </c>
      <c r="K620" s="158" t="s">
        <v>3401</v>
      </c>
      <c r="L620" s="158" t="s">
        <v>3402</v>
      </c>
    </row>
    <row r="621" spans="1:12">
      <c r="A621" s="159" t="s">
        <v>245</v>
      </c>
      <c r="C621" s="158" t="s">
        <v>718</v>
      </c>
      <c r="D621" s="158" t="s">
        <v>718</v>
      </c>
      <c r="E621" s="158" t="s">
        <v>1429</v>
      </c>
      <c r="F621" s="158" t="s">
        <v>1429</v>
      </c>
      <c r="G621" s="158" t="s">
        <v>789</v>
      </c>
      <c r="H621" s="158" t="s">
        <v>1914</v>
      </c>
      <c r="I621" s="158" t="s">
        <v>1429</v>
      </c>
      <c r="J621" s="158" t="s">
        <v>718</v>
      </c>
      <c r="K621" s="158" t="s">
        <v>3403</v>
      </c>
      <c r="L621" s="158" t="s">
        <v>3404</v>
      </c>
    </row>
    <row r="622" spans="1:12">
      <c r="A622" s="159" t="s">
        <v>1509</v>
      </c>
      <c r="C622" s="158" t="s">
        <v>1060</v>
      </c>
      <c r="D622" s="158" t="s">
        <v>1060</v>
      </c>
      <c r="E622" s="158" t="s">
        <v>1060</v>
      </c>
      <c r="F622" s="158" t="s">
        <v>1060</v>
      </c>
      <c r="G622" s="158" t="s">
        <v>758</v>
      </c>
      <c r="H622" s="158" t="s">
        <v>758</v>
      </c>
      <c r="I622" s="158" t="s">
        <v>1060</v>
      </c>
      <c r="J622" s="158" t="s">
        <v>1268</v>
      </c>
      <c r="K622" s="158" t="s">
        <v>3405</v>
      </c>
      <c r="L622" s="158" t="s">
        <v>3406</v>
      </c>
    </row>
    <row r="623" spans="1:12">
      <c r="A623" s="159" t="s">
        <v>1510</v>
      </c>
      <c r="C623" s="158" t="s">
        <v>2057</v>
      </c>
      <c r="D623" s="158" t="s">
        <v>1011</v>
      </c>
      <c r="E623" s="158" t="s">
        <v>2057</v>
      </c>
      <c r="F623" s="158" t="s">
        <v>818</v>
      </c>
      <c r="G623" s="158" t="s">
        <v>819</v>
      </c>
      <c r="H623" s="158" t="s">
        <v>3407</v>
      </c>
      <c r="I623" s="158" t="s">
        <v>1572</v>
      </c>
      <c r="J623" s="158" t="s">
        <v>818</v>
      </c>
      <c r="K623" s="158" t="s">
        <v>3408</v>
      </c>
      <c r="L623" s="158" t="s">
        <v>3409</v>
      </c>
    </row>
    <row r="624" spans="1:12">
      <c r="A624" s="159" t="s">
        <v>1511</v>
      </c>
      <c r="C624" s="158" t="s">
        <v>1492</v>
      </c>
      <c r="D624" s="158" t="s">
        <v>1491</v>
      </c>
      <c r="E624" s="158" t="s">
        <v>1492</v>
      </c>
      <c r="F624" s="158" t="s">
        <v>1391</v>
      </c>
      <c r="G624" s="158" t="s">
        <v>983</v>
      </c>
      <c r="H624" s="158" t="s">
        <v>2702</v>
      </c>
      <c r="I624" s="158" t="s">
        <v>1391</v>
      </c>
      <c r="J624" s="158" t="s">
        <v>1491</v>
      </c>
      <c r="K624" s="158" t="s">
        <v>3410</v>
      </c>
      <c r="L624" s="158" t="s">
        <v>3411</v>
      </c>
    </row>
    <row r="625" spans="1:12">
      <c r="A625" s="159" t="s">
        <v>2116</v>
      </c>
      <c r="B625" s="158" t="s">
        <v>2041</v>
      </c>
      <c r="C625" s="158" t="s">
        <v>1885</v>
      </c>
      <c r="D625" s="158" t="s">
        <v>1784</v>
      </c>
      <c r="E625" s="158" t="s">
        <v>1885</v>
      </c>
      <c r="F625" s="158" t="s">
        <v>1886</v>
      </c>
      <c r="G625" s="158" t="s">
        <v>983</v>
      </c>
      <c r="H625" s="158" t="s">
        <v>3412</v>
      </c>
      <c r="I625" s="158" t="s">
        <v>1885</v>
      </c>
      <c r="J625" s="158" t="s">
        <v>1886</v>
      </c>
      <c r="K625" s="158" t="s">
        <v>3413</v>
      </c>
      <c r="L625" s="158" t="s">
        <v>3414</v>
      </c>
    </row>
    <row r="626" spans="1:12">
      <c r="A626" s="159" t="s">
        <v>214</v>
      </c>
      <c r="C626" s="158" t="s">
        <v>1095</v>
      </c>
      <c r="D626" s="158" t="s">
        <v>1095</v>
      </c>
      <c r="E626" s="158" t="s">
        <v>924</v>
      </c>
      <c r="F626" s="158" t="s">
        <v>924</v>
      </c>
      <c r="G626" s="158" t="s">
        <v>787</v>
      </c>
      <c r="H626" s="158" t="s">
        <v>894</v>
      </c>
      <c r="I626" s="158" t="s">
        <v>924</v>
      </c>
      <c r="J626" s="158" t="s">
        <v>1095</v>
      </c>
      <c r="K626" s="158" t="s">
        <v>3415</v>
      </c>
      <c r="L626" s="158" t="s">
        <v>3416</v>
      </c>
    </row>
    <row r="627" spans="1:12">
      <c r="A627" s="159" t="s">
        <v>213</v>
      </c>
      <c r="C627" s="158" t="s">
        <v>1967</v>
      </c>
      <c r="D627" s="158" t="s">
        <v>876</v>
      </c>
      <c r="E627" s="158" t="s">
        <v>734</v>
      </c>
      <c r="F627" s="158" t="s">
        <v>1270</v>
      </c>
      <c r="G627" s="158" t="s">
        <v>819</v>
      </c>
      <c r="H627" s="158" t="s">
        <v>3417</v>
      </c>
      <c r="I627" s="158" t="s">
        <v>1270</v>
      </c>
      <c r="J627" s="158" t="s">
        <v>876</v>
      </c>
      <c r="K627" s="158" t="s">
        <v>3418</v>
      </c>
      <c r="L627" s="158" t="s">
        <v>3419</v>
      </c>
    </row>
    <row r="628" spans="1:12">
      <c r="A628" s="159" t="s">
        <v>211</v>
      </c>
      <c r="C628" s="158" t="s">
        <v>1201</v>
      </c>
      <c r="D628" s="158" t="s">
        <v>1191</v>
      </c>
      <c r="E628" s="158" t="s">
        <v>1830</v>
      </c>
      <c r="F628" s="158" t="s">
        <v>1201</v>
      </c>
      <c r="G628" s="158" t="s">
        <v>768</v>
      </c>
      <c r="H628" s="158" t="s">
        <v>1825</v>
      </c>
      <c r="I628" s="158" t="s">
        <v>1201</v>
      </c>
      <c r="J628" s="158" t="s">
        <v>1085</v>
      </c>
      <c r="K628" s="158" t="s">
        <v>3420</v>
      </c>
      <c r="L628" s="158" t="s">
        <v>3421</v>
      </c>
    </row>
    <row r="629" spans="1:12">
      <c r="A629" s="159" t="s">
        <v>2007</v>
      </c>
      <c r="B629" s="158" t="s">
        <v>2096</v>
      </c>
      <c r="C629" s="158" t="s">
        <v>1120</v>
      </c>
      <c r="D629" s="158" t="s">
        <v>1800</v>
      </c>
      <c r="E629" s="158" t="s">
        <v>866</v>
      </c>
      <c r="F629" s="158" t="s">
        <v>1800</v>
      </c>
      <c r="G629" s="158" t="s">
        <v>763</v>
      </c>
      <c r="H629" s="158" t="s">
        <v>2331</v>
      </c>
      <c r="I629" s="158" t="s">
        <v>1043</v>
      </c>
      <c r="J629" s="158" t="s">
        <v>1800</v>
      </c>
      <c r="K629" s="158" t="s">
        <v>3422</v>
      </c>
      <c r="L629" s="158" t="s">
        <v>3423</v>
      </c>
    </row>
    <row r="630" spans="1:12">
      <c r="A630" s="159" t="s">
        <v>1515</v>
      </c>
      <c r="C630" s="158" t="s">
        <v>782</v>
      </c>
      <c r="D630" s="158" t="s">
        <v>1648</v>
      </c>
      <c r="E630" s="158" t="s">
        <v>782</v>
      </c>
      <c r="F630" s="158" t="s">
        <v>1505</v>
      </c>
      <c r="G630" s="158" t="s">
        <v>3424</v>
      </c>
      <c r="H630" s="158" t="s">
        <v>3425</v>
      </c>
      <c r="I630" s="158" t="s">
        <v>1495</v>
      </c>
      <c r="J630" s="158" t="s">
        <v>1505</v>
      </c>
      <c r="K630" s="158" t="s">
        <v>3426</v>
      </c>
      <c r="L630" s="158" t="s">
        <v>3427</v>
      </c>
    </row>
    <row r="631" spans="1:12">
      <c r="A631" s="159" t="s">
        <v>1517</v>
      </c>
      <c r="C631" s="158" t="s">
        <v>1181</v>
      </c>
      <c r="D631" s="158" t="s">
        <v>1245</v>
      </c>
      <c r="E631" s="158" t="s">
        <v>1181</v>
      </c>
      <c r="F631" s="158" t="s">
        <v>1280</v>
      </c>
      <c r="G631" s="158" t="s">
        <v>754</v>
      </c>
      <c r="H631" s="158" t="s">
        <v>1994</v>
      </c>
      <c r="I631" s="158" t="s">
        <v>1181</v>
      </c>
      <c r="J631" s="158" t="s">
        <v>1245</v>
      </c>
      <c r="K631" s="158" t="s">
        <v>3428</v>
      </c>
      <c r="L631" s="158" t="s">
        <v>3429</v>
      </c>
    </row>
    <row r="632" spans="1:12">
      <c r="A632" s="159" t="s">
        <v>1518</v>
      </c>
      <c r="C632" s="158" t="s">
        <v>1777</v>
      </c>
      <c r="D632" s="158" t="s">
        <v>1968</v>
      </c>
      <c r="E632" s="158" t="s">
        <v>1688</v>
      </c>
      <c r="F632" s="158" t="s">
        <v>1777</v>
      </c>
      <c r="G632" s="158" t="s">
        <v>758</v>
      </c>
      <c r="H632" s="158" t="s">
        <v>758</v>
      </c>
      <c r="I632" s="158" t="s">
        <v>1748</v>
      </c>
      <c r="J632" s="158" t="s">
        <v>1777</v>
      </c>
      <c r="K632" s="158" t="s">
        <v>3430</v>
      </c>
      <c r="L632" s="158" t="s">
        <v>3431</v>
      </c>
    </row>
    <row r="633" spans="1:12">
      <c r="A633" s="159" t="s">
        <v>1521</v>
      </c>
      <c r="C633" s="158" t="s">
        <v>1823</v>
      </c>
      <c r="D633" s="158" t="s">
        <v>1823</v>
      </c>
      <c r="E633" s="158" t="s">
        <v>1782</v>
      </c>
      <c r="F633" s="158" t="s">
        <v>1184</v>
      </c>
      <c r="G633" s="158" t="s">
        <v>832</v>
      </c>
      <c r="H633" s="158" t="s">
        <v>1752</v>
      </c>
      <c r="I633" s="158" t="s">
        <v>1184</v>
      </c>
      <c r="J633" s="158" t="s">
        <v>1185</v>
      </c>
      <c r="K633" s="158" t="s">
        <v>3432</v>
      </c>
      <c r="L633" s="158" t="s">
        <v>3433</v>
      </c>
    </row>
    <row r="634" spans="1:12">
      <c r="A634" s="159" t="s">
        <v>198</v>
      </c>
      <c r="C634" s="158" t="s">
        <v>830</v>
      </c>
      <c r="D634" s="158" t="s">
        <v>1028</v>
      </c>
      <c r="E634" s="158" t="s">
        <v>830</v>
      </c>
      <c r="F634" s="158" t="s">
        <v>830</v>
      </c>
      <c r="G634" s="158" t="s">
        <v>758</v>
      </c>
      <c r="H634" s="158" t="s">
        <v>758</v>
      </c>
      <c r="I634" s="158" t="s">
        <v>830</v>
      </c>
      <c r="J634" s="158" t="s">
        <v>1235</v>
      </c>
      <c r="K634" s="158" t="s">
        <v>3434</v>
      </c>
      <c r="L634" s="158" t="s">
        <v>3435</v>
      </c>
    </row>
    <row r="635" spans="1:12">
      <c r="A635" s="159" t="s">
        <v>1523</v>
      </c>
      <c r="C635" s="158" t="s">
        <v>1812</v>
      </c>
      <c r="D635" s="158" t="s">
        <v>813</v>
      </c>
      <c r="E635" s="158" t="s">
        <v>1813</v>
      </c>
      <c r="F635" s="158" t="s">
        <v>1813</v>
      </c>
      <c r="G635" s="158" t="s">
        <v>828</v>
      </c>
      <c r="H635" s="158" t="s">
        <v>2938</v>
      </c>
      <c r="I635" s="158" t="s">
        <v>1813</v>
      </c>
      <c r="J635" s="158" t="s">
        <v>1852</v>
      </c>
      <c r="K635" s="158" t="s">
        <v>3436</v>
      </c>
      <c r="L635" s="158" t="s">
        <v>3437</v>
      </c>
    </row>
    <row r="636" spans="1:12">
      <c r="A636" s="159" t="s">
        <v>1524</v>
      </c>
      <c r="C636" s="158" t="s">
        <v>1782</v>
      </c>
      <c r="D636" s="158" t="s">
        <v>1185</v>
      </c>
      <c r="E636" s="158" t="s">
        <v>1970</v>
      </c>
      <c r="F636" s="158" t="s">
        <v>1185</v>
      </c>
      <c r="G636" s="158" t="s">
        <v>1041</v>
      </c>
      <c r="H636" s="158" t="s">
        <v>2118</v>
      </c>
      <c r="I636" s="158" t="s">
        <v>1782</v>
      </c>
      <c r="J636" s="158" t="s">
        <v>1185</v>
      </c>
      <c r="K636" s="158" t="s">
        <v>3438</v>
      </c>
      <c r="L636" s="158" t="s">
        <v>3439</v>
      </c>
    </row>
    <row r="637" spans="1:12">
      <c r="A637" s="159" t="s">
        <v>194</v>
      </c>
      <c r="C637" s="158" t="s">
        <v>1076</v>
      </c>
      <c r="D637" s="158" t="s">
        <v>699</v>
      </c>
      <c r="E637" s="158" t="s">
        <v>898</v>
      </c>
      <c r="F637" s="158" t="s">
        <v>1104</v>
      </c>
      <c r="G637" s="158" t="s">
        <v>819</v>
      </c>
      <c r="H637" s="158" t="s">
        <v>1905</v>
      </c>
      <c r="I637" s="158" t="s">
        <v>1104</v>
      </c>
      <c r="J637" s="158" t="s">
        <v>1076</v>
      </c>
      <c r="K637" s="158" t="s">
        <v>3440</v>
      </c>
      <c r="L637" s="158" t="s">
        <v>3441</v>
      </c>
    </row>
    <row r="638" spans="1:12">
      <c r="A638" s="159" t="s">
        <v>2119</v>
      </c>
      <c r="B638" s="158" t="s">
        <v>2031</v>
      </c>
      <c r="C638" s="158" t="s">
        <v>368</v>
      </c>
      <c r="D638" s="158" t="s">
        <v>368</v>
      </c>
      <c r="E638" s="158" t="s">
        <v>368</v>
      </c>
      <c r="F638" s="158" t="s">
        <v>368</v>
      </c>
      <c r="G638" s="158" t="s">
        <v>368</v>
      </c>
      <c r="H638" s="158" t="s">
        <v>368</v>
      </c>
      <c r="I638" s="158" t="s">
        <v>368</v>
      </c>
      <c r="J638" s="158" t="s">
        <v>368</v>
      </c>
      <c r="K638" s="158" t="s">
        <v>368</v>
      </c>
      <c r="L638" s="158" t="s">
        <v>368</v>
      </c>
    </row>
    <row r="639" spans="1:12">
      <c r="A639" s="159" t="s">
        <v>1525</v>
      </c>
      <c r="C639" s="158" t="s">
        <v>1180</v>
      </c>
      <c r="D639" s="158" t="s">
        <v>1327</v>
      </c>
      <c r="E639" s="158" t="s">
        <v>918</v>
      </c>
      <c r="F639" s="158" t="s">
        <v>1327</v>
      </c>
      <c r="G639" s="158" t="s">
        <v>768</v>
      </c>
      <c r="H639" s="158" t="s">
        <v>1728</v>
      </c>
      <c r="I639" s="158" t="s">
        <v>1180</v>
      </c>
      <c r="J639" s="158" t="s">
        <v>1327</v>
      </c>
      <c r="K639" s="158" t="s">
        <v>3442</v>
      </c>
      <c r="L639" s="158" t="s">
        <v>3443</v>
      </c>
    </row>
    <row r="640" spans="1:12">
      <c r="A640" s="159" t="s">
        <v>1526</v>
      </c>
      <c r="C640" s="158" t="s">
        <v>1293</v>
      </c>
      <c r="D640" s="158" t="s">
        <v>1961</v>
      </c>
      <c r="E640" s="158" t="s">
        <v>1315</v>
      </c>
      <c r="F640" s="158" t="s">
        <v>1293</v>
      </c>
      <c r="G640" s="158" t="s">
        <v>758</v>
      </c>
      <c r="H640" s="158" t="s">
        <v>758</v>
      </c>
      <c r="I640" s="158" t="s">
        <v>1293</v>
      </c>
      <c r="J640" s="158" t="s">
        <v>1961</v>
      </c>
      <c r="K640" s="158" t="s">
        <v>3444</v>
      </c>
      <c r="L640" s="158" t="s">
        <v>3445</v>
      </c>
    </row>
    <row r="641" spans="1:12">
      <c r="A641" s="159" t="s">
        <v>1527</v>
      </c>
      <c r="C641" s="158" t="s">
        <v>920</v>
      </c>
      <c r="D641" s="158" t="s">
        <v>973</v>
      </c>
      <c r="E641" s="158" t="s">
        <v>920</v>
      </c>
      <c r="F641" s="158" t="s">
        <v>973</v>
      </c>
      <c r="G641" s="158" t="s">
        <v>1143</v>
      </c>
      <c r="H641" s="158" t="s">
        <v>3446</v>
      </c>
      <c r="I641" s="158" t="s">
        <v>921</v>
      </c>
      <c r="J641" s="158" t="s">
        <v>973</v>
      </c>
      <c r="K641" s="158" t="s">
        <v>3447</v>
      </c>
      <c r="L641" s="158" t="s">
        <v>3448</v>
      </c>
    </row>
    <row r="642" spans="1:12">
      <c r="A642" s="159" t="s">
        <v>1528</v>
      </c>
      <c r="C642" s="158" t="s">
        <v>1298</v>
      </c>
      <c r="D642" s="158" t="s">
        <v>1171</v>
      </c>
      <c r="E642" s="158" t="s">
        <v>919</v>
      </c>
      <c r="F642" s="158" t="s">
        <v>919</v>
      </c>
      <c r="G642" s="158" t="s">
        <v>758</v>
      </c>
      <c r="H642" s="158" t="s">
        <v>758</v>
      </c>
      <c r="I642" s="158" t="s">
        <v>919</v>
      </c>
      <c r="J642" s="158" t="s">
        <v>1316</v>
      </c>
      <c r="K642" s="158" t="s">
        <v>3449</v>
      </c>
      <c r="L642" s="158" t="s">
        <v>3450</v>
      </c>
    </row>
    <row r="643" spans="1:12">
      <c r="A643" s="159" t="s">
        <v>2120</v>
      </c>
      <c r="B643" s="158" t="s">
        <v>2031</v>
      </c>
      <c r="C643" s="158" t="s">
        <v>368</v>
      </c>
      <c r="D643" s="158" t="s">
        <v>368</v>
      </c>
      <c r="E643" s="158" t="s">
        <v>368</v>
      </c>
      <c r="F643" s="158" t="s">
        <v>368</v>
      </c>
      <c r="G643" s="158" t="s">
        <v>368</v>
      </c>
      <c r="H643" s="158" t="s">
        <v>368</v>
      </c>
      <c r="I643" s="158" t="s">
        <v>368</v>
      </c>
      <c r="J643" s="158" t="s">
        <v>368</v>
      </c>
      <c r="K643" s="158" t="s">
        <v>368</v>
      </c>
      <c r="L643" s="158" t="s">
        <v>368</v>
      </c>
    </row>
    <row r="644" spans="1:12">
      <c r="A644" s="159" t="s">
        <v>1529</v>
      </c>
      <c r="C644" s="158" t="s">
        <v>1657</v>
      </c>
      <c r="D644" s="158" t="s">
        <v>1754</v>
      </c>
      <c r="E644" s="158" t="s">
        <v>982</v>
      </c>
      <c r="F644" s="158" t="s">
        <v>982</v>
      </c>
      <c r="G644" s="158" t="s">
        <v>828</v>
      </c>
      <c r="H644" s="158" t="s">
        <v>2060</v>
      </c>
      <c r="I644" s="158" t="s">
        <v>982</v>
      </c>
      <c r="J644" s="158" t="s">
        <v>964</v>
      </c>
      <c r="K644" s="158" t="s">
        <v>3451</v>
      </c>
      <c r="L644" s="158" t="s">
        <v>3452</v>
      </c>
    </row>
    <row r="645" spans="1:12">
      <c r="A645" s="159" t="s">
        <v>1530</v>
      </c>
      <c r="B645" s="158" t="s">
        <v>2096</v>
      </c>
      <c r="C645" s="158" t="s">
        <v>1182</v>
      </c>
      <c r="D645" s="158" t="s">
        <v>1889</v>
      </c>
      <c r="E645" s="158" t="s">
        <v>1181</v>
      </c>
      <c r="F645" s="158" t="s">
        <v>1289</v>
      </c>
      <c r="G645" s="158" t="s">
        <v>3453</v>
      </c>
      <c r="H645" s="158" t="s">
        <v>3454</v>
      </c>
      <c r="I645" s="158" t="s">
        <v>1246</v>
      </c>
      <c r="J645" s="158" t="s">
        <v>1289</v>
      </c>
      <c r="K645" s="158" t="s">
        <v>3455</v>
      </c>
      <c r="L645" s="158" t="s">
        <v>3456</v>
      </c>
    </row>
    <row r="646" spans="1:12">
      <c r="A646" s="159" t="s">
        <v>186</v>
      </c>
      <c r="C646" s="158" t="s">
        <v>986</v>
      </c>
      <c r="D646" s="158" t="s">
        <v>702</v>
      </c>
      <c r="E646" s="158" t="s">
        <v>1075</v>
      </c>
      <c r="F646" s="158" t="s">
        <v>725</v>
      </c>
      <c r="G646" s="158" t="s">
        <v>819</v>
      </c>
      <c r="H646" s="158" t="s">
        <v>1928</v>
      </c>
      <c r="I646" s="158" t="s">
        <v>725</v>
      </c>
      <c r="J646" s="158" t="s">
        <v>986</v>
      </c>
      <c r="K646" s="158" t="s">
        <v>3457</v>
      </c>
      <c r="L646" s="158" t="s">
        <v>3458</v>
      </c>
    </row>
    <row r="647" spans="1:12">
      <c r="A647" s="159" t="s">
        <v>177</v>
      </c>
      <c r="C647" s="158" t="s">
        <v>1035</v>
      </c>
      <c r="D647" s="158" t="s">
        <v>952</v>
      </c>
      <c r="E647" s="158" t="s">
        <v>1035</v>
      </c>
      <c r="F647" s="158" t="s">
        <v>954</v>
      </c>
      <c r="G647" s="158" t="s">
        <v>768</v>
      </c>
      <c r="H647" s="158" t="s">
        <v>1905</v>
      </c>
      <c r="I647" s="158" t="s">
        <v>1035</v>
      </c>
      <c r="J647" s="158" t="s">
        <v>954</v>
      </c>
      <c r="K647" s="158" t="s">
        <v>3459</v>
      </c>
      <c r="L647" s="158" t="s">
        <v>3460</v>
      </c>
    </row>
    <row r="648" spans="1:12">
      <c r="A648" s="159" t="s">
        <v>2011</v>
      </c>
      <c r="C648" s="158" t="s">
        <v>1933</v>
      </c>
      <c r="D648" s="158" t="s">
        <v>1872</v>
      </c>
      <c r="E648" s="158" t="s">
        <v>1211</v>
      </c>
      <c r="F648" s="158" t="s">
        <v>1057</v>
      </c>
      <c r="G648" s="158" t="s">
        <v>748</v>
      </c>
      <c r="H648" s="158" t="s">
        <v>3461</v>
      </c>
      <c r="I648" s="158" t="s">
        <v>1057</v>
      </c>
      <c r="J648" s="158" t="s">
        <v>1210</v>
      </c>
      <c r="K648" s="158" t="s">
        <v>3462</v>
      </c>
      <c r="L648" s="158" t="s">
        <v>3463</v>
      </c>
    </row>
    <row r="649" spans="1:12">
      <c r="A649" s="159" t="s">
        <v>1533</v>
      </c>
      <c r="C649" s="158" t="s">
        <v>1048</v>
      </c>
      <c r="D649" s="158" t="s">
        <v>1048</v>
      </c>
      <c r="E649" s="158" t="s">
        <v>1753</v>
      </c>
      <c r="F649" s="158" t="s">
        <v>1753</v>
      </c>
      <c r="G649" s="158" t="s">
        <v>748</v>
      </c>
      <c r="H649" s="158" t="s">
        <v>2285</v>
      </c>
      <c r="I649" s="158" t="s">
        <v>1753</v>
      </c>
      <c r="J649" s="158" t="s">
        <v>1048</v>
      </c>
      <c r="K649" s="158" t="s">
        <v>3464</v>
      </c>
      <c r="L649" s="158" t="s">
        <v>3465</v>
      </c>
    </row>
    <row r="650" spans="1:12">
      <c r="A650" s="159" t="s">
        <v>1534</v>
      </c>
      <c r="C650" s="158" t="s">
        <v>1213</v>
      </c>
      <c r="D650" s="158" t="s">
        <v>1214</v>
      </c>
      <c r="E650" s="158" t="s">
        <v>1213</v>
      </c>
      <c r="F650" s="158" t="s">
        <v>1213</v>
      </c>
      <c r="G650" s="158" t="s">
        <v>983</v>
      </c>
      <c r="H650" s="158" t="s">
        <v>3466</v>
      </c>
      <c r="I650" s="158" t="s">
        <v>1213</v>
      </c>
      <c r="J650" s="158" t="s">
        <v>1214</v>
      </c>
      <c r="K650" s="158" t="s">
        <v>3467</v>
      </c>
      <c r="L650" s="158" t="s">
        <v>3468</v>
      </c>
    </row>
    <row r="651" spans="1:12">
      <c r="A651" s="159" t="s">
        <v>172</v>
      </c>
      <c r="C651" s="158" t="s">
        <v>755</v>
      </c>
      <c r="D651" s="158" t="s">
        <v>976</v>
      </c>
      <c r="E651" s="158" t="s">
        <v>687</v>
      </c>
      <c r="F651" s="158" t="s">
        <v>755</v>
      </c>
      <c r="G651" s="158" t="s">
        <v>819</v>
      </c>
      <c r="H651" s="158" t="s">
        <v>3242</v>
      </c>
      <c r="I651" s="158" t="s">
        <v>756</v>
      </c>
      <c r="J651" s="158" t="s">
        <v>755</v>
      </c>
      <c r="K651" s="158" t="s">
        <v>3469</v>
      </c>
      <c r="L651" s="158" t="s">
        <v>3470</v>
      </c>
    </row>
    <row r="652" spans="1:12">
      <c r="A652" s="159" t="s">
        <v>169</v>
      </c>
      <c r="C652" s="158" t="s">
        <v>1820</v>
      </c>
      <c r="D652" s="158" t="s">
        <v>1261</v>
      </c>
      <c r="E652" s="158" t="s">
        <v>1401</v>
      </c>
      <c r="F652" s="158" t="s">
        <v>1223</v>
      </c>
      <c r="G652" s="158" t="s">
        <v>983</v>
      </c>
      <c r="H652" s="158" t="s">
        <v>793</v>
      </c>
      <c r="I652" s="158" t="s">
        <v>1820</v>
      </c>
      <c r="J652" s="158" t="s">
        <v>1223</v>
      </c>
      <c r="K652" s="158" t="s">
        <v>3471</v>
      </c>
      <c r="L652" s="158" t="s">
        <v>3472</v>
      </c>
    </row>
    <row r="653" spans="1:12">
      <c r="A653" s="159" t="s">
        <v>336</v>
      </c>
      <c r="C653" s="158" t="s">
        <v>839</v>
      </c>
      <c r="D653" s="158" t="s">
        <v>839</v>
      </c>
      <c r="E653" s="158" t="s">
        <v>849</v>
      </c>
      <c r="F653" s="158" t="s">
        <v>849</v>
      </c>
      <c r="G653" s="158" t="s">
        <v>789</v>
      </c>
      <c r="H653" s="158" t="s">
        <v>3473</v>
      </c>
      <c r="I653" s="158" t="s">
        <v>849</v>
      </c>
      <c r="J653" s="158" t="s">
        <v>839</v>
      </c>
      <c r="K653" s="158" t="s">
        <v>3474</v>
      </c>
      <c r="L653" s="158" t="s">
        <v>3475</v>
      </c>
    </row>
    <row r="654" spans="1:12">
      <c r="A654" s="159" t="s">
        <v>1535</v>
      </c>
      <c r="C654" s="158" t="s">
        <v>782</v>
      </c>
      <c r="D654" s="158" t="s">
        <v>783</v>
      </c>
      <c r="E654" s="158" t="s">
        <v>782</v>
      </c>
      <c r="F654" s="158" t="s">
        <v>1200</v>
      </c>
      <c r="G654" s="158" t="s">
        <v>768</v>
      </c>
      <c r="H654" s="158" t="s">
        <v>1827</v>
      </c>
      <c r="I654" s="158" t="s">
        <v>1200</v>
      </c>
      <c r="J654" s="158" t="s">
        <v>783</v>
      </c>
      <c r="K654" s="158" t="s">
        <v>3476</v>
      </c>
      <c r="L654" s="158" t="s">
        <v>3477</v>
      </c>
    </row>
    <row r="655" spans="1:12">
      <c r="A655" s="159" t="s">
        <v>164</v>
      </c>
      <c r="C655" s="158" t="s">
        <v>959</v>
      </c>
      <c r="D655" s="158" t="s">
        <v>823</v>
      </c>
      <c r="E655" s="158" t="s">
        <v>918</v>
      </c>
      <c r="F655" s="158" t="s">
        <v>917</v>
      </c>
      <c r="G655" s="158" t="s">
        <v>3453</v>
      </c>
      <c r="H655" s="158" t="s">
        <v>3478</v>
      </c>
      <c r="I655" s="158" t="s">
        <v>917</v>
      </c>
      <c r="J655" s="158" t="s">
        <v>823</v>
      </c>
      <c r="K655" s="158" t="s">
        <v>3479</v>
      </c>
      <c r="L655" s="158" t="s">
        <v>3480</v>
      </c>
    </row>
    <row r="656" spans="1:12">
      <c r="A656" s="159" t="s">
        <v>157</v>
      </c>
      <c r="C656" s="158" t="s">
        <v>717</v>
      </c>
      <c r="D656" s="158" t="s">
        <v>792</v>
      </c>
      <c r="E656" s="158" t="s">
        <v>1783</v>
      </c>
      <c r="F656" s="158" t="s">
        <v>802</v>
      </c>
      <c r="G656" s="158" t="s">
        <v>768</v>
      </c>
      <c r="H656" s="158" t="s">
        <v>925</v>
      </c>
      <c r="I656" s="158" t="s">
        <v>802</v>
      </c>
      <c r="J656" s="158" t="s">
        <v>792</v>
      </c>
      <c r="K656" s="158" t="s">
        <v>3481</v>
      </c>
      <c r="L656" s="158" t="s">
        <v>3482</v>
      </c>
    </row>
    <row r="657" spans="1:12">
      <c r="A657" s="159" t="s">
        <v>153</v>
      </c>
      <c r="B657" s="158" t="s">
        <v>2096</v>
      </c>
      <c r="C657" s="158" t="s">
        <v>1114</v>
      </c>
      <c r="D657" s="158" t="s">
        <v>1261</v>
      </c>
      <c r="E657" s="158" t="s">
        <v>1993</v>
      </c>
      <c r="F657" s="158" t="s">
        <v>1114</v>
      </c>
      <c r="G657" s="158" t="s">
        <v>768</v>
      </c>
      <c r="H657" s="158" t="s">
        <v>2369</v>
      </c>
      <c r="I657" s="158" t="s">
        <v>1992</v>
      </c>
      <c r="J657" s="158" t="s">
        <v>1114</v>
      </c>
      <c r="K657" s="158" t="s">
        <v>3483</v>
      </c>
      <c r="L657" s="158" t="s">
        <v>3484</v>
      </c>
    </row>
    <row r="658" spans="1:12">
      <c r="A658" s="159" t="s">
        <v>143</v>
      </c>
      <c r="C658" s="158" t="s">
        <v>1919</v>
      </c>
      <c r="D658" s="158" t="s">
        <v>1860</v>
      </c>
      <c r="E658" s="158" t="s">
        <v>3485</v>
      </c>
      <c r="F658" s="158" t="s">
        <v>1887</v>
      </c>
      <c r="G658" s="158" t="s">
        <v>936</v>
      </c>
      <c r="H658" s="158" t="s">
        <v>1646</v>
      </c>
      <c r="I658" s="158" t="s">
        <v>1887</v>
      </c>
      <c r="J658" s="158" t="s">
        <v>1918</v>
      </c>
      <c r="K658" s="158" t="s">
        <v>3486</v>
      </c>
      <c r="L658" s="158" t="s">
        <v>3487</v>
      </c>
    </row>
    <row r="659" spans="1:12">
      <c r="A659" s="159" t="s">
        <v>1537</v>
      </c>
      <c r="C659" s="158" t="s">
        <v>1281</v>
      </c>
      <c r="D659" s="158" t="s">
        <v>939</v>
      </c>
      <c r="E659" s="158" t="s">
        <v>1583</v>
      </c>
      <c r="F659" s="158" t="s">
        <v>1289</v>
      </c>
      <c r="G659" s="158" t="s">
        <v>768</v>
      </c>
      <c r="H659" s="158" t="s">
        <v>840</v>
      </c>
      <c r="I659" s="158" t="s">
        <v>1289</v>
      </c>
      <c r="J659" s="158" t="s">
        <v>1281</v>
      </c>
      <c r="K659" s="158" t="s">
        <v>3488</v>
      </c>
      <c r="L659" s="158" t="s">
        <v>3489</v>
      </c>
    </row>
    <row r="660" spans="1:12">
      <c r="A660" s="159" t="s">
        <v>84</v>
      </c>
      <c r="C660" s="158" t="s">
        <v>1201</v>
      </c>
      <c r="D660" s="158" t="s">
        <v>918</v>
      </c>
      <c r="E660" s="158" t="s">
        <v>694</v>
      </c>
      <c r="F660" s="158" t="s">
        <v>1192</v>
      </c>
      <c r="G660" s="158" t="s">
        <v>1143</v>
      </c>
      <c r="H660" s="158" t="s">
        <v>2476</v>
      </c>
      <c r="I660" s="158" t="s">
        <v>1192</v>
      </c>
      <c r="J660" s="158" t="s">
        <v>918</v>
      </c>
      <c r="K660" s="158" t="s">
        <v>3490</v>
      </c>
      <c r="L660" s="158" t="s">
        <v>3491</v>
      </c>
    </row>
    <row r="661" spans="1:12">
      <c r="A661" s="159" t="s">
        <v>1539</v>
      </c>
      <c r="C661" s="158" t="s">
        <v>1046</v>
      </c>
      <c r="D661" s="158" t="s">
        <v>1046</v>
      </c>
      <c r="E661" s="158" t="s">
        <v>1048</v>
      </c>
      <c r="F661" s="158" t="s">
        <v>1045</v>
      </c>
      <c r="G661" s="158" t="s">
        <v>983</v>
      </c>
      <c r="H661" s="158" t="s">
        <v>2143</v>
      </c>
      <c r="I661" s="158" t="s">
        <v>1048</v>
      </c>
      <c r="J661" s="158" t="s">
        <v>1045</v>
      </c>
      <c r="K661" s="158" t="s">
        <v>3492</v>
      </c>
      <c r="L661" s="158" t="s">
        <v>3493</v>
      </c>
    </row>
    <row r="662" spans="1:12">
      <c r="A662" s="159" t="s">
        <v>1540</v>
      </c>
      <c r="C662" s="158">
        <v>0.41</v>
      </c>
      <c r="D662" s="158">
        <v>0.41</v>
      </c>
      <c r="E662" s="158">
        <v>0.4</v>
      </c>
      <c r="F662" s="158">
        <v>0.4</v>
      </c>
      <c r="G662" s="158">
        <v>0</v>
      </c>
      <c r="H662" s="158">
        <v>0</v>
      </c>
      <c r="I662" s="158">
        <v>0.4</v>
      </c>
      <c r="J662" s="158">
        <v>0.41</v>
      </c>
      <c r="K662" s="158">
        <v>353700</v>
      </c>
      <c r="L662" s="158">
        <v>143.01</v>
      </c>
    </row>
    <row r="663" spans="1:12">
      <c r="A663" s="159" t="s">
        <v>1541</v>
      </c>
      <c r="C663" s="158">
        <v>1.98</v>
      </c>
      <c r="D663" s="158">
        <v>2.02</v>
      </c>
      <c r="E663" s="158">
        <v>1.98</v>
      </c>
      <c r="F663" s="158">
        <v>1.99</v>
      </c>
      <c r="G663" s="158">
        <v>0.01</v>
      </c>
      <c r="H663" s="158">
        <v>0.51</v>
      </c>
      <c r="I663" s="158">
        <v>1.99</v>
      </c>
      <c r="J663" s="158">
        <v>2.02</v>
      </c>
      <c r="K663" s="158">
        <v>2097155</v>
      </c>
      <c r="L663" s="158">
        <v>4193.16</v>
      </c>
    </row>
    <row r="664" spans="1:12">
      <c r="A664" s="159" t="s">
        <v>257</v>
      </c>
      <c r="C664" s="158">
        <v>2.2400000000000002</v>
      </c>
      <c r="D664" s="158">
        <v>2.2999999999999998</v>
      </c>
      <c r="E664" s="158">
        <v>2.2400000000000002</v>
      </c>
      <c r="F664" s="158">
        <v>2.2599999999999998</v>
      </c>
      <c r="G664" s="158">
        <v>0.02</v>
      </c>
      <c r="H664" s="158">
        <v>0.89</v>
      </c>
      <c r="I664" s="158">
        <v>2.2599999999999998</v>
      </c>
      <c r="J664" s="158">
        <v>2.2799999999999998</v>
      </c>
      <c r="K664" s="158">
        <v>4549127</v>
      </c>
      <c r="L664" s="158">
        <v>10308.86</v>
      </c>
    </row>
    <row r="665" spans="1:12">
      <c r="A665" s="159" t="s">
        <v>1542</v>
      </c>
      <c r="C665" s="158">
        <v>0.44</v>
      </c>
      <c r="D665" s="158">
        <v>0.45</v>
      </c>
      <c r="E665" s="158">
        <v>0.44</v>
      </c>
      <c r="F665" s="158">
        <v>0.45</v>
      </c>
      <c r="G665" s="158">
        <v>0.01</v>
      </c>
      <c r="H665" s="158">
        <v>2.27</v>
      </c>
      <c r="I665" s="158">
        <v>0.44</v>
      </c>
      <c r="J665" s="158">
        <v>0.45</v>
      </c>
      <c r="K665" s="158">
        <v>3046109</v>
      </c>
      <c r="L665" s="158">
        <v>1343.92</v>
      </c>
    </row>
    <row r="666" spans="1:12">
      <c r="A666" s="159" t="s">
        <v>254</v>
      </c>
      <c r="C666" s="158">
        <v>7.75</v>
      </c>
      <c r="D666" s="158">
        <v>7.8</v>
      </c>
      <c r="E666" s="158">
        <v>7.65</v>
      </c>
      <c r="F666" s="158">
        <v>7.75</v>
      </c>
      <c r="G666" s="158">
        <v>0</v>
      </c>
      <c r="H666" s="158">
        <v>0</v>
      </c>
      <c r="I666" s="158">
        <v>7.7</v>
      </c>
      <c r="J666" s="158">
        <v>7.75</v>
      </c>
      <c r="K666" s="158">
        <v>96286</v>
      </c>
      <c r="L666" s="158">
        <v>743.44</v>
      </c>
    </row>
    <row r="667" spans="1:12">
      <c r="A667" s="159" t="s">
        <v>249</v>
      </c>
      <c r="C667" s="158">
        <v>8.1</v>
      </c>
      <c r="D667" s="158">
        <v>8.1999999999999993</v>
      </c>
      <c r="E667" s="158">
        <v>8.0500000000000007</v>
      </c>
      <c r="F667" s="158">
        <v>8.1</v>
      </c>
      <c r="G667" s="158">
        <v>-0.05</v>
      </c>
      <c r="H667" s="158">
        <v>-0.61</v>
      </c>
      <c r="I667" s="158">
        <v>8.1</v>
      </c>
      <c r="J667" s="158">
        <v>8.15</v>
      </c>
      <c r="K667" s="158">
        <v>1086441</v>
      </c>
      <c r="L667" s="158">
        <v>8820.67</v>
      </c>
    </row>
    <row r="668" spans="1:12">
      <c r="A668" s="159" t="s">
        <v>1543</v>
      </c>
      <c r="C668" s="158">
        <v>0.27</v>
      </c>
      <c r="D668" s="158">
        <v>0.28000000000000003</v>
      </c>
      <c r="E668" s="158">
        <v>0.26</v>
      </c>
      <c r="F668" s="158">
        <v>0.26</v>
      </c>
      <c r="G668" s="158">
        <v>-0.01</v>
      </c>
      <c r="H668" s="158">
        <v>-3.7</v>
      </c>
      <c r="I668" s="158">
        <v>0.26</v>
      </c>
      <c r="J668" s="158">
        <v>0.27</v>
      </c>
      <c r="K668" s="158">
        <v>22673607</v>
      </c>
      <c r="L668" s="158">
        <v>6135.6</v>
      </c>
    </row>
    <row r="669" spans="1:12">
      <c r="A669" s="159" t="s">
        <v>1544</v>
      </c>
      <c r="C669" s="158">
        <v>2</v>
      </c>
      <c r="D669" s="158">
        <v>2</v>
      </c>
      <c r="E669" s="158">
        <v>1.93</v>
      </c>
      <c r="F669" s="158">
        <v>1.96</v>
      </c>
      <c r="G669" s="158">
        <v>0.02</v>
      </c>
      <c r="H669" s="158">
        <v>1.03</v>
      </c>
      <c r="I669" s="158">
        <v>1.96</v>
      </c>
      <c r="J669" s="158">
        <v>1.99</v>
      </c>
      <c r="K669" s="158">
        <v>32800</v>
      </c>
      <c r="L669" s="158">
        <v>64.36</v>
      </c>
    </row>
    <row r="670" spans="1:12">
      <c r="A670" s="159" t="s">
        <v>1545</v>
      </c>
      <c r="C670" s="158">
        <v>17.3</v>
      </c>
      <c r="D670" s="158">
        <v>17.5</v>
      </c>
      <c r="E670" s="158">
        <v>16.899999999999999</v>
      </c>
      <c r="F670" s="158">
        <v>17</v>
      </c>
      <c r="G670" s="158">
        <v>0.1</v>
      </c>
      <c r="H670" s="158">
        <v>0.59</v>
      </c>
      <c r="I670" s="158">
        <v>17</v>
      </c>
      <c r="J670" s="158">
        <v>17.100000000000001</v>
      </c>
      <c r="K670" s="158">
        <v>4251219</v>
      </c>
      <c r="L670" s="158">
        <v>73233.86</v>
      </c>
    </row>
    <row r="671" spans="1:12">
      <c r="A671" s="159" t="s">
        <v>162</v>
      </c>
      <c r="C671" s="158">
        <v>320</v>
      </c>
      <c r="D671" s="158">
        <v>320</v>
      </c>
      <c r="E671" s="158">
        <v>313</v>
      </c>
      <c r="F671" s="158">
        <v>315</v>
      </c>
      <c r="G671" s="158">
        <v>-3</v>
      </c>
      <c r="H671" s="158">
        <v>-0.94</v>
      </c>
      <c r="I671" s="158">
        <v>315</v>
      </c>
      <c r="J671" s="158">
        <v>316</v>
      </c>
      <c r="K671" s="158">
        <v>4160480</v>
      </c>
      <c r="L671" s="158">
        <v>1313516.03</v>
      </c>
    </row>
    <row r="672" spans="1:12">
      <c r="A672" s="159" t="s">
        <v>161</v>
      </c>
      <c r="C672" s="158">
        <v>141</v>
      </c>
      <c r="D672" s="158">
        <v>141</v>
      </c>
      <c r="E672" s="158">
        <v>139.5</v>
      </c>
      <c r="F672" s="158">
        <v>139.5</v>
      </c>
      <c r="G672" s="158">
        <v>-1.5</v>
      </c>
      <c r="H672" s="158">
        <v>-1.06</v>
      </c>
      <c r="I672" s="158">
        <v>139.5</v>
      </c>
      <c r="J672" s="158">
        <v>140.5</v>
      </c>
      <c r="K672" s="158">
        <v>153197</v>
      </c>
      <c r="L672" s="158">
        <v>21431.360000000001</v>
      </c>
    </row>
    <row r="673" spans="1:12">
      <c r="A673" s="159" t="s">
        <v>159</v>
      </c>
      <c r="C673" s="158">
        <v>4.74</v>
      </c>
      <c r="D673" s="158">
        <v>4.74</v>
      </c>
      <c r="E673" s="158">
        <v>4.74</v>
      </c>
      <c r="F673" s="158">
        <v>4.74</v>
      </c>
      <c r="G673" s="158">
        <v>0.02</v>
      </c>
      <c r="H673" s="158">
        <v>0.42</v>
      </c>
      <c r="I673" s="158">
        <v>4.74</v>
      </c>
      <c r="J673" s="158">
        <v>4.8</v>
      </c>
      <c r="K673" s="158">
        <v>8000</v>
      </c>
      <c r="L673" s="158">
        <v>37.92</v>
      </c>
    </row>
    <row r="674" spans="1:12">
      <c r="A674" s="159" t="s">
        <v>150</v>
      </c>
      <c r="C674" s="158">
        <v>4.96</v>
      </c>
      <c r="D674" s="158">
        <v>5</v>
      </c>
      <c r="E674" s="158">
        <v>4.96</v>
      </c>
      <c r="F674" s="158">
        <v>4.9800000000000004</v>
      </c>
      <c r="G674" s="158">
        <v>-0.02</v>
      </c>
      <c r="H674" s="158">
        <v>-0.4</v>
      </c>
      <c r="I674" s="158">
        <v>4.96</v>
      </c>
      <c r="J674" s="158">
        <v>4.9800000000000004</v>
      </c>
      <c r="K674" s="158">
        <v>173200</v>
      </c>
      <c r="L674" s="158">
        <v>862.97</v>
      </c>
    </row>
    <row r="675" spans="1:12">
      <c r="A675" s="159" t="s">
        <v>1546</v>
      </c>
      <c r="C675" s="158">
        <v>2.2400000000000002</v>
      </c>
      <c r="D675" s="158">
        <v>2.2799999999999998</v>
      </c>
      <c r="E675" s="158">
        <v>2.2200000000000002</v>
      </c>
      <c r="F675" s="158">
        <v>2.2599999999999998</v>
      </c>
      <c r="G675" s="158">
        <v>0.06</v>
      </c>
      <c r="H675" s="158">
        <v>2.73</v>
      </c>
      <c r="I675" s="158">
        <v>2.2400000000000002</v>
      </c>
      <c r="J675" s="158">
        <v>2.2599999999999998</v>
      </c>
      <c r="K675" s="158">
        <v>6656500</v>
      </c>
      <c r="L675" s="158">
        <v>14965.66</v>
      </c>
    </row>
    <row r="676" spans="1:12">
      <c r="A676" s="159" t="s">
        <v>125</v>
      </c>
      <c r="C676" s="158">
        <v>20.3</v>
      </c>
      <c r="D676" s="158">
        <v>20.399999999999999</v>
      </c>
      <c r="E676" s="158">
        <v>20</v>
      </c>
      <c r="F676" s="158">
        <v>20.100000000000001</v>
      </c>
      <c r="G676" s="158">
        <v>-0.1</v>
      </c>
      <c r="H676" s="158">
        <v>-0.5</v>
      </c>
      <c r="I676" s="158">
        <v>20.100000000000001</v>
      </c>
      <c r="J676" s="158">
        <v>20.2</v>
      </c>
      <c r="K676" s="158">
        <v>8862272</v>
      </c>
      <c r="L676" s="158">
        <v>179061.76000000001</v>
      </c>
    </row>
    <row r="677" spans="1:12">
      <c r="A677" s="159" t="s">
        <v>106</v>
      </c>
      <c r="C677" s="158">
        <v>32.5</v>
      </c>
      <c r="D677" s="158">
        <v>33</v>
      </c>
      <c r="E677" s="158">
        <v>32</v>
      </c>
      <c r="F677" s="158">
        <v>32.25</v>
      </c>
      <c r="G677" s="158">
        <v>-0.25</v>
      </c>
      <c r="H677" s="158">
        <v>-0.77</v>
      </c>
      <c r="I677" s="158">
        <v>32.25</v>
      </c>
      <c r="J677" s="158">
        <v>32.5</v>
      </c>
      <c r="K677" s="158">
        <v>570473</v>
      </c>
      <c r="L677" s="158">
        <v>18482.580000000002</v>
      </c>
    </row>
    <row r="678" spans="1:12">
      <c r="A678" s="159" t="s">
        <v>102</v>
      </c>
      <c r="C678" s="158">
        <v>1.56</v>
      </c>
      <c r="D678" s="158">
        <v>1.57</v>
      </c>
      <c r="E678" s="158">
        <v>1.54</v>
      </c>
      <c r="F678" s="158">
        <v>1.55</v>
      </c>
      <c r="G678" s="158">
        <v>-0.01</v>
      </c>
      <c r="H678" s="158">
        <v>-0.64</v>
      </c>
      <c r="I678" s="158">
        <v>1.55</v>
      </c>
      <c r="J678" s="158">
        <v>1.57</v>
      </c>
      <c r="K678" s="158">
        <v>11305774</v>
      </c>
      <c r="L678" s="158">
        <v>17570.919999999998</v>
      </c>
    </row>
    <row r="679" spans="1:12">
      <c r="A679" s="159" t="s">
        <v>1547</v>
      </c>
      <c r="C679" s="158">
        <v>1.34</v>
      </c>
      <c r="D679" s="158">
        <v>1.42</v>
      </c>
      <c r="E679" s="158">
        <v>1.34</v>
      </c>
      <c r="F679" s="158">
        <v>1.35</v>
      </c>
      <c r="G679" s="158">
        <v>0.03</v>
      </c>
      <c r="H679" s="158">
        <v>2.27</v>
      </c>
      <c r="I679" s="158">
        <v>1.35</v>
      </c>
      <c r="J679" s="158">
        <v>1.37</v>
      </c>
      <c r="K679" s="158">
        <v>168800</v>
      </c>
      <c r="L679" s="158">
        <v>230.55</v>
      </c>
    </row>
    <row r="680" spans="1:12">
      <c r="A680" s="159" t="s">
        <v>1548</v>
      </c>
      <c r="B680" s="158" t="s">
        <v>2096</v>
      </c>
      <c r="C680" s="158">
        <v>4.5599999999999996</v>
      </c>
      <c r="D680" s="158">
        <v>4.58</v>
      </c>
      <c r="E680" s="158">
        <v>4.54</v>
      </c>
      <c r="F680" s="158">
        <v>4.5599999999999996</v>
      </c>
      <c r="G680" s="158">
        <v>0</v>
      </c>
      <c r="H680" s="158">
        <v>0</v>
      </c>
      <c r="I680" s="158">
        <v>4.5599999999999996</v>
      </c>
      <c r="J680" s="158">
        <v>4.5999999999999996</v>
      </c>
      <c r="K680" s="158">
        <v>162000</v>
      </c>
      <c r="L680" s="158">
        <v>739.24</v>
      </c>
    </row>
    <row r="681" spans="1:12">
      <c r="A681" s="159" t="s">
        <v>1549</v>
      </c>
      <c r="C681" s="158">
        <v>1.8</v>
      </c>
      <c r="D681" s="158">
        <v>1.8</v>
      </c>
      <c r="E681" s="158">
        <v>1.77</v>
      </c>
      <c r="F681" s="158">
        <v>1.79</v>
      </c>
      <c r="G681" s="158">
        <v>0.01</v>
      </c>
      <c r="H681" s="158">
        <v>0.56000000000000005</v>
      </c>
      <c r="I681" s="158">
        <v>1.78</v>
      </c>
      <c r="J681" s="158">
        <v>1.79</v>
      </c>
      <c r="K681" s="158">
        <v>140000</v>
      </c>
      <c r="L681" s="158">
        <v>250.62</v>
      </c>
    </row>
    <row r="682" spans="1:12">
      <c r="A682" s="159" t="s">
        <v>1550</v>
      </c>
      <c r="C682" s="158">
        <v>2.84</v>
      </c>
      <c r="D682" s="158">
        <v>2.96</v>
      </c>
      <c r="E682" s="158">
        <v>2.78</v>
      </c>
      <c r="F682" s="158">
        <v>2.94</v>
      </c>
      <c r="G682" s="158">
        <v>0.16</v>
      </c>
      <c r="H682" s="158">
        <v>5.76</v>
      </c>
      <c r="I682" s="158">
        <v>2.94</v>
      </c>
      <c r="J682" s="158">
        <v>2.96</v>
      </c>
      <c r="K682" s="158">
        <v>672209</v>
      </c>
      <c r="L682" s="158">
        <v>1936.29</v>
      </c>
    </row>
    <row r="683" spans="1:12">
      <c r="A683" s="159" t="s">
        <v>1551</v>
      </c>
      <c r="C683" s="158">
        <v>111.5</v>
      </c>
      <c r="D683" s="158">
        <v>112.5</v>
      </c>
      <c r="E683" s="158">
        <v>108.5</v>
      </c>
      <c r="F683" s="158">
        <v>109</v>
      </c>
      <c r="G683" s="158">
        <v>-0.5</v>
      </c>
      <c r="H683" s="158">
        <v>-0.46</v>
      </c>
      <c r="I683" s="158">
        <v>109</v>
      </c>
      <c r="J683" s="158">
        <v>110</v>
      </c>
      <c r="K683" s="158">
        <v>150157</v>
      </c>
      <c r="L683" s="158">
        <v>16532.97</v>
      </c>
    </row>
    <row r="684" spans="1:12">
      <c r="A684" s="159" t="s">
        <v>1552</v>
      </c>
      <c r="C684" s="158">
        <v>59</v>
      </c>
      <c r="D684" s="158">
        <v>59</v>
      </c>
      <c r="E684" s="158">
        <v>57.75</v>
      </c>
      <c r="F684" s="158">
        <v>57.75</v>
      </c>
      <c r="G684" s="158">
        <v>0.25</v>
      </c>
      <c r="H684" s="158">
        <v>0.43</v>
      </c>
      <c r="I684" s="158">
        <v>57.75</v>
      </c>
      <c r="J684" s="158">
        <v>58</v>
      </c>
      <c r="K684" s="158">
        <v>970572</v>
      </c>
      <c r="L684" s="158">
        <v>56447.519999999997</v>
      </c>
    </row>
    <row r="685" spans="1:12">
      <c r="A685" s="159" t="s">
        <v>3494</v>
      </c>
      <c r="C685" s="158">
        <v>7.55</v>
      </c>
      <c r="D685" s="158">
        <v>7.85</v>
      </c>
      <c r="E685" s="158">
        <v>6.75</v>
      </c>
      <c r="F685" s="158">
        <v>7.25</v>
      </c>
      <c r="G685" s="158">
        <v>-0.25</v>
      </c>
      <c r="H685" s="158">
        <v>-3.33</v>
      </c>
      <c r="I685" s="158">
        <v>7.2</v>
      </c>
      <c r="J685" s="158">
        <v>7.25</v>
      </c>
      <c r="K685" s="158">
        <v>21937731</v>
      </c>
      <c r="L685" s="158">
        <v>159550.54999999999</v>
      </c>
    </row>
    <row r="686" spans="1:12">
      <c r="A686" s="159" t="s">
        <v>1553</v>
      </c>
      <c r="C686" s="158">
        <v>5</v>
      </c>
      <c r="D686" s="158">
        <v>5.05</v>
      </c>
      <c r="E686" s="158">
        <v>4.9800000000000004</v>
      </c>
      <c r="F686" s="158">
        <v>5</v>
      </c>
      <c r="G686" s="158">
        <v>0.04</v>
      </c>
      <c r="H686" s="158">
        <v>0.81</v>
      </c>
      <c r="I686" s="158">
        <v>4.9800000000000004</v>
      </c>
      <c r="J686" s="158">
        <v>5</v>
      </c>
      <c r="K686" s="158">
        <v>97700</v>
      </c>
      <c r="L686" s="158">
        <v>487.88</v>
      </c>
    </row>
    <row r="687" spans="1:12">
      <c r="A687" s="159" t="s">
        <v>1554</v>
      </c>
      <c r="C687" s="158">
        <v>36.75</v>
      </c>
      <c r="D687" s="158">
        <v>37.25</v>
      </c>
      <c r="E687" s="158">
        <v>33.25</v>
      </c>
      <c r="F687" s="158">
        <v>33.25</v>
      </c>
      <c r="G687" s="158">
        <v>-3</v>
      </c>
      <c r="H687" s="158">
        <v>-8.2799999999999994</v>
      </c>
      <c r="I687" s="158">
        <v>33.25</v>
      </c>
      <c r="J687" s="158">
        <v>33.5</v>
      </c>
      <c r="K687" s="158">
        <v>3967254</v>
      </c>
      <c r="L687" s="158">
        <v>137509.84</v>
      </c>
    </row>
    <row r="688" spans="1:12">
      <c r="A688" s="159" t="s">
        <v>1555</v>
      </c>
      <c r="C688" s="158">
        <v>3.42</v>
      </c>
      <c r="D688" s="158">
        <v>3.46</v>
      </c>
      <c r="E688" s="158">
        <v>3.38</v>
      </c>
      <c r="F688" s="158">
        <v>3.44</v>
      </c>
      <c r="G688" s="158">
        <v>0.06</v>
      </c>
      <c r="H688" s="158">
        <v>1.78</v>
      </c>
      <c r="I688" s="158">
        <v>3.42</v>
      </c>
      <c r="J688" s="158">
        <v>3.44</v>
      </c>
      <c r="K688" s="158">
        <v>368221</v>
      </c>
      <c r="L688" s="158">
        <v>1256.77</v>
      </c>
    </row>
    <row r="689" spans="1:12">
      <c r="A689" s="159" t="s">
        <v>1556</v>
      </c>
      <c r="C689" s="158">
        <v>33.75</v>
      </c>
      <c r="D689" s="158">
        <v>33.75</v>
      </c>
      <c r="E689" s="158">
        <v>32.75</v>
      </c>
      <c r="F689" s="158">
        <v>32.75</v>
      </c>
      <c r="G689" s="158">
        <v>0</v>
      </c>
      <c r="H689" s="158">
        <v>0</v>
      </c>
      <c r="I689" s="158">
        <v>32.75</v>
      </c>
      <c r="J689" s="158">
        <v>33</v>
      </c>
      <c r="K689" s="158">
        <v>355833</v>
      </c>
      <c r="L689" s="158">
        <v>11780.54</v>
      </c>
    </row>
    <row r="690" spans="1:12">
      <c r="A690" s="159" t="s">
        <v>1557</v>
      </c>
      <c r="C690" s="158">
        <v>0.99</v>
      </c>
      <c r="D690" s="158">
        <v>1.01</v>
      </c>
      <c r="E690" s="158">
        <v>0.97</v>
      </c>
      <c r="F690" s="158">
        <v>0.98</v>
      </c>
      <c r="G690" s="158">
        <v>0</v>
      </c>
      <c r="H690" s="158">
        <v>0</v>
      </c>
      <c r="I690" s="158">
        <v>0.97</v>
      </c>
      <c r="J690" s="158">
        <v>0.98</v>
      </c>
      <c r="K690" s="158">
        <v>9116095</v>
      </c>
      <c r="L690" s="158">
        <v>9004.0400000000009</v>
      </c>
    </row>
    <row r="691" spans="1:12">
      <c r="A691" s="159" t="s">
        <v>2015</v>
      </c>
      <c r="C691" s="158">
        <v>4.28</v>
      </c>
      <c r="D691" s="158">
        <v>4.28</v>
      </c>
      <c r="E691" s="158">
        <v>4.18</v>
      </c>
      <c r="F691" s="158">
        <v>4.22</v>
      </c>
      <c r="G691" s="158">
        <v>-0.04</v>
      </c>
      <c r="H691" s="158">
        <v>-0.94</v>
      </c>
      <c r="I691" s="158">
        <v>4.22</v>
      </c>
      <c r="J691" s="158">
        <v>4.24</v>
      </c>
      <c r="K691" s="158">
        <v>480002</v>
      </c>
      <c r="L691" s="158">
        <v>2023.99</v>
      </c>
    </row>
    <row r="692" spans="1:12">
      <c r="A692" s="159" t="s">
        <v>199</v>
      </c>
      <c r="C692" s="158">
        <v>25</v>
      </c>
      <c r="D692" s="158">
        <v>25.25</v>
      </c>
      <c r="E692" s="158">
        <v>24.7</v>
      </c>
      <c r="F692" s="158">
        <v>24.8</v>
      </c>
      <c r="G692" s="158">
        <v>0.3</v>
      </c>
      <c r="H692" s="158">
        <v>1.22</v>
      </c>
      <c r="I692" s="158">
        <v>24.8</v>
      </c>
      <c r="J692" s="158">
        <v>24.9</v>
      </c>
      <c r="K692" s="158">
        <v>162107</v>
      </c>
      <c r="L692" s="158">
        <v>4025.11</v>
      </c>
    </row>
    <row r="693" spans="1:12">
      <c r="A693" s="159" t="s">
        <v>1558</v>
      </c>
      <c r="C693" s="158">
        <v>1.49</v>
      </c>
      <c r="D693" s="158">
        <v>1.57</v>
      </c>
      <c r="E693" s="158">
        <v>1.49</v>
      </c>
      <c r="F693" s="158">
        <v>1.55</v>
      </c>
      <c r="G693" s="158">
        <v>0.06</v>
      </c>
      <c r="H693" s="158">
        <v>4.03</v>
      </c>
      <c r="I693" s="158">
        <v>1.54</v>
      </c>
      <c r="J693" s="158">
        <v>1.55</v>
      </c>
      <c r="K693" s="158">
        <v>1530600</v>
      </c>
      <c r="L693" s="158">
        <v>2357.84</v>
      </c>
    </row>
    <row r="694" spans="1:12">
      <c r="A694" s="159" t="s">
        <v>1559</v>
      </c>
      <c r="C694" s="158">
        <v>5.05</v>
      </c>
      <c r="D694" s="158">
        <v>5.0999999999999996</v>
      </c>
      <c r="E694" s="158">
        <v>5</v>
      </c>
      <c r="F694" s="158">
        <v>5</v>
      </c>
      <c r="G694" s="158">
        <v>-0.05</v>
      </c>
      <c r="H694" s="158">
        <v>-0.99</v>
      </c>
      <c r="I694" s="158">
        <v>5</v>
      </c>
      <c r="J694" s="158">
        <v>5.05</v>
      </c>
      <c r="K694" s="158">
        <v>3273202</v>
      </c>
      <c r="L694" s="158">
        <v>16484.13</v>
      </c>
    </row>
    <row r="695" spans="1:12">
      <c r="A695" s="159" t="s">
        <v>3495</v>
      </c>
      <c r="C695" s="158">
        <v>14</v>
      </c>
      <c r="D695" s="158">
        <v>14</v>
      </c>
      <c r="E695" s="158">
        <v>12.7</v>
      </c>
      <c r="F695" s="158">
        <v>13</v>
      </c>
      <c r="G695" s="158">
        <v>-0.6</v>
      </c>
      <c r="H695" s="158">
        <v>-4.41</v>
      </c>
      <c r="I695" s="158">
        <v>12.9</v>
      </c>
      <c r="J695" s="158">
        <v>13</v>
      </c>
      <c r="K695" s="158">
        <v>2536704</v>
      </c>
      <c r="L695" s="158">
        <v>33510.5</v>
      </c>
    </row>
    <row r="696" spans="1:12">
      <c r="A696" s="159" t="s">
        <v>1560</v>
      </c>
      <c r="C696" s="158">
        <v>14.6</v>
      </c>
      <c r="D696" s="158">
        <v>16.2</v>
      </c>
      <c r="E696" s="158">
        <v>14.5</v>
      </c>
      <c r="F696" s="158">
        <v>16</v>
      </c>
      <c r="G696" s="158">
        <v>1.5</v>
      </c>
      <c r="H696" s="158">
        <v>10.34</v>
      </c>
      <c r="I696" s="158">
        <v>16</v>
      </c>
      <c r="J696" s="158">
        <v>16.100000000000001</v>
      </c>
      <c r="K696" s="158">
        <v>1711267</v>
      </c>
      <c r="L696" s="158">
        <v>26858.1</v>
      </c>
    </row>
    <row r="697" spans="1:12">
      <c r="A697" s="159" t="s">
        <v>1561</v>
      </c>
      <c r="C697" s="158">
        <v>9.25</v>
      </c>
      <c r="D697" s="158">
        <v>9.5</v>
      </c>
      <c r="E697" s="158">
        <v>9.1999999999999993</v>
      </c>
      <c r="F697" s="158">
        <v>9.35</v>
      </c>
      <c r="G697" s="158">
        <v>0.25</v>
      </c>
      <c r="H697" s="158">
        <v>2.75</v>
      </c>
      <c r="I697" s="158">
        <v>9.35</v>
      </c>
      <c r="J697" s="158">
        <v>9.4</v>
      </c>
      <c r="K697" s="158">
        <v>7016793</v>
      </c>
      <c r="L697" s="158">
        <v>65781.210000000006</v>
      </c>
    </row>
    <row r="698" spans="1:12">
      <c r="A698" s="159" t="s">
        <v>1562</v>
      </c>
      <c r="C698" s="158">
        <v>2.14</v>
      </c>
      <c r="D698" s="158">
        <v>2.1800000000000002</v>
      </c>
      <c r="E698" s="158">
        <v>2.14</v>
      </c>
      <c r="F698" s="158">
        <v>2.14</v>
      </c>
      <c r="G698" s="158">
        <v>0.02</v>
      </c>
      <c r="H698" s="158">
        <v>0.94</v>
      </c>
      <c r="I698" s="158">
        <v>2.14</v>
      </c>
      <c r="J698" s="158">
        <v>2.16</v>
      </c>
      <c r="K698" s="158">
        <v>488800</v>
      </c>
      <c r="L698" s="158">
        <v>1053.6500000000001</v>
      </c>
    </row>
    <row r="699" spans="1:12">
      <c r="A699" s="159" t="s">
        <v>140</v>
      </c>
      <c r="C699" s="158">
        <v>5.0999999999999996</v>
      </c>
      <c r="D699" s="158">
        <v>5.2</v>
      </c>
      <c r="E699" s="158">
        <v>5.05</v>
      </c>
      <c r="F699" s="158">
        <v>5.0999999999999996</v>
      </c>
      <c r="G699" s="158">
        <v>0.05</v>
      </c>
      <c r="H699" s="158">
        <v>0.99</v>
      </c>
      <c r="I699" s="158">
        <v>5.0999999999999996</v>
      </c>
      <c r="J699" s="158">
        <v>5.15</v>
      </c>
      <c r="K699" s="158">
        <v>163921</v>
      </c>
      <c r="L699" s="158">
        <v>836.95</v>
      </c>
    </row>
    <row r="700" spans="1:12">
      <c r="A700" s="159" t="s">
        <v>1563</v>
      </c>
      <c r="C700" s="158">
        <v>3.32</v>
      </c>
      <c r="D700" s="158">
        <v>3.32</v>
      </c>
      <c r="E700" s="158">
        <v>3.26</v>
      </c>
      <c r="F700" s="158">
        <v>3.28</v>
      </c>
      <c r="G700" s="158">
        <v>-0.02</v>
      </c>
      <c r="H700" s="158">
        <v>-0.61</v>
      </c>
      <c r="I700" s="158">
        <v>3.28</v>
      </c>
      <c r="J700" s="158">
        <v>3.32</v>
      </c>
      <c r="K700" s="158">
        <v>493700</v>
      </c>
      <c r="L700" s="158">
        <v>1624.75</v>
      </c>
    </row>
    <row r="701" spans="1:12">
      <c r="A701" s="159" t="s">
        <v>88</v>
      </c>
      <c r="C701" s="158">
        <v>4.3600000000000003</v>
      </c>
      <c r="D701" s="158">
        <v>4.4400000000000004</v>
      </c>
      <c r="E701" s="158">
        <v>4.34</v>
      </c>
      <c r="F701" s="158">
        <v>4.3600000000000003</v>
      </c>
      <c r="G701" s="158">
        <v>0</v>
      </c>
      <c r="H701" s="158">
        <v>0</v>
      </c>
      <c r="I701" s="158">
        <v>4.34</v>
      </c>
      <c r="J701" s="158">
        <v>4.3600000000000003</v>
      </c>
      <c r="K701" s="158">
        <v>89457</v>
      </c>
      <c r="L701" s="158">
        <v>391.85</v>
      </c>
    </row>
    <row r="702" spans="1:12">
      <c r="A702" s="159" t="s">
        <v>1564</v>
      </c>
      <c r="C702" s="158">
        <v>11</v>
      </c>
      <c r="D702" s="158">
        <v>11.1</v>
      </c>
      <c r="E702" s="158">
        <v>10.7</v>
      </c>
      <c r="F702" s="158">
        <v>10.9</v>
      </c>
      <c r="G702" s="158">
        <v>-0.2</v>
      </c>
      <c r="H702" s="158">
        <v>-1.8</v>
      </c>
      <c r="I702" s="158">
        <v>10.9</v>
      </c>
      <c r="J702" s="158">
        <v>11</v>
      </c>
      <c r="K702" s="158">
        <v>3654342</v>
      </c>
      <c r="L702" s="158">
        <v>39778.639999999999</v>
      </c>
    </row>
    <row r="703" spans="1:12">
      <c r="A703" s="159" t="s">
        <v>2126</v>
      </c>
      <c r="B703" s="158" t="s">
        <v>2041</v>
      </c>
      <c r="C703" s="158">
        <v>0.09</v>
      </c>
      <c r="D703" s="158">
        <v>0.1</v>
      </c>
      <c r="E703" s="158">
        <v>0.08</v>
      </c>
      <c r="F703" s="158">
        <v>0.09</v>
      </c>
      <c r="G703" s="158">
        <v>0</v>
      </c>
      <c r="H703" s="158">
        <v>0</v>
      </c>
      <c r="I703" s="158">
        <v>0.09</v>
      </c>
      <c r="J703" s="158">
        <v>0.1</v>
      </c>
      <c r="K703" s="158">
        <v>5357600</v>
      </c>
      <c r="L703" s="158">
        <v>485.38</v>
      </c>
    </row>
    <row r="704" spans="1:12">
      <c r="A704" s="159" t="s">
        <v>1565</v>
      </c>
      <c r="C704" s="158">
        <v>1.55</v>
      </c>
      <c r="D704" s="158">
        <v>1.57</v>
      </c>
      <c r="E704" s="158">
        <v>1.53</v>
      </c>
      <c r="F704" s="158">
        <v>1.54</v>
      </c>
      <c r="G704" s="158">
        <v>0</v>
      </c>
      <c r="H704" s="158">
        <v>0</v>
      </c>
      <c r="I704" s="158">
        <v>1.54</v>
      </c>
      <c r="J704" s="158">
        <v>1.55</v>
      </c>
      <c r="K704" s="158">
        <v>79700</v>
      </c>
      <c r="L704" s="158">
        <v>123.78</v>
      </c>
    </row>
    <row r="705" spans="1:12">
      <c r="A705" s="159" t="s">
        <v>1567</v>
      </c>
      <c r="C705" s="158">
        <v>2.4</v>
      </c>
      <c r="D705" s="158">
        <v>2.44</v>
      </c>
      <c r="E705" s="158">
        <v>2.4</v>
      </c>
      <c r="F705" s="158">
        <v>2.44</v>
      </c>
      <c r="G705" s="158">
        <v>0.04</v>
      </c>
      <c r="H705" s="158">
        <v>1.67</v>
      </c>
      <c r="I705" s="158">
        <v>2.4</v>
      </c>
      <c r="J705" s="158">
        <v>2.44</v>
      </c>
      <c r="K705" s="158">
        <v>8100</v>
      </c>
      <c r="L705" s="158">
        <v>19.46</v>
      </c>
    </row>
    <row r="706" spans="1:12">
      <c r="A706" s="159" t="s">
        <v>3496</v>
      </c>
      <c r="C706" s="158">
        <v>31</v>
      </c>
      <c r="D706" s="158">
        <v>31.25</v>
      </c>
      <c r="E706" s="158">
        <v>29.5</v>
      </c>
      <c r="F706" s="158">
        <v>29.5</v>
      </c>
      <c r="G706" s="158">
        <v>-0.5</v>
      </c>
      <c r="H706" s="158">
        <v>-1.67</v>
      </c>
      <c r="I706" s="158">
        <v>29.5</v>
      </c>
      <c r="J706" s="158">
        <v>30</v>
      </c>
      <c r="K706" s="158">
        <v>552359</v>
      </c>
      <c r="L706" s="158">
        <v>16610.22</v>
      </c>
    </row>
    <row r="707" spans="1:12">
      <c r="A707" s="159" t="s">
        <v>126</v>
      </c>
      <c r="C707" s="158">
        <v>5.9</v>
      </c>
      <c r="D707" s="158">
        <v>5.9</v>
      </c>
      <c r="E707" s="158">
        <v>5.8</v>
      </c>
      <c r="F707" s="158">
        <v>5.8</v>
      </c>
      <c r="G707" s="158">
        <v>0</v>
      </c>
      <c r="H707" s="158">
        <v>0</v>
      </c>
      <c r="I707" s="158">
        <v>5.8</v>
      </c>
      <c r="J707" s="158">
        <v>5.85</v>
      </c>
      <c r="K707" s="158">
        <v>502453</v>
      </c>
      <c r="L707" s="158">
        <v>2931.64</v>
      </c>
    </row>
    <row r="708" spans="1:12">
      <c r="A708" s="159" t="s">
        <v>1568</v>
      </c>
      <c r="C708" s="158">
        <v>3.98</v>
      </c>
      <c r="D708" s="158">
        <v>3.98</v>
      </c>
      <c r="E708" s="158">
        <v>3.92</v>
      </c>
      <c r="F708" s="158">
        <v>3.92</v>
      </c>
      <c r="G708" s="158">
        <v>-0.06</v>
      </c>
      <c r="H708" s="158">
        <v>-1.51</v>
      </c>
      <c r="I708" s="158">
        <v>3.92</v>
      </c>
      <c r="J708" s="158">
        <v>3.98</v>
      </c>
      <c r="K708" s="158">
        <v>80000</v>
      </c>
      <c r="L708" s="158">
        <v>315.93</v>
      </c>
    </row>
    <row r="709" spans="1:12">
      <c r="A709" s="159" t="s">
        <v>80</v>
      </c>
      <c r="C709" s="158">
        <v>11.8</v>
      </c>
      <c r="D709" s="158">
        <v>12</v>
      </c>
      <c r="E709" s="158">
        <v>11.8</v>
      </c>
      <c r="F709" s="158">
        <v>11.9</v>
      </c>
      <c r="G709" s="158">
        <v>0.2</v>
      </c>
      <c r="H709" s="158">
        <v>1.71</v>
      </c>
      <c r="I709" s="158">
        <v>11.9</v>
      </c>
      <c r="J709" s="158">
        <v>12</v>
      </c>
      <c r="K709" s="158">
        <v>168500</v>
      </c>
      <c r="L709" s="158">
        <v>2004.93</v>
      </c>
    </row>
    <row r="710" spans="1:12">
      <c r="A710" s="159" t="s">
        <v>1570</v>
      </c>
      <c r="C710" s="158">
        <v>1.07</v>
      </c>
      <c r="D710" s="158">
        <v>1.1000000000000001</v>
      </c>
      <c r="E710" s="158">
        <v>1.06</v>
      </c>
      <c r="F710" s="158">
        <v>1.07</v>
      </c>
      <c r="G710" s="158">
        <v>0.01</v>
      </c>
      <c r="H710" s="158">
        <v>0.94</v>
      </c>
      <c r="I710" s="158">
        <v>1.07</v>
      </c>
      <c r="J710" s="158">
        <v>1.08</v>
      </c>
      <c r="K710" s="158">
        <v>1535900</v>
      </c>
      <c r="L710" s="158">
        <v>1647.19</v>
      </c>
    </row>
    <row r="711" spans="1:12">
      <c r="A711" s="159" t="s">
        <v>1571</v>
      </c>
      <c r="C711" s="158">
        <v>1.03</v>
      </c>
      <c r="D711" s="158">
        <v>1.04</v>
      </c>
      <c r="E711" s="158">
        <v>1</v>
      </c>
      <c r="F711" s="158">
        <v>1.03</v>
      </c>
      <c r="G711" s="158">
        <v>0.02</v>
      </c>
      <c r="H711" s="158">
        <v>1.98</v>
      </c>
      <c r="I711" s="158">
        <v>1.01</v>
      </c>
      <c r="J711" s="158">
        <v>1.03</v>
      </c>
      <c r="K711" s="158">
        <v>724200</v>
      </c>
      <c r="L711" s="158">
        <v>738.75</v>
      </c>
    </row>
    <row r="712" spans="1:12">
      <c r="A712" s="159" t="s">
        <v>1574</v>
      </c>
      <c r="C712" s="158">
        <v>4.78</v>
      </c>
      <c r="D712" s="158">
        <v>4.88</v>
      </c>
      <c r="E712" s="158">
        <v>4.72</v>
      </c>
      <c r="F712" s="158">
        <v>4.78</v>
      </c>
      <c r="G712" s="158">
        <v>0.02</v>
      </c>
      <c r="H712" s="158">
        <v>0.42</v>
      </c>
      <c r="I712" s="158">
        <v>4.76</v>
      </c>
      <c r="J712" s="158">
        <v>4.78</v>
      </c>
      <c r="K712" s="158">
        <v>3631703</v>
      </c>
      <c r="L712" s="158">
        <v>17478.919999999998</v>
      </c>
    </row>
    <row r="713" spans="1:12">
      <c r="A713" s="159" t="s">
        <v>1575</v>
      </c>
      <c r="C713" s="158">
        <v>1.3</v>
      </c>
      <c r="D713" s="158">
        <v>1.35</v>
      </c>
      <c r="E713" s="158">
        <v>1.3</v>
      </c>
      <c r="F713" s="158">
        <v>1.34</v>
      </c>
      <c r="G713" s="158">
        <v>0.04</v>
      </c>
      <c r="H713" s="158">
        <v>3.08</v>
      </c>
      <c r="I713" s="158">
        <v>1.33</v>
      </c>
      <c r="J713" s="158">
        <v>1.34</v>
      </c>
      <c r="K713" s="158">
        <v>4361195</v>
      </c>
      <c r="L713" s="158">
        <v>5809.12</v>
      </c>
    </row>
    <row r="714" spans="1:12">
      <c r="A714" s="159" t="s">
        <v>2127</v>
      </c>
      <c r="B714" s="158" t="s">
        <v>2041</v>
      </c>
      <c r="C714" s="158">
        <v>0.3</v>
      </c>
      <c r="D714" s="158">
        <v>0.3</v>
      </c>
      <c r="E714" s="158">
        <v>0.28999999999999998</v>
      </c>
      <c r="F714" s="158">
        <v>0.3</v>
      </c>
      <c r="G714" s="158">
        <v>0</v>
      </c>
      <c r="H714" s="158">
        <v>0</v>
      </c>
      <c r="I714" s="158">
        <v>0.28999999999999998</v>
      </c>
      <c r="J714" s="158">
        <v>0.3</v>
      </c>
      <c r="K714" s="158">
        <v>1613065</v>
      </c>
      <c r="L714" s="158">
        <v>477.5</v>
      </c>
    </row>
    <row r="715" spans="1:12">
      <c r="A715" s="159" t="s">
        <v>1576</v>
      </c>
      <c r="C715" s="158">
        <v>0.8</v>
      </c>
      <c r="D715" s="158">
        <v>0.8</v>
      </c>
      <c r="E715" s="158">
        <v>0.78</v>
      </c>
      <c r="F715" s="158">
        <v>0.79</v>
      </c>
      <c r="G715" s="158">
        <v>0</v>
      </c>
      <c r="H715" s="158">
        <v>0</v>
      </c>
      <c r="I715" s="158">
        <v>0.79</v>
      </c>
      <c r="J715" s="158">
        <v>0.8</v>
      </c>
      <c r="K715" s="158">
        <v>4826000</v>
      </c>
      <c r="L715" s="158">
        <v>3808.65</v>
      </c>
    </row>
    <row r="716" spans="1:12">
      <c r="A716" s="159" t="s">
        <v>1578</v>
      </c>
      <c r="C716" s="158">
        <v>12</v>
      </c>
      <c r="D716" s="158">
        <v>12.9</v>
      </c>
      <c r="E716" s="158">
        <v>12</v>
      </c>
      <c r="F716" s="158">
        <v>12.3</v>
      </c>
      <c r="G716" s="158">
        <v>0.3</v>
      </c>
      <c r="H716" s="158">
        <v>2.5</v>
      </c>
      <c r="I716" s="158">
        <v>12.3</v>
      </c>
      <c r="J716" s="158">
        <v>12.4</v>
      </c>
      <c r="K716" s="158">
        <v>906727</v>
      </c>
      <c r="L716" s="158">
        <v>11121.53</v>
      </c>
    </row>
    <row r="717" spans="1:12">
      <c r="A717" s="159" t="s">
        <v>1869</v>
      </c>
      <c r="C717" s="158">
        <v>4</v>
      </c>
      <c r="D717" s="158">
        <v>4.04</v>
      </c>
      <c r="E717" s="158">
        <v>3.96</v>
      </c>
      <c r="F717" s="158">
        <v>3.96</v>
      </c>
      <c r="G717" s="158">
        <v>0.02</v>
      </c>
      <c r="H717" s="158">
        <v>0.51</v>
      </c>
      <c r="I717" s="158">
        <v>3.96</v>
      </c>
      <c r="J717" s="158">
        <v>4.04</v>
      </c>
      <c r="K717" s="158">
        <v>1496423</v>
      </c>
      <c r="L717" s="158">
        <v>5979.87</v>
      </c>
    </row>
    <row r="718" spans="1:12">
      <c r="A718" s="159" t="s">
        <v>1579</v>
      </c>
      <c r="C718" s="158">
        <v>25.5</v>
      </c>
      <c r="D718" s="158">
        <v>25.5</v>
      </c>
      <c r="E718" s="158">
        <v>24.9</v>
      </c>
      <c r="F718" s="158">
        <v>25</v>
      </c>
      <c r="G718" s="158">
        <v>0</v>
      </c>
      <c r="H718" s="158">
        <v>0</v>
      </c>
      <c r="I718" s="158">
        <v>25</v>
      </c>
      <c r="J718" s="158">
        <v>25.25</v>
      </c>
      <c r="K718" s="158">
        <v>143689</v>
      </c>
      <c r="L718" s="158">
        <v>3593.21</v>
      </c>
    </row>
    <row r="719" spans="1:12">
      <c r="A719" s="159" t="s">
        <v>1580</v>
      </c>
      <c r="C719" s="158">
        <v>2.12</v>
      </c>
      <c r="D719" s="158">
        <v>2.1800000000000002</v>
      </c>
      <c r="E719" s="158">
        <v>2.1</v>
      </c>
      <c r="F719" s="158">
        <v>2.16</v>
      </c>
      <c r="G719" s="158">
        <v>0.02</v>
      </c>
      <c r="H719" s="158">
        <v>0.93</v>
      </c>
      <c r="I719" s="158">
        <v>2.14</v>
      </c>
      <c r="J719" s="158">
        <v>2.16</v>
      </c>
      <c r="K719" s="158">
        <v>173610</v>
      </c>
      <c r="L719" s="158">
        <v>371.54</v>
      </c>
    </row>
    <row r="720" spans="1:12">
      <c r="A720" s="159" t="s">
        <v>1581</v>
      </c>
      <c r="C720" s="158">
        <v>16.5</v>
      </c>
      <c r="D720" s="158">
        <v>19.5</v>
      </c>
      <c r="E720" s="158">
        <v>16.5</v>
      </c>
      <c r="F720" s="158">
        <v>18.600000000000001</v>
      </c>
      <c r="G720" s="158">
        <v>2.5</v>
      </c>
      <c r="H720" s="158">
        <v>15.53</v>
      </c>
      <c r="I720" s="158">
        <v>18.2</v>
      </c>
      <c r="J720" s="158">
        <v>18.8</v>
      </c>
      <c r="K720" s="158">
        <v>3700</v>
      </c>
      <c r="L720" s="158">
        <v>69.010000000000005</v>
      </c>
    </row>
    <row r="721" spans="1:12">
      <c r="A721" s="159" t="s">
        <v>1582</v>
      </c>
      <c r="C721" s="158">
        <v>7.7</v>
      </c>
      <c r="D721" s="158">
        <v>7.8</v>
      </c>
      <c r="E721" s="158">
        <v>7.7</v>
      </c>
      <c r="F721" s="158">
        <v>7.75</v>
      </c>
      <c r="G721" s="158">
        <v>0.1</v>
      </c>
      <c r="H721" s="158">
        <v>1.31</v>
      </c>
      <c r="I721" s="158">
        <v>7.7</v>
      </c>
      <c r="J721" s="158">
        <v>7.75</v>
      </c>
      <c r="K721" s="158">
        <v>142950</v>
      </c>
      <c r="L721" s="158">
        <v>1103.6300000000001</v>
      </c>
    </row>
    <row r="722" spans="1:12">
      <c r="A722" s="159" t="s">
        <v>111</v>
      </c>
      <c r="C722" s="158">
        <v>2.54</v>
      </c>
      <c r="D722" s="158">
        <v>2.56</v>
      </c>
      <c r="E722" s="158">
        <v>2.5</v>
      </c>
      <c r="F722" s="158">
        <v>2.52</v>
      </c>
      <c r="G722" s="158">
        <v>0.04</v>
      </c>
      <c r="H722" s="158">
        <v>1.61</v>
      </c>
      <c r="I722" s="158">
        <v>2.5</v>
      </c>
      <c r="J722" s="158">
        <v>2.52</v>
      </c>
      <c r="K722" s="158">
        <v>27717</v>
      </c>
      <c r="L722" s="158">
        <v>70.22</v>
      </c>
    </row>
    <row r="723" spans="1:12">
      <c r="A723" s="159" t="s">
        <v>2016</v>
      </c>
      <c r="C723" s="158">
        <v>11.4</v>
      </c>
      <c r="D723" s="158">
        <v>11.5</v>
      </c>
      <c r="E723" s="158">
        <v>10.9</v>
      </c>
      <c r="F723" s="158">
        <v>11.2</v>
      </c>
      <c r="G723" s="158">
        <v>-0.1</v>
      </c>
      <c r="H723" s="158">
        <v>-0.88</v>
      </c>
      <c r="I723" s="158">
        <v>11.2</v>
      </c>
      <c r="J723" s="158">
        <v>11.3</v>
      </c>
      <c r="K723" s="158">
        <v>7979059</v>
      </c>
      <c r="L723" s="158">
        <v>89161.42</v>
      </c>
    </row>
    <row r="724" spans="1:12">
      <c r="A724" s="159" t="s">
        <v>1584</v>
      </c>
      <c r="C724" s="158">
        <v>4.34</v>
      </c>
      <c r="D724" s="158">
        <v>4.34</v>
      </c>
      <c r="E724" s="158">
        <v>4.24</v>
      </c>
      <c r="F724" s="158">
        <v>4.28</v>
      </c>
      <c r="G724" s="158">
        <v>-0.04</v>
      </c>
      <c r="H724" s="158">
        <v>-0.93</v>
      </c>
      <c r="I724" s="158">
        <v>4.28</v>
      </c>
      <c r="J724" s="158">
        <v>4.3</v>
      </c>
      <c r="K724" s="158">
        <v>200021</v>
      </c>
      <c r="L724" s="158">
        <v>855.47</v>
      </c>
    </row>
    <row r="725" spans="1:12">
      <c r="A725" s="159" t="s">
        <v>2128</v>
      </c>
      <c r="B725" s="158" t="s">
        <v>2031</v>
      </c>
    </row>
    <row r="726" spans="1:12">
      <c r="A726" s="159" t="s">
        <v>1585</v>
      </c>
      <c r="C726" s="158">
        <v>1.1499999999999999</v>
      </c>
      <c r="D726" s="158">
        <v>1.1599999999999999</v>
      </c>
      <c r="E726" s="158">
        <v>1.1499999999999999</v>
      </c>
      <c r="F726" s="158">
        <v>1.1599999999999999</v>
      </c>
      <c r="G726" s="158">
        <v>0.01</v>
      </c>
      <c r="H726" s="158">
        <v>0.87</v>
      </c>
      <c r="I726" s="158">
        <v>1.1599999999999999</v>
      </c>
      <c r="J726" s="158">
        <v>1.17</v>
      </c>
      <c r="K726" s="158">
        <v>68802</v>
      </c>
      <c r="L726" s="158">
        <v>79.75</v>
      </c>
    </row>
    <row r="727" spans="1:12">
      <c r="A727" s="159" t="s">
        <v>1586</v>
      </c>
      <c r="C727" s="158">
        <v>1.85</v>
      </c>
      <c r="D727" s="158">
        <v>1.9</v>
      </c>
      <c r="E727" s="158">
        <v>1.84</v>
      </c>
      <c r="F727" s="158">
        <v>1.9</v>
      </c>
      <c r="G727" s="158">
        <v>0.06</v>
      </c>
      <c r="H727" s="158">
        <v>3.26</v>
      </c>
      <c r="I727" s="158">
        <v>1.85</v>
      </c>
      <c r="J727" s="158">
        <v>1.9</v>
      </c>
      <c r="K727" s="158">
        <v>900</v>
      </c>
      <c r="L727" s="158">
        <v>1.68</v>
      </c>
    </row>
    <row r="728" spans="1:12">
      <c r="A728" s="159" t="s">
        <v>1587</v>
      </c>
      <c r="C728" s="158">
        <v>3.18</v>
      </c>
      <c r="D728" s="158">
        <v>3.18</v>
      </c>
      <c r="E728" s="158">
        <v>3.08</v>
      </c>
      <c r="F728" s="158">
        <v>3.1</v>
      </c>
      <c r="G728" s="158">
        <v>-0.02</v>
      </c>
      <c r="H728" s="158">
        <v>-0.64</v>
      </c>
      <c r="I728" s="158">
        <v>3.08</v>
      </c>
      <c r="J728" s="158">
        <v>3.16</v>
      </c>
      <c r="K728" s="158">
        <v>86900</v>
      </c>
      <c r="L728" s="158">
        <v>269.33999999999997</v>
      </c>
    </row>
    <row r="729" spans="1:12">
      <c r="A729" s="159" t="s">
        <v>1588</v>
      </c>
      <c r="B729" s="158" t="s">
        <v>2096</v>
      </c>
      <c r="C729" s="158">
        <v>0.43</v>
      </c>
      <c r="D729" s="158">
        <v>0.45</v>
      </c>
      <c r="E729" s="158">
        <v>0.42</v>
      </c>
      <c r="F729" s="158">
        <v>0.44</v>
      </c>
      <c r="G729" s="158">
        <v>0.02</v>
      </c>
      <c r="H729" s="158">
        <v>4.76</v>
      </c>
      <c r="I729" s="158">
        <v>0.43</v>
      </c>
      <c r="J729" s="158">
        <v>0.44</v>
      </c>
      <c r="K729" s="158">
        <v>13330526</v>
      </c>
      <c r="L729" s="158">
        <v>5799.37</v>
      </c>
    </row>
    <row r="730" spans="1:12">
      <c r="A730" s="159" t="s">
        <v>1589</v>
      </c>
      <c r="C730" s="158">
        <v>1.06</v>
      </c>
      <c r="D730" s="158">
        <v>1.1100000000000001</v>
      </c>
      <c r="E730" s="158">
        <v>1.05</v>
      </c>
      <c r="F730" s="158">
        <v>1.1100000000000001</v>
      </c>
      <c r="G730" s="158">
        <v>0.06</v>
      </c>
      <c r="H730" s="158">
        <v>5.71</v>
      </c>
      <c r="I730" s="158">
        <v>1.1000000000000001</v>
      </c>
      <c r="J730" s="158">
        <v>1.1100000000000001</v>
      </c>
      <c r="K730" s="158">
        <v>1012601</v>
      </c>
      <c r="L730" s="158">
        <v>1100.46</v>
      </c>
    </row>
    <row r="731" spans="1:12">
      <c r="A731" s="159" t="s">
        <v>1590</v>
      </c>
      <c r="C731" s="158">
        <v>6.35</v>
      </c>
      <c r="D731" s="158">
        <v>6.4</v>
      </c>
      <c r="E731" s="158">
        <v>6.2</v>
      </c>
      <c r="F731" s="158">
        <v>6.25</v>
      </c>
      <c r="G731" s="158">
        <v>0</v>
      </c>
      <c r="H731" s="158">
        <v>0</v>
      </c>
      <c r="I731" s="158">
        <v>6.25</v>
      </c>
      <c r="J731" s="158">
        <v>6.3</v>
      </c>
      <c r="K731" s="158">
        <v>496402</v>
      </c>
      <c r="L731" s="158">
        <v>3113.37</v>
      </c>
    </row>
    <row r="732" spans="1:12">
      <c r="A732" s="159" t="s">
        <v>1591</v>
      </c>
      <c r="C732" s="158">
        <v>1.65</v>
      </c>
      <c r="D732" s="158">
        <v>1.65</v>
      </c>
      <c r="E732" s="158">
        <v>1.6</v>
      </c>
      <c r="F732" s="158">
        <v>1.63</v>
      </c>
      <c r="G732" s="158">
        <v>-0.01</v>
      </c>
      <c r="H732" s="158">
        <v>-0.61</v>
      </c>
      <c r="I732" s="158">
        <v>1.62</v>
      </c>
      <c r="J732" s="158">
        <v>1.63</v>
      </c>
      <c r="K732" s="158">
        <v>145100</v>
      </c>
      <c r="L732" s="158">
        <v>236.91</v>
      </c>
    </row>
    <row r="733" spans="1:12">
      <c r="A733" s="159" t="s">
        <v>1592</v>
      </c>
      <c r="C733" s="158">
        <v>1.06</v>
      </c>
      <c r="D733" s="158">
        <v>1.07</v>
      </c>
      <c r="E733" s="158">
        <v>1.05</v>
      </c>
      <c r="F733" s="158">
        <v>1.07</v>
      </c>
      <c r="G733" s="158">
        <v>0</v>
      </c>
      <c r="H733" s="158">
        <v>0</v>
      </c>
      <c r="I733" s="158">
        <v>1.06</v>
      </c>
      <c r="J733" s="158">
        <v>1.07</v>
      </c>
      <c r="K733" s="158">
        <v>318864</v>
      </c>
      <c r="L733" s="158">
        <v>338.89</v>
      </c>
    </row>
    <row r="734" spans="1:12">
      <c r="A734" s="159" t="s">
        <v>1593</v>
      </c>
      <c r="C734" s="158">
        <v>0.69</v>
      </c>
      <c r="D734" s="158">
        <v>0.7</v>
      </c>
      <c r="E734" s="158">
        <v>0.68</v>
      </c>
      <c r="F734" s="158">
        <v>0.69</v>
      </c>
      <c r="G734" s="158">
        <v>0</v>
      </c>
      <c r="H734" s="158">
        <v>0</v>
      </c>
      <c r="I734" s="158">
        <v>0.69</v>
      </c>
      <c r="J734" s="158">
        <v>0.7</v>
      </c>
      <c r="K734" s="158">
        <v>699600</v>
      </c>
      <c r="L734" s="158">
        <v>482.86</v>
      </c>
    </row>
    <row r="735" spans="1:12">
      <c r="A735" s="159" t="s">
        <v>1594</v>
      </c>
      <c r="B735" s="158" t="s">
        <v>2096</v>
      </c>
      <c r="C735" s="158">
        <v>11.4</v>
      </c>
      <c r="D735" s="158">
        <v>11.6</v>
      </c>
      <c r="E735" s="158">
        <v>11.4</v>
      </c>
      <c r="F735" s="158">
        <v>11.6</v>
      </c>
      <c r="G735" s="158">
        <v>0.1</v>
      </c>
      <c r="H735" s="158">
        <v>0.87</v>
      </c>
      <c r="I735" s="158">
        <v>11.5</v>
      </c>
      <c r="J735" s="158">
        <v>11.6</v>
      </c>
      <c r="K735" s="158">
        <v>61600</v>
      </c>
      <c r="L735" s="158">
        <v>704.4</v>
      </c>
    </row>
    <row r="736" spans="1:12">
      <c r="A736" s="159" t="s">
        <v>1595</v>
      </c>
      <c r="C736" s="158">
        <v>1.4</v>
      </c>
      <c r="D736" s="158">
        <v>1.47</v>
      </c>
      <c r="E736" s="158">
        <v>1.38</v>
      </c>
      <c r="F736" s="158">
        <v>1.47</v>
      </c>
      <c r="G736" s="158">
        <v>7.0000000000000007E-2</v>
      </c>
      <c r="H736" s="158">
        <v>5</v>
      </c>
      <c r="I736" s="158">
        <v>1.46</v>
      </c>
      <c r="J736" s="158">
        <v>1.47</v>
      </c>
      <c r="K736" s="158">
        <v>12070122</v>
      </c>
      <c r="L736" s="158">
        <v>17337.63</v>
      </c>
    </row>
    <row r="737" spans="1:12">
      <c r="A737" s="159" t="s">
        <v>1596</v>
      </c>
      <c r="C737" s="158">
        <v>4</v>
      </c>
      <c r="D737" s="158">
        <v>4.04</v>
      </c>
      <c r="E737" s="158">
        <v>3.92</v>
      </c>
      <c r="F737" s="158">
        <v>4.04</v>
      </c>
      <c r="G737" s="158">
        <v>0.04</v>
      </c>
      <c r="H737" s="158">
        <v>1</v>
      </c>
      <c r="I737" s="158">
        <v>4.0199999999999996</v>
      </c>
      <c r="J737" s="158">
        <v>4.04</v>
      </c>
      <c r="K737" s="158">
        <v>7128600</v>
      </c>
      <c r="L737" s="158">
        <v>28864.65</v>
      </c>
    </row>
    <row r="738" spans="1:12">
      <c r="A738" s="159" t="s">
        <v>1597</v>
      </c>
      <c r="C738" s="158">
        <v>0.35</v>
      </c>
      <c r="D738" s="158">
        <v>0.36</v>
      </c>
      <c r="E738" s="158">
        <v>0.34</v>
      </c>
      <c r="F738" s="158">
        <v>0.34</v>
      </c>
      <c r="G738" s="158">
        <v>0</v>
      </c>
      <c r="H738" s="158">
        <v>0</v>
      </c>
      <c r="I738" s="158">
        <v>0.34</v>
      </c>
      <c r="J738" s="158">
        <v>0.35</v>
      </c>
      <c r="K738" s="158">
        <v>7446600</v>
      </c>
      <c r="L738" s="158">
        <v>2596.0500000000002</v>
      </c>
    </row>
    <row r="739" spans="1:12">
      <c r="A739" s="159" t="s">
        <v>1598</v>
      </c>
      <c r="C739" s="158">
        <v>2.96</v>
      </c>
      <c r="D739" s="158">
        <v>2.98</v>
      </c>
      <c r="E739" s="158">
        <v>2.92</v>
      </c>
      <c r="F739" s="158">
        <v>2.94</v>
      </c>
      <c r="G739" s="158">
        <v>0.04</v>
      </c>
      <c r="H739" s="158">
        <v>1.38</v>
      </c>
      <c r="I739" s="158">
        <v>2.92</v>
      </c>
      <c r="J739" s="158">
        <v>2.94</v>
      </c>
      <c r="K739" s="158">
        <v>32900</v>
      </c>
      <c r="L739" s="158">
        <v>96.49</v>
      </c>
    </row>
    <row r="740" spans="1:12">
      <c r="A740" s="159" t="s">
        <v>2129</v>
      </c>
      <c r="B740" s="158" t="s">
        <v>2041</v>
      </c>
      <c r="C740" s="158">
        <v>0.51</v>
      </c>
      <c r="D740" s="158">
        <v>0.51</v>
      </c>
      <c r="E740" s="158">
        <v>0.5</v>
      </c>
      <c r="F740" s="158">
        <v>0.5</v>
      </c>
      <c r="G740" s="158">
        <v>-0.01</v>
      </c>
      <c r="H740" s="158">
        <v>-1.96</v>
      </c>
      <c r="I740" s="158">
        <v>0.5</v>
      </c>
      <c r="J740" s="158">
        <v>0.51</v>
      </c>
      <c r="K740" s="158">
        <v>522000</v>
      </c>
      <c r="L740" s="158">
        <v>261.02</v>
      </c>
    </row>
    <row r="741" spans="1:12">
      <c r="A741" s="159" t="s">
        <v>1599</v>
      </c>
      <c r="C741" s="158">
        <v>1.64</v>
      </c>
      <c r="D741" s="158">
        <v>1.65</v>
      </c>
      <c r="E741" s="158">
        <v>1.64</v>
      </c>
      <c r="F741" s="158">
        <v>1.65</v>
      </c>
      <c r="G741" s="158">
        <v>0</v>
      </c>
      <c r="H741" s="158">
        <v>0</v>
      </c>
      <c r="I741" s="158">
        <v>1.64</v>
      </c>
      <c r="J741" s="158">
        <v>1.66</v>
      </c>
      <c r="K741" s="158">
        <v>12499</v>
      </c>
      <c r="L741" s="158">
        <v>20.54</v>
      </c>
    </row>
    <row r="742" spans="1:12">
      <c r="A742" s="159" t="s">
        <v>1600</v>
      </c>
      <c r="C742" s="158">
        <v>4.4800000000000004</v>
      </c>
      <c r="D742" s="158">
        <v>4.54</v>
      </c>
      <c r="E742" s="158">
        <v>4.46</v>
      </c>
      <c r="F742" s="158">
        <v>4.5</v>
      </c>
      <c r="G742" s="158">
        <v>0.06</v>
      </c>
      <c r="H742" s="158">
        <v>1.35</v>
      </c>
      <c r="I742" s="158">
        <v>4.5</v>
      </c>
      <c r="J742" s="158">
        <v>4.5199999999999996</v>
      </c>
      <c r="K742" s="158">
        <v>93200</v>
      </c>
      <c r="L742" s="158">
        <v>419.67</v>
      </c>
    </row>
    <row r="743" spans="1:12">
      <c r="A743" s="159" t="s">
        <v>1601</v>
      </c>
      <c r="C743" s="158">
        <v>2.58</v>
      </c>
      <c r="D743" s="158">
        <v>2.58</v>
      </c>
      <c r="E743" s="158">
        <v>2.48</v>
      </c>
      <c r="F743" s="158">
        <v>2.5</v>
      </c>
      <c r="G743" s="158">
        <v>-0.02</v>
      </c>
      <c r="H743" s="158">
        <v>-0.79</v>
      </c>
      <c r="I743" s="158">
        <v>2.5</v>
      </c>
      <c r="J743" s="158">
        <v>2.52</v>
      </c>
      <c r="K743" s="158">
        <v>818020</v>
      </c>
      <c r="L743" s="158">
        <v>2050.4699999999998</v>
      </c>
    </row>
    <row r="744" spans="1:12">
      <c r="A744" s="159" t="s">
        <v>1602</v>
      </c>
      <c r="C744" s="158">
        <v>0.73</v>
      </c>
      <c r="D744" s="158">
        <v>0.73</v>
      </c>
      <c r="E744" s="158">
        <v>0.71</v>
      </c>
      <c r="F744" s="158">
        <v>0.73</v>
      </c>
      <c r="G744" s="158">
        <v>0</v>
      </c>
      <c r="H744" s="158">
        <v>0</v>
      </c>
      <c r="I744" s="158">
        <v>0.73</v>
      </c>
      <c r="J744" s="158">
        <v>0.74</v>
      </c>
      <c r="K744" s="158">
        <v>100700</v>
      </c>
      <c r="L744" s="158">
        <v>73.33</v>
      </c>
    </row>
    <row r="745" spans="1:12">
      <c r="A745" s="159" t="s">
        <v>1603</v>
      </c>
      <c r="C745" s="158">
        <v>0.59</v>
      </c>
      <c r="D745" s="158">
        <v>0.61</v>
      </c>
      <c r="E745" s="158">
        <v>0.59</v>
      </c>
      <c r="F745" s="158">
        <v>0.61</v>
      </c>
      <c r="G745" s="158">
        <v>0.01</v>
      </c>
      <c r="H745" s="158">
        <v>1.67</v>
      </c>
      <c r="I745" s="158">
        <v>0.6</v>
      </c>
      <c r="J745" s="158">
        <v>0.61</v>
      </c>
      <c r="K745" s="158">
        <v>74100</v>
      </c>
      <c r="L745" s="158">
        <v>44.44</v>
      </c>
    </row>
    <row r="746" spans="1:12">
      <c r="A746" s="159" t="s">
        <v>2017</v>
      </c>
      <c r="C746" s="158">
        <v>15.7</v>
      </c>
      <c r="D746" s="158">
        <v>16.100000000000001</v>
      </c>
      <c r="E746" s="158">
        <v>15</v>
      </c>
      <c r="F746" s="158">
        <v>15.1</v>
      </c>
      <c r="G746" s="158">
        <v>-0.2</v>
      </c>
      <c r="H746" s="158">
        <v>-1.31</v>
      </c>
      <c r="I746" s="158">
        <v>15.1</v>
      </c>
      <c r="J746" s="158">
        <v>15.2</v>
      </c>
      <c r="K746" s="158">
        <v>7802866</v>
      </c>
      <c r="L746" s="158">
        <v>121988.94</v>
      </c>
    </row>
    <row r="747" spans="1:12">
      <c r="A747" s="159" t="s">
        <v>1604</v>
      </c>
      <c r="C747" s="158">
        <v>2.2200000000000002</v>
      </c>
      <c r="D747" s="158">
        <v>2.2200000000000002</v>
      </c>
      <c r="E747" s="158">
        <v>2.1800000000000002</v>
      </c>
      <c r="F747" s="158">
        <v>2.1800000000000002</v>
      </c>
      <c r="G747" s="158">
        <v>0</v>
      </c>
      <c r="H747" s="158">
        <v>0</v>
      </c>
      <c r="I747" s="158">
        <v>2.1800000000000002</v>
      </c>
      <c r="J747" s="158">
        <v>2.2000000000000002</v>
      </c>
      <c r="K747" s="158">
        <v>105800</v>
      </c>
      <c r="L747" s="158">
        <v>232.54</v>
      </c>
    </row>
    <row r="748" spans="1:12">
      <c r="A748" s="159" t="s">
        <v>1605</v>
      </c>
      <c r="C748" s="158">
        <v>1.87</v>
      </c>
      <c r="D748" s="158">
        <v>1.87</v>
      </c>
      <c r="E748" s="158">
        <v>1.83</v>
      </c>
      <c r="F748" s="158">
        <v>1.85</v>
      </c>
      <c r="G748" s="158">
        <v>0.01</v>
      </c>
      <c r="H748" s="158">
        <v>0.54</v>
      </c>
      <c r="I748" s="158">
        <v>1.84</v>
      </c>
      <c r="J748" s="158">
        <v>1.85</v>
      </c>
      <c r="K748" s="158">
        <v>486733</v>
      </c>
      <c r="L748" s="158">
        <v>901.19</v>
      </c>
    </row>
    <row r="749" spans="1:12">
      <c r="A749" s="159" t="s">
        <v>1606</v>
      </c>
      <c r="C749" s="158">
        <v>4.82</v>
      </c>
      <c r="D749" s="158">
        <v>4.82</v>
      </c>
      <c r="E749" s="158">
        <v>4.78</v>
      </c>
      <c r="F749" s="158">
        <v>4.8</v>
      </c>
      <c r="G749" s="158">
        <v>-0.02</v>
      </c>
      <c r="H749" s="158">
        <v>-0.41</v>
      </c>
      <c r="I749" s="158">
        <v>4.78</v>
      </c>
      <c r="J749" s="158">
        <v>4.8</v>
      </c>
      <c r="K749" s="158">
        <v>485390</v>
      </c>
      <c r="L749" s="158">
        <v>2330.77</v>
      </c>
    </row>
    <row r="750" spans="1:12">
      <c r="A750" s="159" t="s">
        <v>204</v>
      </c>
      <c r="C750" s="158">
        <v>3.32</v>
      </c>
      <c r="D750" s="158">
        <v>3.32</v>
      </c>
      <c r="E750" s="158">
        <v>3.26</v>
      </c>
      <c r="F750" s="158">
        <v>3.26</v>
      </c>
      <c r="G750" s="158">
        <v>-0.04</v>
      </c>
      <c r="H750" s="158">
        <v>-1.21</v>
      </c>
      <c r="I750" s="158">
        <v>3.26</v>
      </c>
      <c r="J750" s="158">
        <v>3.3</v>
      </c>
      <c r="K750" s="158">
        <v>114600</v>
      </c>
      <c r="L750" s="158">
        <v>376.84</v>
      </c>
    </row>
    <row r="751" spans="1:12">
      <c r="A751" s="159" t="s">
        <v>2018</v>
      </c>
      <c r="C751" s="158">
        <v>7.05</v>
      </c>
      <c r="D751" s="158">
        <v>7.2</v>
      </c>
      <c r="E751" s="158">
        <v>6.85</v>
      </c>
      <c r="F751" s="158">
        <v>6.95</v>
      </c>
      <c r="G751" s="158">
        <v>0</v>
      </c>
      <c r="H751" s="158">
        <v>0</v>
      </c>
      <c r="I751" s="158">
        <v>6.9</v>
      </c>
      <c r="J751" s="158">
        <v>6.95</v>
      </c>
      <c r="K751" s="158">
        <v>3835800</v>
      </c>
      <c r="L751" s="158">
        <v>26892.400000000001</v>
      </c>
    </row>
    <row r="752" spans="1:12">
      <c r="A752" s="159" t="s">
        <v>1607</v>
      </c>
      <c r="C752" s="158">
        <v>2.1</v>
      </c>
      <c r="D752" s="158">
        <v>2.16</v>
      </c>
      <c r="E752" s="158">
        <v>2.1</v>
      </c>
      <c r="F752" s="158">
        <v>2.12</v>
      </c>
      <c r="G752" s="158">
        <v>0</v>
      </c>
      <c r="H752" s="158">
        <v>0</v>
      </c>
      <c r="I752" s="158">
        <v>2.12</v>
      </c>
      <c r="J752" s="158">
        <v>2.14</v>
      </c>
      <c r="K752" s="158">
        <v>78700</v>
      </c>
      <c r="L752" s="158">
        <v>166.61</v>
      </c>
    </row>
    <row r="753" spans="1:12">
      <c r="A753" s="159" t="s">
        <v>1608</v>
      </c>
      <c r="C753" s="158">
        <v>2.54</v>
      </c>
      <c r="D753" s="158">
        <v>2.54</v>
      </c>
      <c r="E753" s="158">
        <v>2.5</v>
      </c>
      <c r="F753" s="158">
        <v>2.52</v>
      </c>
      <c r="G753" s="158">
        <v>0.04</v>
      </c>
      <c r="H753" s="158">
        <v>1.61</v>
      </c>
      <c r="I753" s="158">
        <v>2.52</v>
      </c>
      <c r="J753" s="158">
        <v>2.54</v>
      </c>
      <c r="K753" s="158">
        <v>89351</v>
      </c>
      <c r="L753" s="158">
        <v>224.73</v>
      </c>
    </row>
    <row r="754" spans="1:12">
      <c r="A754" s="159" t="s">
        <v>1609</v>
      </c>
      <c r="C754" s="158">
        <v>3.22</v>
      </c>
      <c r="D754" s="158">
        <v>3.26</v>
      </c>
      <c r="E754" s="158">
        <v>3.22</v>
      </c>
      <c r="F754" s="158">
        <v>3.24</v>
      </c>
      <c r="G754" s="158">
        <v>0.02</v>
      </c>
      <c r="H754" s="158">
        <v>0.62</v>
      </c>
      <c r="I754" s="158">
        <v>3.22</v>
      </c>
      <c r="J754" s="158">
        <v>3.28</v>
      </c>
      <c r="K754" s="158">
        <v>18930</v>
      </c>
      <c r="L754" s="158">
        <v>61.33</v>
      </c>
    </row>
    <row r="755" spans="1:12">
      <c r="A755" s="159" t="s">
        <v>1610</v>
      </c>
      <c r="C755" s="158">
        <v>1.92</v>
      </c>
      <c r="D755" s="158">
        <v>2</v>
      </c>
      <c r="E755" s="158">
        <v>1.92</v>
      </c>
      <c r="F755" s="158">
        <v>1.96</v>
      </c>
      <c r="G755" s="158">
        <v>0.04</v>
      </c>
      <c r="H755" s="158">
        <v>2.08</v>
      </c>
      <c r="I755" s="158">
        <v>1.96</v>
      </c>
      <c r="J755" s="158">
        <v>1.97</v>
      </c>
      <c r="K755" s="158">
        <v>2878602</v>
      </c>
      <c r="L755" s="158">
        <v>5635.16</v>
      </c>
    </row>
    <row r="756" spans="1:12">
      <c r="A756" s="159" t="s">
        <v>1611</v>
      </c>
      <c r="C756" s="158">
        <v>4.28</v>
      </c>
      <c r="D756" s="158">
        <v>4.4000000000000004</v>
      </c>
      <c r="E756" s="158">
        <v>4.26</v>
      </c>
      <c r="F756" s="158">
        <v>4.3600000000000003</v>
      </c>
      <c r="G756" s="158">
        <v>0.08</v>
      </c>
      <c r="H756" s="158">
        <v>1.87</v>
      </c>
      <c r="I756" s="158">
        <v>4.34</v>
      </c>
      <c r="J756" s="158">
        <v>4.3600000000000003</v>
      </c>
      <c r="K756" s="158">
        <v>2440880</v>
      </c>
      <c r="L756" s="158">
        <v>10573.08</v>
      </c>
    </row>
    <row r="757" spans="1:12">
      <c r="A757" s="159" t="s">
        <v>2130</v>
      </c>
      <c r="C757" s="158">
        <v>1.9</v>
      </c>
      <c r="D757" s="158">
        <v>1.95</v>
      </c>
      <c r="E757" s="158">
        <v>1.87</v>
      </c>
      <c r="F757" s="158">
        <v>1.88</v>
      </c>
      <c r="G757" s="158">
        <v>-0.01</v>
      </c>
      <c r="H757" s="158">
        <v>-0.53</v>
      </c>
      <c r="I757" s="158">
        <v>1.88</v>
      </c>
      <c r="J757" s="158">
        <v>1.89</v>
      </c>
      <c r="K757" s="158">
        <v>185613</v>
      </c>
      <c r="L757" s="158">
        <v>352.66</v>
      </c>
    </row>
    <row r="758" spans="1:12">
      <c r="A758" s="159" t="s">
        <v>1612</v>
      </c>
      <c r="C758" s="158">
        <v>2.2400000000000002</v>
      </c>
      <c r="D758" s="158">
        <v>2.2799999999999998</v>
      </c>
      <c r="E758" s="158">
        <v>2.14</v>
      </c>
      <c r="F758" s="158">
        <v>2.1800000000000002</v>
      </c>
      <c r="G758" s="158">
        <v>-0.02</v>
      </c>
      <c r="H758" s="158">
        <v>-0.91</v>
      </c>
      <c r="I758" s="158">
        <v>2.16</v>
      </c>
      <c r="J758" s="158">
        <v>2.1800000000000002</v>
      </c>
      <c r="K758" s="158">
        <v>17188511</v>
      </c>
      <c r="L758" s="158">
        <v>37774.559999999998</v>
      </c>
    </row>
    <row r="759" spans="1:12">
      <c r="A759" s="159" t="s">
        <v>1613</v>
      </c>
      <c r="C759" s="158">
        <v>0.86</v>
      </c>
      <c r="D759" s="158">
        <v>0.87</v>
      </c>
      <c r="E759" s="158">
        <v>0.84</v>
      </c>
      <c r="F759" s="158">
        <v>0.85</v>
      </c>
      <c r="G759" s="158">
        <v>-0.01</v>
      </c>
      <c r="H759" s="158">
        <v>-1.1599999999999999</v>
      </c>
      <c r="I759" s="158">
        <v>0.84</v>
      </c>
      <c r="J759" s="158">
        <v>0.85</v>
      </c>
      <c r="K759" s="158">
        <v>203310</v>
      </c>
      <c r="L759" s="158">
        <v>173.65</v>
      </c>
    </row>
    <row r="760" spans="1:12">
      <c r="A760" s="159" t="s">
        <v>2019</v>
      </c>
      <c r="C760" s="158">
        <v>1.42</v>
      </c>
      <c r="D760" s="158">
        <v>1.45</v>
      </c>
      <c r="E760" s="158">
        <v>1.41</v>
      </c>
      <c r="F760" s="158">
        <v>1.42</v>
      </c>
      <c r="G760" s="158">
        <v>0.02</v>
      </c>
      <c r="H760" s="158">
        <v>1.43</v>
      </c>
      <c r="I760" s="158">
        <v>1.41</v>
      </c>
      <c r="J760" s="158">
        <v>1.42</v>
      </c>
      <c r="K760" s="158">
        <v>779200</v>
      </c>
      <c r="L760" s="158">
        <v>1108.02</v>
      </c>
    </row>
    <row r="761" spans="1:12">
      <c r="A761" s="159" t="s">
        <v>1614</v>
      </c>
      <c r="C761" s="158">
        <v>1.1499999999999999</v>
      </c>
      <c r="D761" s="158">
        <v>1.1599999999999999</v>
      </c>
      <c r="E761" s="158">
        <v>1.1399999999999999</v>
      </c>
      <c r="F761" s="158">
        <v>1.1599999999999999</v>
      </c>
      <c r="G761" s="158">
        <v>0.02</v>
      </c>
      <c r="H761" s="158">
        <v>1.75</v>
      </c>
      <c r="I761" s="158">
        <v>1.1499999999999999</v>
      </c>
      <c r="J761" s="158">
        <v>1.1599999999999999</v>
      </c>
      <c r="K761" s="158">
        <v>121100</v>
      </c>
      <c r="L761" s="158">
        <v>138.75</v>
      </c>
    </row>
    <row r="762" spans="1:12">
      <c r="A762" s="159" t="s">
        <v>1615</v>
      </c>
      <c r="C762" s="158">
        <v>1.19</v>
      </c>
      <c r="D762" s="158">
        <v>1.2</v>
      </c>
      <c r="E762" s="158">
        <v>1.19</v>
      </c>
      <c r="F762" s="158">
        <v>1.2</v>
      </c>
      <c r="G762" s="158">
        <v>0.02</v>
      </c>
      <c r="H762" s="158">
        <v>1.69</v>
      </c>
      <c r="I762" s="158">
        <v>1.19</v>
      </c>
      <c r="J762" s="158">
        <v>1.2</v>
      </c>
      <c r="K762" s="158">
        <v>3700</v>
      </c>
      <c r="L762" s="158">
        <v>4.41</v>
      </c>
    </row>
    <row r="763" spans="1:12">
      <c r="A763" s="159" t="s">
        <v>1616</v>
      </c>
      <c r="C763" s="158">
        <v>2.78</v>
      </c>
      <c r="D763" s="158">
        <v>2.78</v>
      </c>
      <c r="E763" s="158">
        <v>2.74</v>
      </c>
      <c r="F763" s="158">
        <v>2.74</v>
      </c>
      <c r="G763" s="158">
        <v>0</v>
      </c>
      <c r="H763" s="158">
        <v>0</v>
      </c>
      <c r="I763" s="158">
        <v>2.74</v>
      </c>
      <c r="J763" s="158">
        <v>2.78</v>
      </c>
      <c r="K763" s="158">
        <v>195100</v>
      </c>
      <c r="L763" s="158">
        <v>538.4</v>
      </c>
    </row>
    <row r="764" spans="1:12">
      <c r="A764" s="159" t="s">
        <v>340</v>
      </c>
      <c r="C764" s="158">
        <v>4.76</v>
      </c>
      <c r="D764" s="158">
        <v>4.76</v>
      </c>
      <c r="E764" s="158">
        <v>4.74</v>
      </c>
      <c r="F764" s="158">
        <v>4.76</v>
      </c>
      <c r="G764" s="158">
        <v>0.02</v>
      </c>
      <c r="H764" s="158">
        <v>0.42</v>
      </c>
      <c r="I764" s="158">
        <v>4.76</v>
      </c>
      <c r="J764" s="158">
        <v>4.78</v>
      </c>
      <c r="K764" s="158">
        <v>13500</v>
      </c>
      <c r="L764" s="158">
        <v>64.260000000000005</v>
      </c>
    </row>
    <row r="765" spans="1:12">
      <c r="A765" s="159" t="s">
        <v>1617</v>
      </c>
      <c r="C765" s="158">
        <v>11</v>
      </c>
      <c r="D765" s="158">
        <v>11.1</v>
      </c>
      <c r="E765" s="158">
        <v>10</v>
      </c>
      <c r="F765" s="158">
        <v>10.3</v>
      </c>
      <c r="G765" s="158">
        <v>-0.7</v>
      </c>
      <c r="H765" s="158">
        <v>-6.36</v>
      </c>
      <c r="I765" s="158">
        <v>10.199999999999999</v>
      </c>
      <c r="J765" s="158">
        <v>10.3</v>
      </c>
      <c r="K765" s="158">
        <v>918609</v>
      </c>
      <c r="L765" s="158">
        <v>9543.9500000000007</v>
      </c>
    </row>
    <row r="766" spans="1:12">
      <c r="A766" s="159" t="s">
        <v>1618</v>
      </c>
      <c r="C766" s="158">
        <v>6.15</v>
      </c>
      <c r="D766" s="158">
        <v>6.2</v>
      </c>
      <c r="E766" s="158">
        <v>6.1</v>
      </c>
      <c r="F766" s="158">
        <v>6.1</v>
      </c>
      <c r="G766" s="158">
        <v>0</v>
      </c>
      <c r="H766" s="158">
        <v>0</v>
      </c>
      <c r="I766" s="158">
        <v>6.05</v>
      </c>
      <c r="J766" s="158">
        <v>6.2</v>
      </c>
      <c r="K766" s="158">
        <v>3300</v>
      </c>
      <c r="L766" s="158">
        <v>20.23</v>
      </c>
    </row>
    <row r="767" spans="1:12">
      <c r="A767" s="159" t="s">
        <v>1619</v>
      </c>
      <c r="C767" s="158">
        <v>3.12</v>
      </c>
      <c r="D767" s="158">
        <v>3.16</v>
      </c>
      <c r="E767" s="158">
        <v>3.02</v>
      </c>
      <c r="F767" s="158">
        <v>3.06</v>
      </c>
      <c r="G767" s="158">
        <v>0</v>
      </c>
      <c r="H767" s="158">
        <v>0</v>
      </c>
      <c r="I767" s="158">
        <v>3.06</v>
      </c>
      <c r="J767" s="158">
        <v>3.08</v>
      </c>
      <c r="K767" s="158">
        <v>4060700</v>
      </c>
      <c r="L767" s="158">
        <v>12488.46</v>
      </c>
    </row>
    <row r="768" spans="1:12">
      <c r="A768" s="159" t="s">
        <v>1620</v>
      </c>
      <c r="C768" s="158">
        <v>1.95</v>
      </c>
      <c r="D768" s="158">
        <v>1.98</v>
      </c>
      <c r="E768" s="158">
        <v>1.88</v>
      </c>
      <c r="F768" s="158">
        <v>1.95</v>
      </c>
      <c r="G768" s="158">
        <v>0.02</v>
      </c>
      <c r="H768" s="158">
        <v>1.04</v>
      </c>
      <c r="I768" s="158">
        <v>1.95</v>
      </c>
      <c r="J768" s="158">
        <v>1.96</v>
      </c>
      <c r="K768" s="158">
        <v>12698751</v>
      </c>
      <c r="L768" s="158">
        <v>24457.53</v>
      </c>
    </row>
    <row r="769" spans="1:12">
      <c r="A769" s="159" t="s">
        <v>1621</v>
      </c>
      <c r="C769" s="158">
        <v>38.5</v>
      </c>
      <c r="D769" s="158">
        <v>39.75</v>
      </c>
      <c r="E769" s="158">
        <v>38.5</v>
      </c>
      <c r="F769" s="158">
        <v>39.5</v>
      </c>
      <c r="G769" s="158">
        <v>0.75</v>
      </c>
      <c r="H769" s="158">
        <v>1.94</v>
      </c>
      <c r="I769" s="158">
        <v>38.75</v>
      </c>
      <c r="J769" s="158">
        <v>39.5</v>
      </c>
      <c r="K769" s="158">
        <v>3902</v>
      </c>
      <c r="L769" s="158">
        <v>152.30000000000001</v>
      </c>
    </row>
    <row r="770" spans="1:12">
      <c r="A770" s="159" t="s">
        <v>1622</v>
      </c>
      <c r="C770" s="158">
        <v>2.2999999999999998</v>
      </c>
      <c r="D770" s="158">
        <v>2.46</v>
      </c>
      <c r="E770" s="158">
        <v>2.2999999999999998</v>
      </c>
      <c r="F770" s="158">
        <v>2.4</v>
      </c>
      <c r="G770" s="158">
        <v>0.12</v>
      </c>
      <c r="H770" s="158">
        <v>5.26</v>
      </c>
      <c r="I770" s="158">
        <v>2.36</v>
      </c>
      <c r="J770" s="158">
        <v>2.4</v>
      </c>
      <c r="K770" s="158">
        <v>91907</v>
      </c>
      <c r="L770" s="158">
        <v>217.79</v>
      </c>
    </row>
    <row r="771" spans="1:12">
      <c r="A771" s="159" t="s">
        <v>1623</v>
      </c>
      <c r="C771" s="158">
        <v>4.2</v>
      </c>
      <c r="D771" s="158">
        <v>4.3</v>
      </c>
      <c r="E771" s="158">
        <v>4.18</v>
      </c>
      <c r="F771" s="158">
        <v>4.18</v>
      </c>
      <c r="G771" s="158">
        <v>0</v>
      </c>
      <c r="H771" s="158">
        <v>0</v>
      </c>
      <c r="I771" s="158">
        <v>4.18</v>
      </c>
      <c r="J771" s="158">
        <v>4.3</v>
      </c>
      <c r="K771" s="158">
        <v>98700</v>
      </c>
      <c r="L771" s="158">
        <v>416.1</v>
      </c>
    </row>
    <row r="772" spans="1:12">
      <c r="A772" s="159" t="s">
        <v>1624</v>
      </c>
      <c r="C772" s="158">
        <v>2.9</v>
      </c>
      <c r="D772" s="158">
        <v>2.94</v>
      </c>
      <c r="E772" s="158">
        <v>2.9</v>
      </c>
      <c r="F772" s="158">
        <v>2.94</v>
      </c>
      <c r="G772" s="158">
        <v>0</v>
      </c>
      <c r="H772" s="158">
        <v>0</v>
      </c>
      <c r="I772" s="158">
        <v>2.92</v>
      </c>
      <c r="J772" s="158">
        <v>2.94</v>
      </c>
      <c r="K772" s="158">
        <v>21300</v>
      </c>
      <c r="L772" s="158">
        <v>62.39</v>
      </c>
    </row>
    <row r="773" spans="1:12">
      <c r="A773" s="159" t="s">
        <v>1625</v>
      </c>
      <c r="C773" s="158">
        <v>1.49</v>
      </c>
      <c r="D773" s="158">
        <v>1.51</v>
      </c>
      <c r="E773" s="158">
        <v>1.49</v>
      </c>
      <c r="F773" s="158">
        <v>1.5</v>
      </c>
      <c r="G773" s="158">
        <v>0</v>
      </c>
      <c r="H773" s="158">
        <v>0</v>
      </c>
      <c r="I773" s="158">
        <v>1.49</v>
      </c>
      <c r="J773" s="158">
        <v>1.5</v>
      </c>
      <c r="K773" s="158">
        <v>301319</v>
      </c>
      <c r="L773" s="158">
        <v>450.92</v>
      </c>
    </row>
    <row r="774" spans="1:12">
      <c r="A774" s="159" t="s">
        <v>1626</v>
      </c>
      <c r="C774" s="158">
        <v>1.2</v>
      </c>
      <c r="D774" s="158">
        <v>1.23</v>
      </c>
      <c r="E774" s="158">
        <v>1.2</v>
      </c>
      <c r="F774" s="158">
        <v>1.23</v>
      </c>
      <c r="G774" s="158">
        <v>0.04</v>
      </c>
      <c r="H774" s="158">
        <v>3.36</v>
      </c>
      <c r="I774" s="158">
        <v>1.22</v>
      </c>
      <c r="J774" s="158">
        <v>1.23</v>
      </c>
      <c r="K774" s="158">
        <v>2469563</v>
      </c>
      <c r="L774" s="158">
        <v>2989.86</v>
      </c>
    </row>
    <row r="775" spans="1:12">
      <c r="A775" s="159" t="s">
        <v>1627</v>
      </c>
      <c r="C775" s="158">
        <v>1.1000000000000001</v>
      </c>
      <c r="D775" s="158">
        <v>1.1200000000000001</v>
      </c>
      <c r="E775" s="158">
        <v>1.08</v>
      </c>
      <c r="F775" s="158">
        <v>1.1200000000000001</v>
      </c>
      <c r="G775" s="158">
        <v>0.03</v>
      </c>
      <c r="H775" s="158">
        <v>2.75</v>
      </c>
      <c r="I775" s="158">
        <v>1.1100000000000001</v>
      </c>
      <c r="J775" s="158">
        <v>1.1200000000000001</v>
      </c>
      <c r="K775" s="158">
        <v>12711476</v>
      </c>
      <c r="L775" s="158">
        <v>14018.55</v>
      </c>
    </row>
    <row r="776" spans="1:12">
      <c r="A776" s="159" t="s">
        <v>1628</v>
      </c>
      <c r="C776" s="158">
        <v>13.9</v>
      </c>
      <c r="D776" s="158">
        <v>14.1</v>
      </c>
      <c r="E776" s="158">
        <v>13.9</v>
      </c>
      <c r="F776" s="158">
        <v>14.1</v>
      </c>
      <c r="G776" s="158">
        <v>0.4</v>
      </c>
      <c r="H776" s="158">
        <v>2.92</v>
      </c>
      <c r="I776" s="158">
        <v>13.9</v>
      </c>
      <c r="J776" s="158">
        <v>14.1</v>
      </c>
      <c r="K776" s="158">
        <v>10400</v>
      </c>
      <c r="L776" s="158">
        <v>145.56</v>
      </c>
    </row>
    <row r="777" spans="1:12">
      <c r="A777" s="159" t="s">
        <v>1629</v>
      </c>
      <c r="C777" s="158">
        <v>2.68</v>
      </c>
      <c r="D777" s="158">
        <v>2.74</v>
      </c>
      <c r="E777" s="158">
        <v>2.64</v>
      </c>
      <c r="F777" s="158">
        <v>2.68</v>
      </c>
      <c r="G777" s="158">
        <v>0.06</v>
      </c>
      <c r="H777" s="158">
        <v>2.29</v>
      </c>
      <c r="I777" s="158">
        <v>2.68</v>
      </c>
      <c r="J777" s="158">
        <v>2.7</v>
      </c>
      <c r="K777" s="158">
        <v>2715333</v>
      </c>
      <c r="L777" s="158">
        <v>7287.16</v>
      </c>
    </row>
    <row r="778" spans="1:12">
      <c r="A778" s="159" t="s">
        <v>1870</v>
      </c>
      <c r="C778" s="158" t="s">
        <v>953</v>
      </c>
      <c r="D778" s="158" t="s">
        <v>953</v>
      </c>
      <c r="E778" s="158" t="s">
        <v>1237</v>
      </c>
      <c r="F778" s="158" t="s">
        <v>954</v>
      </c>
      <c r="G778" s="158" t="s">
        <v>758</v>
      </c>
      <c r="H778" s="158" t="s">
        <v>758</v>
      </c>
      <c r="I778" s="158" t="s">
        <v>1158</v>
      </c>
      <c r="J778" s="158" t="s">
        <v>954</v>
      </c>
      <c r="K778" s="158" t="s">
        <v>3497</v>
      </c>
      <c r="L778" s="158" t="s">
        <v>3498</v>
      </c>
    </row>
    <row r="779" spans="1:12">
      <c r="A779" s="159" t="s">
        <v>1630</v>
      </c>
      <c r="C779" s="158" t="s">
        <v>720</v>
      </c>
      <c r="D779" s="158" t="s">
        <v>827</v>
      </c>
      <c r="E779" s="158" t="s">
        <v>826</v>
      </c>
      <c r="F779" s="158" t="s">
        <v>827</v>
      </c>
      <c r="G779" s="158" t="s">
        <v>768</v>
      </c>
      <c r="H779" s="158" t="s">
        <v>1205</v>
      </c>
      <c r="I779" s="158" t="s">
        <v>827</v>
      </c>
      <c r="J779" s="158" t="s">
        <v>1064</v>
      </c>
      <c r="K779" s="158" t="s">
        <v>3499</v>
      </c>
      <c r="L779" s="158" t="s">
        <v>3500</v>
      </c>
    </row>
    <row r="780" spans="1:12">
      <c r="A780" s="159" t="s">
        <v>1631</v>
      </c>
      <c r="C780" s="158" t="s">
        <v>1958</v>
      </c>
      <c r="D780" s="158" t="s">
        <v>1958</v>
      </c>
      <c r="E780" s="158" t="s">
        <v>3215</v>
      </c>
      <c r="F780" s="158" t="s">
        <v>1958</v>
      </c>
      <c r="G780" s="158" t="s">
        <v>758</v>
      </c>
      <c r="H780" s="158" t="s">
        <v>758</v>
      </c>
      <c r="I780" s="158" t="s">
        <v>1959</v>
      </c>
      <c r="J780" s="158" t="s">
        <v>1958</v>
      </c>
      <c r="K780" s="158" t="s">
        <v>3501</v>
      </c>
      <c r="L780" s="158" t="s">
        <v>3502</v>
      </c>
    </row>
    <row r="781" spans="1:12">
      <c r="A781" s="159" t="s">
        <v>1632</v>
      </c>
      <c r="C781" s="158" t="s">
        <v>830</v>
      </c>
      <c r="D781" s="158" t="s">
        <v>1029</v>
      </c>
      <c r="E781" s="158" t="s">
        <v>1009</v>
      </c>
      <c r="F781" s="158" t="s">
        <v>1303</v>
      </c>
      <c r="G781" s="158" t="s">
        <v>758</v>
      </c>
      <c r="H781" s="158" t="s">
        <v>758</v>
      </c>
      <c r="I781" s="158" t="s">
        <v>1008</v>
      </c>
      <c r="J781" s="158" t="s">
        <v>1303</v>
      </c>
      <c r="K781" s="158" t="s">
        <v>3503</v>
      </c>
      <c r="L781" s="158" t="s">
        <v>3504</v>
      </c>
    </row>
    <row r="782" spans="1:12">
      <c r="A782" s="159" t="s">
        <v>1633</v>
      </c>
      <c r="C782" s="158" t="s">
        <v>849</v>
      </c>
      <c r="D782" s="158" t="s">
        <v>849</v>
      </c>
      <c r="E782" s="158" t="s">
        <v>849</v>
      </c>
      <c r="F782" s="158" t="s">
        <v>849</v>
      </c>
      <c r="G782" s="158" t="s">
        <v>758</v>
      </c>
      <c r="H782" s="158" t="s">
        <v>758</v>
      </c>
      <c r="I782" s="158" t="s">
        <v>849</v>
      </c>
      <c r="J782" s="158" t="s">
        <v>839</v>
      </c>
      <c r="K782" s="158" t="s">
        <v>3505</v>
      </c>
      <c r="L782" s="158" t="s">
        <v>3506</v>
      </c>
    </row>
    <row r="783" spans="1:12">
      <c r="A783" s="159" t="s">
        <v>1634</v>
      </c>
      <c r="C783" s="158" t="s">
        <v>1520</v>
      </c>
      <c r="D783" s="158" t="s">
        <v>1200</v>
      </c>
      <c r="E783" s="158" t="s">
        <v>683</v>
      </c>
      <c r="F783" s="158" t="s">
        <v>1536</v>
      </c>
      <c r="G783" s="158" t="s">
        <v>748</v>
      </c>
      <c r="H783" s="158" t="s">
        <v>1206</v>
      </c>
      <c r="I783" s="158" t="s">
        <v>1520</v>
      </c>
      <c r="J783" s="158" t="s">
        <v>782</v>
      </c>
      <c r="K783" s="158" t="s">
        <v>3507</v>
      </c>
      <c r="L783" s="158" t="s">
        <v>3508</v>
      </c>
    </row>
    <row r="784" spans="1:12">
      <c r="A784" s="159" t="s">
        <v>1785</v>
      </c>
      <c r="C784" s="158" t="s">
        <v>1040</v>
      </c>
      <c r="D784" s="158" t="s">
        <v>1118</v>
      </c>
      <c r="E784" s="158" t="s">
        <v>1040</v>
      </c>
      <c r="F784" s="158" t="s">
        <v>1040</v>
      </c>
      <c r="G784" s="158" t="s">
        <v>748</v>
      </c>
      <c r="H784" s="158" t="s">
        <v>816</v>
      </c>
      <c r="I784" s="158" t="s">
        <v>1040</v>
      </c>
      <c r="J784" s="158" t="s">
        <v>1118</v>
      </c>
      <c r="K784" s="158" t="s">
        <v>3509</v>
      </c>
      <c r="L784" s="158" t="s">
        <v>3510</v>
      </c>
    </row>
    <row r="785" spans="1:12">
      <c r="A785" s="159" t="s">
        <v>1635</v>
      </c>
      <c r="C785" s="158" t="s">
        <v>1306</v>
      </c>
      <c r="D785" s="158" t="s">
        <v>931</v>
      </c>
      <c r="E785" s="158" t="s">
        <v>1306</v>
      </c>
      <c r="F785" s="158" t="s">
        <v>931</v>
      </c>
      <c r="G785" s="158" t="s">
        <v>983</v>
      </c>
      <c r="H785" s="158" t="s">
        <v>3256</v>
      </c>
      <c r="I785" s="158" t="s">
        <v>932</v>
      </c>
      <c r="J785" s="158" t="s">
        <v>931</v>
      </c>
      <c r="K785" s="158" t="s">
        <v>3511</v>
      </c>
      <c r="L785" s="158" t="s">
        <v>3512</v>
      </c>
    </row>
    <row r="786" spans="1:12">
      <c r="A786" s="159" t="s">
        <v>1636</v>
      </c>
      <c r="C786" s="158" t="s">
        <v>1255</v>
      </c>
      <c r="D786" s="158" t="s">
        <v>1284</v>
      </c>
      <c r="E786" s="158" t="s">
        <v>1772</v>
      </c>
      <c r="F786" s="158" t="s">
        <v>1284</v>
      </c>
      <c r="G786" s="158" t="s">
        <v>1041</v>
      </c>
      <c r="H786" s="158" t="s">
        <v>2425</v>
      </c>
      <c r="I786" s="158" t="s">
        <v>1254</v>
      </c>
      <c r="J786" s="158" t="s">
        <v>1284</v>
      </c>
      <c r="K786" s="158" t="s">
        <v>3513</v>
      </c>
      <c r="L786" s="158" t="s">
        <v>3514</v>
      </c>
    </row>
    <row r="787" spans="1:12">
      <c r="A787" s="159" t="s">
        <v>1637</v>
      </c>
      <c r="B787" s="158" t="s">
        <v>2096</v>
      </c>
      <c r="C787" s="158" t="s">
        <v>921</v>
      </c>
      <c r="D787" s="158" t="s">
        <v>972</v>
      </c>
      <c r="E787" s="158" t="s">
        <v>921</v>
      </c>
      <c r="F787" s="158" t="s">
        <v>921</v>
      </c>
      <c r="G787" s="158" t="s">
        <v>758</v>
      </c>
      <c r="H787" s="158" t="s">
        <v>758</v>
      </c>
      <c r="I787" s="158" t="s">
        <v>921</v>
      </c>
      <c r="J787" s="158" t="s">
        <v>979</v>
      </c>
      <c r="K787" s="158" t="s">
        <v>3515</v>
      </c>
      <c r="L787" s="158" t="s">
        <v>3516</v>
      </c>
    </row>
    <row r="788" spans="1:12">
      <c r="A788" s="159" t="s">
        <v>1638</v>
      </c>
      <c r="C788" s="158" t="s">
        <v>1213</v>
      </c>
      <c r="D788" s="158" t="s">
        <v>1753</v>
      </c>
      <c r="E788" s="158" t="s">
        <v>1213</v>
      </c>
      <c r="F788" s="158" t="s">
        <v>1218</v>
      </c>
      <c r="G788" s="158" t="s">
        <v>768</v>
      </c>
      <c r="H788" s="158" t="s">
        <v>2455</v>
      </c>
      <c r="I788" s="158" t="s">
        <v>1214</v>
      </c>
      <c r="J788" s="158" t="s">
        <v>1218</v>
      </c>
      <c r="K788" s="158" t="s">
        <v>3517</v>
      </c>
      <c r="L788" s="158" t="s">
        <v>3518</v>
      </c>
    </row>
    <row r="789" spans="1:12">
      <c r="A789" s="159" t="s">
        <v>1639</v>
      </c>
      <c r="C789" s="158" t="s">
        <v>1162</v>
      </c>
      <c r="D789" s="158" t="s">
        <v>740</v>
      </c>
      <c r="E789" s="158" t="s">
        <v>1967</v>
      </c>
      <c r="F789" s="158" t="s">
        <v>1270</v>
      </c>
      <c r="G789" s="158" t="s">
        <v>787</v>
      </c>
      <c r="H789" s="158" t="s">
        <v>1853</v>
      </c>
      <c r="I789" s="158" t="s">
        <v>1967</v>
      </c>
      <c r="J789" s="158" t="s">
        <v>1270</v>
      </c>
      <c r="K789" s="158" t="s">
        <v>3519</v>
      </c>
      <c r="L789" s="158" t="s">
        <v>3520</v>
      </c>
    </row>
    <row r="790" spans="1:12">
      <c r="A790" s="159" t="s">
        <v>1640</v>
      </c>
      <c r="C790" s="158" t="s">
        <v>1480</v>
      </c>
      <c r="D790" s="158" t="s">
        <v>747</v>
      </c>
      <c r="E790" s="158" t="s">
        <v>1480</v>
      </c>
      <c r="F790" s="158" t="s">
        <v>1045</v>
      </c>
      <c r="G790" s="158" t="s">
        <v>748</v>
      </c>
      <c r="H790" s="158" t="s">
        <v>1786</v>
      </c>
      <c r="I790" s="158" t="s">
        <v>1480</v>
      </c>
      <c r="J790" s="158" t="s">
        <v>1045</v>
      </c>
      <c r="K790" s="158" t="s">
        <v>3521</v>
      </c>
      <c r="L790" s="158" t="s">
        <v>3522</v>
      </c>
    </row>
    <row r="791" spans="1:12">
      <c r="A791" s="159" t="s">
        <v>1641</v>
      </c>
      <c r="C791" s="158" t="s">
        <v>1047</v>
      </c>
      <c r="D791" s="158" t="s">
        <v>1039</v>
      </c>
      <c r="E791" s="158" t="s">
        <v>1047</v>
      </c>
      <c r="F791" s="158" t="s">
        <v>1039</v>
      </c>
      <c r="G791" s="158" t="s">
        <v>754</v>
      </c>
      <c r="H791" s="158" t="s">
        <v>3523</v>
      </c>
      <c r="I791" s="158" t="s">
        <v>1046</v>
      </c>
      <c r="J791" s="158" t="s">
        <v>1039</v>
      </c>
      <c r="K791" s="158" t="s">
        <v>3524</v>
      </c>
      <c r="L791" s="158" t="s">
        <v>3525</v>
      </c>
    </row>
    <row r="792" spans="1:12">
      <c r="A792" s="159" t="s">
        <v>1642</v>
      </c>
      <c r="C792" s="158" t="s">
        <v>2010</v>
      </c>
      <c r="D792" s="158" t="s">
        <v>1197</v>
      </c>
      <c r="E792" s="158" t="s">
        <v>1293</v>
      </c>
      <c r="F792" s="158" t="s">
        <v>2010</v>
      </c>
      <c r="G792" s="158" t="s">
        <v>758</v>
      </c>
      <c r="H792" s="158" t="s">
        <v>758</v>
      </c>
      <c r="I792" s="158" t="s">
        <v>1962</v>
      </c>
      <c r="J792" s="158" t="s">
        <v>2010</v>
      </c>
      <c r="K792" s="158" t="s">
        <v>3526</v>
      </c>
      <c r="L792" s="158" t="s">
        <v>3527</v>
      </c>
    </row>
    <row r="793" spans="1:12">
      <c r="A793" s="159" t="s">
        <v>1643</v>
      </c>
      <c r="C793" s="158" t="s">
        <v>1239</v>
      </c>
      <c r="D793" s="158" t="s">
        <v>1967</v>
      </c>
      <c r="E793" s="158" t="s">
        <v>943</v>
      </c>
      <c r="F793" s="158" t="s">
        <v>1239</v>
      </c>
      <c r="G793" s="158" t="s">
        <v>757</v>
      </c>
      <c r="H793" s="158" t="s">
        <v>1205</v>
      </c>
      <c r="I793" s="158" t="s">
        <v>1239</v>
      </c>
      <c r="J793" s="158" t="s">
        <v>734</v>
      </c>
      <c r="K793" s="158" t="s">
        <v>3528</v>
      </c>
      <c r="L793" s="158" t="s">
        <v>3529</v>
      </c>
    </row>
    <row r="794" spans="1:12">
      <c r="A794" s="159" t="s">
        <v>1644</v>
      </c>
      <c r="C794" s="158" t="s">
        <v>1689</v>
      </c>
      <c r="D794" s="158" t="s">
        <v>2599</v>
      </c>
      <c r="E794" s="158" t="s">
        <v>1122</v>
      </c>
      <c r="F794" s="158" t="s">
        <v>2598</v>
      </c>
      <c r="G794" s="158" t="s">
        <v>828</v>
      </c>
      <c r="H794" s="158" t="s">
        <v>3530</v>
      </c>
      <c r="I794" s="158" t="s">
        <v>968</v>
      </c>
      <c r="J794" s="158" t="s">
        <v>2598</v>
      </c>
      <c r="K794" s="158" t="s">
        <v>3531</v>
      </c>
      <c r="L794" s="158" t="s">
        <v>3532</v>
      </c>
    </row>
    <row r="795" spans="1:12">
      <c r="A795" s="159" t="s">
        <v>2131</v>
      </c>
      <c r="B795" s="158" t="s">
        <v>2041</v>
      </c>
      <c r="C795" s="158" t="s">
        <v>746</v>
      </c>
      <c r="D795" s="158" t="s">
        <v>1057</v>
      </c>
      <c r="E795" s="158" t="s">
        <v>746</v>
      </c>
      <c r="F795" s="158" t="s">
        <v>1984</v>
      </c>
      <c r="G795" s="158" t="s">
        <v>2132</v>
      </c>
      <c r="H795" s="158" t="s">
        <v>3533</v>
      </c>
      <c r="I795" s="158" t="s">
        <v>1577</v>
      </c>
      <c r="J795" s="158" t="s">
        <v>2642</v>
      </c>
      <c r="K795" s="158" t="s">
        <v>3534</v>
      </c>
      <c r="L795" s="158" t="s">
        <v>3535</v>
      </c>
    </row>
    <row r="796" spans="1:12">
      <c r="A796" s="159" t="s">
        <v>1645</v>
      </c>
      <c r="C796" s="158" t="s">
        <v>1495</v>
      </c>
      <c r="D796" s="158" t="s">
        <v>1228</v>
      </c>
      <c r="E796" s="158" t="s">
        <v>1536</v>
      </c>
      <c r="F796" s="158" t="s">
        <v>1200</v>
      </c>
      <c r="G796" s="158" t="s">
        <v>748</v>
      </c>
      <c r="H796" s="158" t="s">
        <v>1206</v>
      </c>
      <c r="I796" s="158" t="s">
        <v>782</v>
      </c>
      <c r="J796" s="158" t="s">
        <v>1200</v>
      </c>
      <c r="K796" s="158" t="s">
        <v>3536</v>
      </c>
      <c r="L796" s="158" t="s">
        <v>3537</v>
      </c>
    </row>
    <row r="797" spans="1:12">
      <c r="A797" s="159" t="s">
        <v>1647</v>
      </c>
      <c r="C797" s="158" t="s">
        <v>1748</v>
      </c>
      <c r="D797" s="158" t="s">
        <v>1968</v>
      </c>
      <c r="E797" s="158" t="s">
        <v>1995</v>
      </c>
      <c r="F797" s="158" t="s">
        <v>1748</v>
      </c>
      <c r="G797" s="158" t="s">
        <v>983</v>
      </c>
      <c r="H797" s="158" t="s">
        <v>840</v>
      </c>
      <c r="I797" s="158" t="s">
        <v>1688</v>
      </c>
      <c r="J797" s="158" t="s">
        <v>1777</v>
      </c>
      <c r="K797" s="158" t="s">
        <v>3538</v>
      </c>
      <c r="L797" s="158" t="s">
        <v>3539</v>
      </c>
    </row>
    <row r="798" spans="1:12">
      <c r="A798" s="159" t="s">
        <v>1649</v>
      </c>
      <c r="C798" s="158" t="s">
        <v>367</v>
      </c>
      <c r="D798" s="158" t="s">
        <v>968</v>
      </c>
      <c r="E798" s="158" t="s">
        <v>1123</v>
      </c>
      <c r="F798" s="158" t="s">
        <v>367</v>
      </c>
      <c r="G798" s="158" t="s">
        <v>768</v>
      </c>
      <c r="H798" s="158" t="s">
        <v>2866</v>
      </c>
      <c r="I798" s="158" t="s">
        <v>367</v>
      </c>
      <c r="J798" s="158" t="s">
        <v>1122</v>
      </c>
      <c r="K798" s="158" t="s">
        <v>3540</v>
      </c>
      <c r="L798" s="158" t="s">
        <v>3541</v>
      </c>
    </row>
    <row r="799" spans="1:12">
      <c r="A799" s="159" t="s">
        <v>1650</v>
      </c>
      <c r="C799" s="158" t="s">
        <v>1367</v>
      </c>
      <c r="D799" s="158" t="s">
        <v>1367</v>
      </c>
      <c r="E799" s="158" t="s">
        <v>1268</v>
      </c>
      <c r="F799" s="158" t="s">
        <v>1202</v>
      </c>
      <c r="G799" s="158" t="s">
        <v>828</v>
      </c>
      <c r="H799" s="158" t="s">
        <v>1328</v>
      </c>
      <c r="I799" s="158" t="s">
        <v>1268</v>
      </c>
      <c r="J799" s="158" t="s">
        <v>1202</v>
      </c>
      <c r="K799" s="158" t="s">
        <v>3542</v>
      </c>
      <c r="L799" s="158" t="s">
        <v>3543</v>
      </c>
    </row>
    <row r="800" spans="1:12">
      <c r="A800" s="159" t="s">
        <v>1651</v>
      </c>
      <c r="C800" s="158" t="s">
        <v>1391</v>
      </c>
      <c r="D800" s="158" t="s">
        <v>1391</v>
      </c>
      <c r="E800" s="158" t="s">
        <v>1508</v>
      </c>
      <c r="F800" s="158" t="s">
        <v>1391</v>
      </c>
      <c r="G800" s="158" t="s">
        <v>758</v>
      </c>
      <c r="H800" s="158" t="s">
        <v>758</v>
      </c>
      <c r="I800" s="158" t="s">
        <v>1492</v>
      </c>
      <c r="J800" s="158" t="s">
        <v>1391</v>
      </c>
      <c r="K800" s="158" t="s">
        <v>3544</v>
      </c>
      <c r="L800" s="158" t="s">
        <v>3545</v>
      </c>
    </row>
    <row r="801" spans="1:12">
      <c r="A801" s="159" t="s">
        <v>1652</v>
      </c>
      <c r="C801" s="158" t="s">
        <v>1047</v>
      </c>
      <c r="D801" s="158" t="s">
        <v>1045</v>
      </c>
      <c r="E801" s="158" t="s">
        <v>1218</v>
      </c>
      <c r="F801" s="158" t="s">
        <v>1048</v>
      </c>
      <c r="G801" s="158" t="s">
        <v>1041</v>
      </c>
      <c r="H801" s="158" t="s">
        <v>2565</v>
      </c>
      <c r="I801" s="158" t="s">
        <v>1047</v>
      </c>
      <c r="J801" s="158" t="s">
        <v>1048</v>
      </c>
      <c r="K801" s="158" t="s">
        <v>3546</v>
      </c>
      <c r="L801" s="158" t="s">
        <v>3547</v>
      </c>
    </row>
    <row r="802" spans="1:12">
      <c r="A802" s="159" t="s">
        <v>2021</v>
      </c>
      <c r="C802" s="158" t="s">
        <v>1913</v>
      </c>
      <c r="D802" s="158" t="s">
        <v>1759</v>
      </c>
      <c r="E802" s="158" t="s">
        <v>1738</v>
      </c>
      <c r="F802" s="158" t="s">
        <v>1738</v>
      </c>
      <c r="G802" s="158" t="s">
        <v>758</v>
      </c>
      <c r="H802" s="158" t="s">
        <v>758</v>
      </c>
      <c r="I802" s="158" t="s">
        <v>1738</v>
      </c>
      <c r="J802" s="158" t="s">
        <v>1924</v>
      </c>
      <c r="K802" s="158" t="s">
        <v>3548</v>
      </c>
      <c r="L802" s="158" t="s">
        <v>3549</v>
      </c>
    </row>
    <row r="803" spans="1:12">
      <c r="A803" s="159" t="s">
        <v>1653</v>
      </c>
      <c r="C803" s="158" t="s">
        <v>1767</v>
      </c>
      <c r="D803" s="158" t="s">
        <v>1767</v>
      </c>
      <c r="E803" s="158" t="s">
        <v>1679</v>
      </c>
      <c r="F803" s="158" t="s">
        <v>1679</v>
      </c>
      <c r="G803" s="158" t="s">
        <v>758</v>
      </c>
      <c r="H803" s="158" t="s">
        <v>758</v>
      </c>
      <c r="I803" s="158" t="s">
        <v>1679</v>
      </c>
      <c r="J803" s="158" t="s">
        <v>1767</v>
      </c>
      <c r="K803" s="158" t="s">
        <v>3550</v>
      </c>
      <c r="L803" s="158" t="s">
        <v>3551</v>
      </c>
    </row>
    <row r="804" spans="1:12">
      <c r="A804" s="159" t="s">
        <v>1654</v>
      </c>
      <c r="C804" s="158" t="s">
        <v>1272</v>
      </c>
      <c r="D804" s="158" t="s">
        <v>1273</v>
      </c>
      <c r="E804" s="158" t="s">
        <v>1484</v>
      </c>
      <c r="F804" s="158" t="s">
        <v>1516</v>
      </c>
      <c r="G804" s="158" t="s">
        <v>983</v>
      </c>
      <c r="H804" s="158" t="s">
        <v>1775</v>
      </c>
      <c r="I804" s="158" t="s">
        <v>1516</v>
      </c>
      <c r="J804" s="158" t="s">
        <v>2008</v>
      </c>
      <c r="K804" s="158" t="s">
        <v>3552</v>
      </c>
      <c r="L804" s="158" t="s">
        <v>3553</v>
      </c>
    </row>
    <row r="805" spans="1:12">
      <c r="A805" s="159" t="s">
        <v>1873</v>
      </c>
      <c r="C805" s="158" t="s">
        <v>1754</v>
      </c>
      <c r="D805" s="158" t="s">
        <v>1821</v>
      </c>
      <c r="E805" s="158" t="s">
        <v>1657</v>
      </c>
      <c r="F805" s="158" t="s">
        <v>1774</v>
      </c>
      <c r="G805" s="158" t="s">
        <v>748</v>
      </c>
      <c r="H805" s="158" t="s">
        <v>805</v>
      </c>
      <c r="I805" s="158" t="s">
        <v>1774</v>
      </c>
      <c r="J805" s="158" t="s">
        <v>1754</v>
      </c>
      <c r="K805" s="158" t="s">
        <v>3554</v>
      </c>
      <c r="L805" s="158" t="s">
        <v>3555</v>
      </c>
    </row>
    <row r="806" spans="1:12">
      <c r="A806" s="159" t="s">
        <v>1655</v>
      </c>
      <c r="C806" s="158" t="s">
        <v>1058</v>
      </c>
      <c r="D806" s="158" t="s">
        <v>1056</v>
      </c>
      <c r="E806" s="158" t="s">
        <v>1210</v>
      </c>
      <c r="F806" s="158" t="s">
        <v>1812</v>
      </c>
      <c r="G806" s="158" t="s">
        <v>824</v>
      </c>
      <c r="H806" s="158" t="s">
        <v>3556</v>
      </c>
      <c r="I806" s="158" t="s">
        <v>1812</v>
      </c>
      <c r="J806" s="158" t="s">
        <v>1056</v>
      </c>
      <c r="K806" s="158" t="s">
        <v>3557</v>
      </c>
      <c r="L806" s="158" t="s">
        <v>3558</v>
      </c>
    </row>
    <row r="807" spans="1:12">
      <c r="A807" s="159" t="s">
        <v>1656</v>
      </c>
      <c r="C807" s="158" t="s">
        <v>1984</v>
      </c>
      <c r="D807" s="158" t="s">
        <v>3559</v>
      </c>
      <c r="E807" s="158" t="s">
        <v>2642</v>
      </c>
      <c r="F807" s="158" t="s">
        <v>1984</v>
      </c>
      <c r="G807" s="158" t="s">
        <v>758</v>
      </c>
      <c r="H807" s="158" t="s">
        <v>758</v>
      </c>
      <c r="I807" s="158" t="s">
        <v>2642</v>
      </c>
      <c r="J807" s="158" t="s">
        <v>1984</v>
      </c>
      <c r="K807" s="158" t="s">
        <v>3560</v>
      </c>
      <c r="L807" s="158" t="s">
        <v>3561</v>
      </c>
    </row>
    <row r="808" spans="1:12">
      <c r="A808" s="159" t="s">
        <v>1658</v>
      </c>
      <c r="C808" s="158" t="s">
        <v>2642</v>
      </c>
      <c r="D808" s="158" t="s">
        <v>2642</v>
      </c>
      <c r="E808" s="158" t="s">
        <v>1577</v>
      </c>
      <c r="F808" s="158" t="s">
        <v>1577</v>
      </c>
      <c r="G808" s="158" t="s">
        <v>748</v>
      </c>
      <c r="H808" s="158" t="s">
        <v>2066</v>
      </c>
      <c r="I808" s="158" t="s">
        <v>1577</v>
      </c>
      <c r="J808" s="158" t="s">
        <v>2642</v>
      </c>
      <c r="K808" s="158" t="s">
        <v>3562</v>
      </c>
      <c r="L808" s="158" t="s">
        <v>3563</v>
      </c>
    </row>
    <row r="809" spans="1:12">
      <c r="A809" s="159" t="s">
        <v>2135</v>
      </c>
      <c r="B809" s="158" t="s">
        <v>2031</v>
      </c>
      <c r="C809" s="158" t="s">
        <v>368</v>
      </c>
      <c r="D809" s="158" t="s">
        <v>368</v>
      </c>
      <c r="E809" s="158" t="s">
        <v>368</v>
      </c>
      <c r="F809" s="158" t="s">
        <v>368</v>
      </c>
      <c r="G809" s="158" t="s">
        <v>368</v>
      </c>
      <c r="H809" s="158" t="s">
        <v>368</v>
      </c>
      <c r="I809" s="158" t="s">
        <v>368</v>
      </c>
      <c r="J809" s="158" t="s">
        <v>368</v>
      </c>
      <c r="K809" s="158" t="s">
        <v>368</v>
      </c>
      <c r="L809" s="158" t="s">
        <v>368</v>
      </c>
    </row>
    <row r="810" spans="1:12">
      <c r="A810" s="159" t="s">
        <v>1659</v>
      </c>
      <c r="C810" s="158" t="s">
        <v>1046</v>
      </c>
      <c r="D810" s="158" t="s">
        <v>1039</v>
      </c>
      <c r="E810" s="158" t="s">
        <v>1480</v>
      </c>
      <c r="F810" s="158" t="s">
        <v>1480</v>
      </c>
      <c r="G810" s="158" t="s">
        <v>828</v>
      </c>
      <c r="H810" s="158" t="s">
        <v>2847</v>
      </c>
      <c r="I810" s="158" t="s">
        <v>1048</v>
      </c>
      <c r="J810" s="158" t="s">
        <v>1480</v>
      </c>
      <c r="K810" s="158" t="s">
        <v>3564</v>
      </c>
      <c r="L810" s="158" t="s">
        <v>3565</v>
      </c>
    </row>
    <row r="811" spans="1:12">
      <c r="A811" s="159" t="s">
        <v>3566</v>
      </c>
      <c r="C811" s="158" t="s">
        <v>1811</v>
      </c>
      <c r="D811" s="158" t="s">
        <v>1792</v>
      </c>
      <c r="E811" s="158" t="s">
        <v>1688</v>
      </c>
      <c r="F811" s="158" t="s">
        <v>1777</v>
      </c>
      <c r="G811" s="158" t="s">
        <v>983</v>
      </c>
      <c r="H811" s="158" t="s">
        <v>840</v>
      </c>
      <c r="I811" s="158" t="s">
        <v>1748</v>
      </c>
      <c r="J811" s="158" t="s">
        <v>1777</v>
      </c>
      <c r="K811" s="158" t="s">
        <v>3567</v>
      </c>
      <c r="L811" s="158" t="s">
        <v>3568</v>
      </c>
    </row>
    <row r="812" spans="1:12">
      <c r="A812" s="159" t="s">
        <v>1660</v>
      </c>
      <c r="C812" s="158" t="s">
        <v>1267</v>
      </c>
      <c r="D812" s="158" t="s">
        <v>999</v>
      </c>
      <c r="E812" s="158" t="s">
        <v>1268</v>
      </c>
      <c r="F812" s="158" t="s">
        <v>999</v>
      </c>
      <c r="G812" s="158" t="s">
        <v>768</v>
      </c>
      <c r="H812" s="158" t="s">
        <v>1646</v>
      </c>
      <c r="I812" s="158" t="s">
        <v>999</v>
      </c>
      <c r="J812" s="158" t="s">
        <v>1000</v>
      </c>
      <c r="K812" s="158" t="s">
        <v>3569</v>
      </c>
      <c r="L812" s="158" t="s">
        <v>3570</v>
      </c>
    </row>
    <row r="813" spans="1:12">
      <c r="A813" s="159" t="s">
        <v>1661</v>
      </c>
      <c r="C813" s="158" t="s">
        <v>765</v>
      </c>
      <c r="D813" s="158" t="s">
        <v>752</v>
      </c>
      <c r="E813" s="158" t="s">
        <v>767</v>
      </c>
      <c r="F813" s="158" t="s">
        <v>705</v>
      </c>
      <c r="G813" s="158" t="s">
        <v>754</v>
      </c>
      <c r="H813" s="158" t="s">
        <v>3242</v>
      </c>
      <c r="I813" s="158" t="s">
        <v>765</v>
      </c>
      <c r="J813" s="158" t="s">
        <v>705</v>
      </c>
      <c r="K813" s="158" t="s">
        <v>3571</v>
      </c>
      <c r="L813" s="158" t="s">
        <v>3572</v>
      </c>
    </row>
    <row r="814" spans="1:12">
      <c r="A814" s="159" t="s">
        <v>1662</v>
      </c>
      <c r="C814" s="158" t="s">
        <v>1495</v>
      </c>
      <c r="D814" s="158" t="s">
        <v>1484</v>
      </c>
      <c r="E814" s="158" t="s">
        <v>1025</v>
      </c>
      <c r="F814" s="158" t="s">
        <v>781</v>
      </c>
      <c r="G814" s="158" t="s">
        <v>824</v>
      </c>
      <c r="H814" s="158" t="s">
        <v>3573</v>
      </c>
      <c r="I814" s="158" t="s">
        <v>1495</v>
      </c>
      <c r="J814" s="158" t="s">
        <v>781</v>
      </c>
      <c r="K814" s="158" t="s">
        <v>3574</v>
      </c>
      <c r="L814" s="158" t="s">
        <v>3575</v>
      </c>
    </row>
    <row r="815" spans="1:12">
      <c r="A815" s="159" t="s">
        <v>1663</v>
      </c>
      <c r="C815" s="158" t="s">
        <v>1678</v>
      </c>
      <c r="D815" s="158" t="s">
        <v>1062</v>
      </c>
      <c r="E815" s="158" t="s">
        <v>2133</v>
      </c>
      <c r="F815" s="158" t="s">
        <v>2124</v>
      </c>
      <c r="G815" s="158" t="s">
        <v>824</v>
      </c>
      <c r="H815" s="158" t="s">
        <v>2140</v>
      </c>
      <c r="I815" s="158" t="s">
        <v>2124</v>
      </c>
      <c r="J815" s="158" t="s">
        <v>1767</v>
      </c>
      <c r="K815" s="158" t="s">
        <v>3576</v>
      </c>
      <c r="L815" s="158" t="s">
        <v>3577</v>
      </c>
    </row>
    <row r="816" spans="1:12">
      <c r="A816" s="159" t="s">
        <v>1874</v>
      </c>
      <c r="C816" s="158" t="s">
        <v>739</v>
      </c>
      <c r="D816" s="158" t="s">
        <v>1455</v>
      </c>
      <c r="E816" s="158" t="s">
        <v>953</v>
      </c>
      <c r="F816" s="158" t="s">
        <v>767</v>
      </c>
      <c r="G816" s="158" t="s">
        <v>832</v>
      </c>
      <c r="H816" s="158" t="s">
        <v>1803</v>
      </c>
      <c r="I816" s="158" t="s">
        <v>767</v>
      </c>
      <c r="J816" s="158" t="s">
        <v>765</v>
      </c>
      <c r="K816" s="158" t="s">
        <v>3578</v>
      </c>
      <c r="L816" s="158" t="s">
        <v>3579</v>
      </c>
    </row>
    <row r="817" spans="1:12">
      <c r="A817" s="159" t="s">
        <v>1665</v>
      </c>
      <c r="C817" s="158">
        <v>1.71</v>
      </c>
      <c r="D817" s="158">
        <v>1.73</v>
      </c>
      <c r="E817" s="158">
        <v>1.69</v>
      </c>
      <c r="F817" s="158">
        <v>1.71</v>
      </c>
      <c r="G817" s="158">
        <v>0.05</v>
      </c>
      <c r="H817" s="158">
        <v>3.01</v>
      </c>
      <c r="I817" s="158">
        <v>1.7</v>
      </c>
      <c r="J817" s="158">
        <v>1.71</v>
      </c>
      <c r="K817" s="158">
        <v>416400</v>
      </c>
      <c r="L817" s="158">
        <v>709.78</v>
      </c>
    </row>
    <row r="818" spans="1:12">
      <c r="A818" s="159" t="s">
        <v>3580</v>
      </c>
      <c r="C818" s="158">
        <v>0.19</v>
      </c>
      <c r="D818" s="158">
        <v>0.21</v>
      </c>
      <c r="E818" s="158">
        <v>0.18</v>
      </c>
      <c r="F818" s="158">
        <v>0.21</v>
      </c>
      <c r="G818" s="158">
        <v>0.03</v>
      </c>
      <c r="H818" s="158">
        <v>16.670000000000002</v>
      </c>
      <c r="I818" s="158">
        <v>0.2</v>
      </c>
      <c r="J818" s="158">
        <v>0.21</v>
      </c>
      <c r="K818" s="158">
        <v>99965770</v>
      </c>
      <c r="L818" s="158">
        <v>19924.41</v>
      </c>
    </row>
    <row r="819" spans="1:12">
      <c r="A819" s="159" t="s">
        <v>1666</v>
      </c>
      <c r="C819" s="158">
        <v>1.4</v>
      </c>
      <c r="D819" s="158">
        <v>1.41</v>
      </c>
      <c r="E819" s="158">
        <v>1.39</v>
      </c>
      <c r="F819" s="158">
        <v>1.39</v>
      </c>
      <c r="G819" s="158">
        <v>0</v>
      </c>
      <c r="H819" s="158">
        <v>0</v>
      </c>
      <c r="I819" s="158">
        <v>1.39</v>
      </c>
      <c r="J819" s="158">
        <v>1.4</v>
      </c>
      <c r="K819" s="158">
        <v>674560</v>
      </c>
      <c r="L819" s="158">
        <v>942.39</v>
      </c>
    </row>
    <row r="820" spans="1:12">
      <c r="A820" s="159" t="s">
        <v>1667</v>
      </c>
      <c r="C820" s="158">
        <v>2.2400000000000002</v>
      </c>
      <c r="D820" s="158">
        <v>2.36</v>
      </c>
      <c r="E820" s="158">
        <v>2.2200000000000002</v>
      </c>
      <c r="F820" s="158">
        <v>2.3199999999999998</v>
      </c>
      <c r="G820" s="158">
        <v>0.12</v>
      </c>
      <c r="H820" s="158">
        <v>5.45</v>
      </c>
      <c r="I820" s="158">
        <v>2.3199999999999998</v>
      </c>
      <c r="J820" s="158">
        <v>2.34</v>
      </c>
      <c r="K820" s="158">
        <v>785303</v>
      </c>
      <c r="L820" s="158">
        <v>1824.79</v>
      </c>
    </row>
    <row r="821" spans="1:12">
      <c r="A821" s="159" t="s">
        <v>1668</v>
      </c>
      <c r="C821" s="158">
        <v>7.4</v>
      </c>
      <c r="D821" s="158">
        <v>7.6</v>
      </c>
      <c r="E821" s="158">
        <v>7.4</v>
      </c>
      <c r="F821" s="158">
        <v>7.4</v>
      </c>
      <c r="G821" s="158">
        <v>0.05</v>
      </c>
      <c r="H821" s="158">
        <v>0.68</v>
      </c>
      <c r="I821" s="158">
        <v>7.4</v>
      </c>
      <c r="J821" s="158">
        <v>7.45</v>
      </c>
      <c r="K821" s="158">
        <v>2095232</v>
      </c>
      <c r="L821" s="158">
        <v>15660.23</v>
      </c>
    </row>
    <row r="822" spans="1:12">
      <c r="A822" s="159" t="s">
        <v>1669</v>
      </c>
      <c r="C822" s="158">
        <v>3.46</v>
      </c>
      <c r="D822" s="158">
        <v>3.48</v>
      </c>
      <c r="E822" s="158">
        <v>3.42</v>
      </c>
      <c r="F822" s="158">
        <v>3.48</v>
      </c>
      <c r="G822" s="158">
        <v>0.04</v>
      </c>
      <c r="H822" s="158">
        <v>1.1599999999999999</v>
      </c>
      <c r="I822" s="158">
        <v>3.46</v>
      </c>
      <c r="J822" s="158">
        <v>3.48</v>
      </c>
      <c r="K822" s="158">
        <v>116332</v>
      </c>
      <c r="L822" s="158">
        <v>401.83</v>
      </c>
    </row>
    <row r="823" spans="1:12">
      <c r="A823" s="159" t="s">
        <v>1670</v>
      </c>
      <c r="C823" s="158">
        <v>1.51</v>
      </c>
      <c r="D823" s="158">
        <v>1.52</v>
      </c>
      <c r="E823" s="158">
        <v>1.43</v>
      </c>
      <c r="F823" s="158">
        <v>1.52</v>
      </c>
      <c r="G823" s="158">
        <v>0</v>
      </c>
      <c r="H823" s="158">
        <v>0</v>
      </c>
      <c r="I823" s="158">
        <v>1.51</v>
      </c>
      <c r="J823" s="158">
        <v>1.52</v>
      </c>
      <c r="K823" s="158">
        <v>332300</v>
      </c>
      <c r="L823" s="158">
        <v>491.22</v>
      </c>
    </row>
    <row r="824" spans="1:12">
      <c r="A824" s="159" t="s">
        <v>2136</v>
      </c>
      <c r="B824" s="158" t="s">
        <v>2041</v>
      </c>
      <c r="C824" s="158">
        <v>0.04</v>
      </c>
      <c r="D824" s="158">
        <v>0.04</v>
      </c>
      <c r="E824" s="158">
        <v>0.03</v>
      </c>
      <c r="F824" s="158">
        <v>0.04</v>
      </c>
      <c r="G824" s="158">
        <v>0.01</v>
      </c>
      <c r="H824" s="158">
        <v>33.33</v>
      </c>
      <c r="I824" s="158">
        <v>0.03</v>
      </c>
      <c r="J824" s="158">
        <v>0.04</v>
      </c>
      <c r="K824" s="158">
        <v>4345500</v>
      </c>
      <c r="L824" s="158">
        <v>169.44</v>
      </c>
    </row>
    <row r="825" spans="1:12">
      <c r="A825" s="159" t="s">
        <v>1671</v>
      </c>
      <c r="B825" s="158" t="s">
        <v>2096</v>
      </c>
      <c r="C825" s="158">
        <v>2.1800000000000002</v>
      </c>
      <c r="D825" s="158">
        <v>2.2599999999999998</v>
      </c>
      <c r="E825" s="158">
        <v>2.14</v>
      </c>
      <c r="F825" s="158">
        <v>2.16</v>
      </c>
      <c r="G825" s="158">
        <v>0</v>
      </c>
      <c r="H825" s="158">
        <v>0</v>
      </c>
      <c r="I825" s="158">
        <v>2.14</v>
      </c>
      <c r="J825" s="158">
        <v>2.1800000000000002</v>
      </c>
      <c r="K825" s="158">
        <v>5562522</v>
      </c>
      <c r="L825" s="158">
        <v>12117.41</v>
      </c>
    </row>
    <row r="826" spans="1:12">
      <c r="A826" s="159" t="s">
        <v>103</v>
      </c>
      <c r="C826" s="158">
        <v>6.9</v>
      </c>
      <c r="D826" s="158">
        <v>6.9</v>
      </c>
      <c r="E826" s="158">
        <v>6.8</v>
      </c>
      <c r="F826" s="158">
        <v>6.85</v>
      </c>
      <c r="G826" s="158">
        <v>0</v>
      </c>
      <c r="H826" s="158">
        <v>0</v>
      </c>
      <c r="I826" s="158">
        <v>6.85</v>
      </c>
      <c r="J826" s="158">
        <v>6.9</v>
      </c>
      <c r="K826" s="158">
        <v>106910</v>
      </c>
      <c r="L826" s="158">
        <v>732.22</v>
      </c>
    </row>
    <row r="827" spans="1:12">
      <c r="A827" s="159" t="s">
        <v>1672</v>
      </c>
      <c r="C827" s="158">
        <v>2.8</v>
      </c>
      <c r="D827" s="158">
        <v>2.8</v>
      </c>
      <c r="E827" s="158">
        <v>2.78</v>
      </c>
      <c r="F827" s="158">
        <v>2.8</v>
      </c>
      <c r="G827" s="158">
        <v>0.02</v>
      </c>
      <c r="H827" s="158">
        <v>0.72</v>
      </c>
      <c r="I827" s="158">
        <v>2.76</v>
      </c>
      <c r="J827" s="158">
        <v>2.8</v>
      </c>
      <c r="K827" s="158">
        <v>6700</v>
      </c>
      <c r="L827" s="158">
        <v>18.649999999999999</v>
      </c>
    </row>
    <row r="828" spans="1:12">
      <c r="A828" s="159" t="s">
        <v>2137</v>
      </c>
      <c r="B828" s="158" t="s">
        <v>2041</v>
      </c>
      <c r="C828" s="158">
        <v>1.35</v>
      </c>
      <c r="D828" s="158">
        <v>1.35</v>
      </c>
      <c r="E828" s="158">
        <v>1.32</v>
      </c>
      <c r="F828" s="158">
        <v>1.35</v>
      </c>
      <c r="G828" s="158">
        <v>0</v>
      </c>
      <c r="H828" s="158">
        <v>0</v>
      </c>
      <c r="I828" s="158">
        <v>1.32</v>
      </c>
      <c r="J828" s="158">
        <v>1.35</v>
      </c>
      <c r="K828" s="158">
        <v>16700</v>
      </c>
      <c r="L828" s="158">
        <v>22.28</v>
      </c>
    </row>
    <row r="829" spans="1:12">
      <c r="A829" s="159" t="s">
        <v>1673</v>
      </c>
      <c r="C829" s="158" t="s">
        <v>991</v>
      </c>
      <c r="D829" s="158" t="s">
        <v>773</v>
      </c>
      <c r="E829" s="158" t="s">
        <v>2210</v>
      </c>
      <c r="F829" s="158" t="s">
        <v>1681</v>
      </c>
      <c r="G829" s="158" t="s">
        <v>757</v>
      </c>
      <c r="H829" s="158" t="s">
        <v>1725</v>
      </c>
      <c r="I829" s="158" t="s">
        <v>1681</v>
      </c>
      <c r="J829" s="158" t="s">
        <v>991</v>
      </c>
      <c r="K829" s="158" t="s">
        <v>3581</v>
      </c>
      <c r="L829" s="158" t="s">
        <v>3582</v>
      </c>
    </row>
    <row r="830" spans="1:12">
      <c r="A830" s="159" t="s">
        <v>1674</v>
      </c>
      <c r="C830" s="158" t="s">
        <v>1054</v>
      </c>
      <c r="D830" s="158" t="s">
        <v>2020</v>
      </c>
      <c r="E830" s="158" t="s">
        <v>2124</v>
      </c>
      <c r="F830" s="158" t="s">
        <v>1054</v>
      </c>
      <c r="G830" s="158" t="s">
        <v>828</v>
      </c>
      <c r="H830" s="158" t="s">
        <v>3583</v>
      </c>
      <c r="I830" s="158" t="s">
        <v>2124</v>
      </c>
      <c r="J830" s="158" t="s">
        <v>1054</v>
      </c>
      <c r="K830" s="158" t="s">
        <v>3584</v>
      </c>
      <c r="L830" s="158" t="s">
        <v>3585</v>
      </c>
    </row>
    <row r="831" spans="1:12">
      <c r="A831" s="159" t="s">
        <v>1675</v>
      </c>
      <c r="C831" s="158" t="s">
        <v>870</v>
      </c>
      <c r="D831" s="158" t="s">
        <v>834</v>
      </c>
      <c r="E831" s="158" t="s">
        <v>808</v>
      </c>
      <c r="F831" s="158" t="s">
        <v>869</v>
      </c>
      <c r="G831" s="158" t="s">
        <v>819</v>
      </c>
      <c r="H831" s="158" t="s">
        <v>1941</v>
      </c>
      <c r="I831" s="158" t="s">
        <v>870</v>
      </c>
      <c r="J831" s="158" t="s">
        <v>869</v>
      </c>
      <c r="K831" s="158" t="s">
        <v>3586</v>
      </c>
      <c r="L831" s="158" t="s">
        <v>3587</v>
      </c>
    </row>
    <row r="832" spans="1:12">
      <c r="A832" s="159" t="s">
        <v>1875</v>
      </c>
      <c r="C832" s="158" t="s">
        <v>766</v>
      </c>
      <c r="D832" s="158" t="s">
        <v>739</v>
      </c>
      <c r="E832" s="158" t="s">
        <v>752</v>
      </c>
      <c r="F832" s="158" t="s">
        <v>766</v>
      </c>
      <c r="G832" s="158" t="s">
        <v>758</v>
      </c>
      <c r="H832" s="158" t="s">
        <v>758</v>
      </c>
      <c r="I832" s="158" t="s">
        <v>753</v>
      </c>
      <c r="J832" s="158" t="s">
        <v>766</v>
      </c>
      <c r="K832" s="158" t="s">
        <v>3511</v>
      </c>
      <c r="L832" s="158" t="s">
        <v>3588</v>
      </c>
    </row>
    <row r="833" spans="1:12">
      <c r="A833" s="159" t="s">
        <v>1676</v>
      </c>
      <c r="C833" s="158" t="s">
        <v>2121</v>
      </c>
      <c r="D833" s="158" t="s">
        <v>967</v>
      </c>
      <c r="E833" s="158" t="s">
        <v>1124</v>
      </c>
      <c r="F833" s="158" t="s">
        <v>367</v>
      </c>
      <c r="G833" s="158" t="s">
        <v>828</v>
      </c>
      <c r="H833" s="158" t="s">
        <v>3038</v>
      </c>
      <c r="I833" s="158" t="s">
        <v>367</v>
      </c>
      <c r="J833" s="158" t="s">
        <v>968</v>
      </c>
      <c r="K833" s="158" t="s">
        <v>3589</v>
      </c>
      <c r="L833" s="158" t="s">
        <v>3590</v>
      </c>
    </row>
    <row r="834" spans="1:12">
      <c r="A834" s="159" t="s">
        <v>1677</v>
      </c>
      <c r="C834" s="158" t="s">
        <v>2599</v>
      </c>
      <c r="D834" s="158" t="s">
        <v>3591</v>
      </c>
      <c r="E834" s="158" t="s">
        <v>1689</v>
      </c>
      <c r="F834" s="158" t="s">
        <v>2599</v>
      </c>
      <c r="G834" s="158" t="s">
        <v>768</v>
      </c>
      <c r="H834" s="158" t="s">
        <v>3466</v>
      </c>
      <c r="I834" s="158" t="s">
        <v>1689</v>
      </c>
      <c r="J834" s="158" t="s">
        <v>2599</v>
      </c>
      <c r="K834" s="158" t="s">
        <v>3592</v>
      </c>
      <c r="L834" s="158" t="s">
        <v>3593</v>
      </c>
    </row>
    <row r="835" spans="1:12">
      <c r="A835" s="159" t="s">
        <v>1680</v>
      </c>
      <c r="C835" s="158" t="s">
        <v>762</v>
      </c>
      <c r="D835" s="158" t="s">
        <v>716</v>
      </c>
      <c r="E835" s="158" t="s">
        <v>1187</v>
      </c>
      <c r="F835" s="158" t="s">
        <v>716</v>
      </c>
      <c r="G835" s="158" t="s">
        <v>1532</v>
      </c>
      <c r="H835" s="158" t="s">
        <v>3594</v>
      </c>
      <c r="I835" s="158" t="s">
        <v>992</v>
      </c>
      <c r="J835" s="158" t="s">
        <v>716</v>
      </c>
      <c r="K835" s="158" t="s">
        <v>3595</v>
      </c>
      <c r="L835" s="158" t="s">
        <v>3596</v>
      </c>
    </row>
    <row r="836" spans="1:12">
      <c r="A836" s="159" t="s">
        <v>1682</v>
      </c>
      <c r="C836" s="158" t="s">
        <v>2209</v>
      </c>
      <c r="D836" s="158" t="s">
        <v>2209</v>
      </c>
      <c r="E836" s="158" t="s">
        <v>1166</v>
      </c>
      <c r="F836" s="158" t="s">
        <v>913</v>
      </c>
      <c r="G836" s="158" t="s">
        <v>757</v>
      </c>
      <c r="H836" s="158" t="s">
        <v>2035</v>
      </c>
      <c r="I836" s="158" t="s">
        <v>913</v>
      </c>
      <c r="J836" s="158" t="s">
        <v>2210</v>
      </c>
      <c r="K836" s="158" t="s">
        <v>3597</v>
      </c>
      <c r="L836" s="158" t="s">
        <v>3598</v>
      </c>
    </row>
    <row r="837" spans="1:12">
      <c r="A837" s="159" t="s">
        <v>1683</v>
      </c>
      <c r="C837" s="158" t="s">
        <v>875</v>
      </c>
      <c r="D837" s="158" t="s">
        <v>1161</v>
      </c>
      <c r="E837" s="158" t="s">
        <v>1160</v>
      </c>
      <c r="F837" s="158" t="s">
        <v>1160</v>
      </c>
      <c r="G837" s="158" t="s">
        <v>787</v>
      </c>
      <c r="H837" s="158" t="s">
        <v>862</v>
      </c>
      <c r="I837" s="158" t="s">
        <v>740</v>
      </c>
      <c r="J837" s="158" t="s">
        <v>1160</v>
      </c>
      <c r="K837" s="158" t="s">
        <v>3599</v>
      </c>
      <c r="L837" s="158" t="s">
        <v>3600</v>
      </c>
    </row>
    <row r="838" spans="1:12">
      <c r="A838" s="159" t="s">
        <v>1684</v>
      </c>
      <c r="C838" s="158" t="s">
        <v>830</v>
      </c>
      <c r="D838" s="158" t="s">
        <v>1375</v>
      </c>
      <c r="E838" s="158" t="s">
        <v>1008</v>
      </c>
      <c r="F838" s="158" t="s">
        <v>830</v>
      </c>
      <c r="G838" s="158" t="s">
        <v>768</v>
      </c>
      <c r="H838" s="158" t="s">
        <v>2125</v>
      </c>
      <c r="I838" s="158" t="s">
        <v>1027</v>
      </c>
      <c r="J838" s="158" t="s">
        <v>830</v>
      </c>
      <c r="K838" s="158" t="s">
        <v>3601</v>
      </c>
      <c r="L838" s="158" t="s">
        <v>3602</v>
      </c>
    </row>
    <row r="839" spans="1:12">
      <c r="A839" s="159" t="s">
        <v>1876</v>
      </c>
      <c r="C839" s="158" t="s">
        <v>1045</v>
      </c>
      <c r="D839" s="158" t="s">
        <v>746</v>
      </c>
      <c r="E839" s="158" t="s">
        <v>1045</v>
      </c>
      <c r="F839" s="158" t="s">
        <v>746</v>
      </c>
      <c r="G839" s="158" t="s">
        <v>754</v>
      </c>
      <c r="H839" s="158" t="s">
        <v>2425</v>
      </c>
      <c r="I839" s="158" t="s">
        <v>747</v>
      </c>
      <c r="J839" s="158" t="s">
        <v>746</v>
      </c>
      <c r="K839" s="158" t="s">
        <v>3603</v>
      </c>
      <c r="L839" s="158" t="s">
        <v>3604</v>
      </c>
    </row>
    <row r="840" spans="1:12">
      <c r="A840" s="159" t="s">
        <v>1685</v>
      </c>
      <c r="C840" s="158" t="s">
        <v>1830</v>
      </c>
      <c r="D840" s="158" t="s">
        <v>1085</v>
      </c>
      <c r="E840" s="158" t="s">
        <v>1359</v>
      </c>
      <c r="F840" s="158" t="s">
        <v>1171</v>
      </c>
      <c r="G840" s="158" t="s">
        <v>789</v>
      </c>
      <c r="H840" s="158" t="s">
        <v>2072</v>
      </c>
      <c r="I840" s="158" t="s">
        <v>1171</v>
      </c>
      <c r="J840" s="158" t="s">
        <v>729</v>
      </c>
      <c r="K840" s="158" t="s">
        <v>3605</v>
      </c>
      <c r="L840" s="158" t="s">
        <v>3606</v>
      </c>
    </row>
    <row r="841" spans="1:12">
      <c r="A841" s="159" t="s">
        <v>1686</v>
      </c>
      <c r="C841" s="158" t="s">
        <v>755</v>
      </c>
      <c r="D841" s="158" t="s">
        <v>976</v>
      </c>
      <c r="E841" s="158" t="s">
        <v>1719</v>
      </c>
      <c r="F841" s="158" t="s">
        <v>1719</v>
      </c>
      <c r="G841" s="158" t="s">
        <v>789</v>
      </c>
      <c r="H841" s="158" t="s">
        <v>1803</v>
      </c>
      <c r="I841" s="158" t="s">
        <v>1719</v>
      </c>
      <c r="J841" s="158" t="s">
        <v>756</v>
      </c>
      <c r="K841" s="158" t="s">
        <v>3607</v>
      </c>
      <c r="L841" s="158" t="s">
        <v>3608</v>
      </c>
    </row>
    <row r="842" spans="1:12">
      <c r="A842" s="159" t="s">
        <v>2141</v>
      </c>
      <c r="B842" s="158" t="s">
        <v>2041</v>
      </c>
      <c r="C842" s="158" t="s">
        <v>746</v>
      </c>
      <c r="D842" s="158" t="s">
        <v>1119</v>
      </c>
      <c r="E842" s="158" t="s">
        <v>1046</v>
      </c>
      <c r="F842" s="158" t="s">
        <v>1119</v>
      </c>
      <c r="G842" s="158" t="s">
        <v>983</v>
      </c>
      <c r="H842" s="158" t="s">
        <v>2059</v>
      </c>
      <c r="I842" s="158" t="s">
        <v>1039</v>
      </c>
      <c r="J842" s="158" t="s">
        <v>1119</v>
      </c>
      <c r="K842" s="158" t="s">
        <v>3609</v>
      </c>
      <c r="L842" s="158" t="s">
        <v>3610</v>
      </c>
    </row>
    <row r="843" spans="1:12">
      <c r="A843" s="159" t="s">
        <v>1687</v>
      </c>
      <c r="C843" s="158" t="s">
        <v>1821</v>
      </c>
      <c r="D843" s="158" t="s">
        <v>2014</v>
      </c>
      <c r="E843" s="158" t="s">
        <v>1821</v>
      </c>
      <c r="F843" s="158" t="s">
        <v>1088</v>
      </c>
      <c r="G843" s="158" t="s">
        <v>983</v>
      </c>
      <c r="H843" s="158" t="s">
        <v>994</v>
      </c>
      <c r="I843" s="158" t="s">
        <v>1088</v>
      </c>
      <c r="J843" s="158" t="s">
        <v>2014</v>
      </c>
      <c r="K843" s="158" t="s">
        <v>3611</v>
      </c>
      <c r="L843" s="158" t="s">
        <v>3612</v>
      </c>
    </row>
    <row r="844" spans="1:12">
      <c r="A844" s="159" t="s">
        <v>1690</v>
      </c>
      <c r="C844" s="158" t="s">
        <v>854</v>
      </c>
      <c r="D844" s="158" t="s">
        <v>935</v>
      </c>
      <c r="E844" s="158" t="s">
        <v>1161</v>
      </c>
      <c r="F844" s="158" t="s">
        <v>723</v>
      </c>
      <c r="G844" s="158" t="s">
        <v>789</v>
      </c>
      <c r="H844" s="158" t="s">
        <v>1438</v>
      </c>
      <c r="I844" s="158" t="s">
        <v>1161</v>
      </c>
      <c r="J844" s="158" t="s">
        <v>723</v>
      </c>
      <c r="K844" s="158" t="s">
        <v>3613</v>
      </c>
      <c r="L844" s="158" t="s">
        <v>3614</v>
      </c>
    </row>
    <row r="845" spans="1:12">
      <c r="A845" s="159" t="s">
        <v>1691</v>
      </c>
      <c r="C845" s="158" t="s">
        <v>1031</v>
      </c>
      <c r="D845" s="158" t="s">
        <v>1309</v>
      </c>
      <c r="E845" s="158" t="s">
        <v>1031</v>
      </c>
      <c r="F845" s="158" t="s">
        <v>1031</v>
      </c>
      <c r="G845" s="158" t="s">
        <v>758</v>
      </c>
      <c r="H845" s="158" t="s">
        <v>758</v>
      </c>
      <c r="I845" s="158" t="s">
        <v>1031</v>
      </c>
      <c r="J845" s="158" t="s">
        <v>1190</v>
      </c>
      <c r="K845" s="158" t="s">
        <v>3615</v>
      </c>
      <c r="L845" s="158" t="s">
        <v>3616</v>
      </c>
    </row>
    <row r="846" spans="1:12">
      <c r="A846" s="159" t="s">
        <v>1692</v>
      </c>
      <c r="C846" s="158" t="s">
        <v>694</v>
      </c>
      <c r="D846" s="158" t="s">
        <v>694</v>
      </c>
      <c r="E846" s="158" t="s">
        <v>1316</v>
      </c>
      <c r="F846" s="158" t="s">
        <v>1316</v>
      </c>
      <c r="G846" s="158" t="s">
        <v>1522</v>
      </c>
      <c r="H846" s="158" t="s">
        <v>2316</v>
      </c>
      <c r="I846" s="158" t="s">
        <v>1316</v>
      </c>
      <c r="J846" s="158" t="s">
        <v>1359</v>
      </c>
      <c r="K846" s="158" t="s">
        <v>3617</v>
      </c>
      <c r="L846" s="158" t="s">
        <v>3618</v>
      </c>
    </row>
    <row r="847" spans="1:12">
      <c r="A847" s="159" t="s">
        <v>1693</v>
      </c>
      <c r="C847" s="158" t="s">
        <v>1062</v>
      </c>
      <c r="D847" s="158" t="s">
        <v>1062</v>
      </c>
      <c r="E847" s="158" t="s">
        <v>1678</v>
      </c>
      <c r="F847" s="158" t="s">
        <v>1062</v>
      </c>
      <c r="G847" s="158" t="s">
        <v>768</v>
      </c>
      <c r="H847" s="158" t="s">
        <v>1842</v>
      </c>
      <c r="I847" s="158" t="s">
        <v>1767</v>
      </c>
      <c r="J847" s="158" t="s">
        <v>1062</v>
      </c>
      <c r="K847" s="158" t="s">
        <v>3619</v>
      </c>
      <c r="L847" s="158" t="s">
        <v>3620</v>
      </c>
    </row>
    <row r="848" spans="1:12">
      <c r="A848" s="159" t="s">
        <v>1694</v>
      </c>
      <c r="C848" s="158" t="s">
        <v>1268</v>
      </c>
      <c r="D848" s="158" t="s">
        <v>1268</v>
      </c>
      <c r="E848" s="158" t="s">
        <v>1059</v>
      </c>
      <c r="F848" s="158" t="s">
        <v>1059</v>
      </c>
      <c r="G848" s="158" t="s">
        <v>828</v>
      </c>
      <c r="H848" s="158" t="s">
        <v>805</v>
      </c>
      <c r="I848" s="158" t="s">
        <v>1059</v>
      </c>
      <c r="J848" s="158" t="s">
        <v>1060</v>
      </c>
      <c r="K848" s="158" t="s">
        <v>3621</v>
      </c>
      <c r="L848" s="158" t="s">
        <v>3622</v>
      </c>
    </row>
    <row r="849" spans="1:12">
      <c r="A849" s="159" t="s">
        <v>1695</v>
      </c>
      <c r="C849" s="158" t="s">
        <v>791</v>
      </c>
      <c r="D849" s="158" t="s">
        <v>973</v>
      </c>
      <c r="E849" s="158" t="s">
        <v>1052</v>
      </c>
      <c r="F849" s="158" t="s">
        <v>1935</v>
      </c>
      <c r="G849" s="158" t="s">
        <v>832</v>
      </c>
      <c r="H849" s="158" t="s">
        <v>3623</v>
      </c>
      <c r="I849" s="158" t="s">
        <v>1935</v>
      </c>
      <c r="J849" s="158" t="s">
        <v>791</v>
      </c>
      <c r="K849" s="158" t="s">
        <v>3624</v>
      </c>
      <c r="L849" s="158" t="s">
        <v>3625</v>
      </c>
    </row>
    <row r="850" spans="1:12">
      <c r="A850" s="159" t="s">
        <v>1696</v>
      </c>
      <c r="C850" s="158" t="s">
        <v>1979</v>
      </c>
      <c r="D850" s="158" t="s">
        <v>1330</v>
      </c>
      <c r="E850" s="158" t="s">
        <v>1898</v>
      </c>
      <c r="F850" s="158" t="s">
        <v>3626</v>
      </c>
      <c r="G850" s="158" t="s">
        <v>877</v>
      </c>
      <c r="H850" s="158" t="s">
        <v>1050</v>
      </c>
      <c r="I850" s="158" t="s">
        <v>3626</v>
      </c>
      <c r="J850" s="158" t="s">
        <v>1980</v>
      </c>
      <c r="K850" s="158" t="s">
        <v>3627</v>
      </c>
      <c r="L850" s="158" t="s">
        <v>3628</v>
      </c>
    </row>
    <row r="851" spans="1:12">
      <c r="A851" s="159" t="s">
        <v>1697</v>
      </c>
      <c r="C851" s="158" t="s">
        <v>1104</v>
      </c>
      <c r="D851" s="158" t="s">
        <v>1076</v>
      </c>
      <c r="E851" s="158" t="s">
        <v>899</v>
      </c>
      <c r="F851" s="158" t="s">
        <v>1104</v>
      </c>
      <c r="G851" s="158" t="s">
        <v>855</v>
      </c>
      <c r="H851" s="158" t="s">
        <v>3629</v>
      </c>
      <c r="I851" s="158" t="s">
        <v>898</v>
      </c>
      <c r="J851" s="158" t="s">
        <v>1104</v>
      </c>
      <c r="K851" s="158" t="s">
        <v>3630</v>
      </c>
      <c r="L851" s="158" t="s">
        <v>3631</v>
      </c>
    </row>
    <row r="852" spans="1:12">
      <c r="A852" s="159" t="s">
        <v>2022</v>
      </c>
      <c r="C852" s="158" t="s">
        <v>1754</v>
      </c>
      <c r="D852" s="158" t="s">
        <v>1821</v>
      </c>
      <c r="E852" s="158" t="s">
        <v>1774</v>
      </c>
      <c r="F852" s="158" t="s">
        <v>1768</v>
      </c>
      <c r="G852" s="158" t="s">
        <v>768</v>
      </c>
      <c r="H852" s="158" t="s">
        <v>3632</v>
      </c>
      <c r="I852" s="158" t="s">
        <v>1754</v>
      </c>
      <c r="J852" s="158" t="s">
        <v>1768</v>
      </c>
      <c r="K852" s="158" t="s">
        <v>3633</v>
      </c>
      <c r="L852" s="158" t="s">
        <v>3634</v>
      </c>
    </row>
    <row r="853" spans="1:12">
      <c r="A853" s="159" t="s">
        <v>1698</v>
      </c>
      <c r="C853" s="158" t="s">
        <v>954</v>
      </c>
      <c r="D853" s="158" t="s">
        <v>954</v>
      </c>
      <c r="E853" s="158" t="s">
        <v>1158</v>
      </c>
      <c r="F853" s="158" t="s">
        <v>1158</v>
      </c>
      <c r="G853" s="158" t="s">
        <v>828</v>
      </c>
      <c r="H853" s="158" t="s">
        <v>1050</v>
      </c>
      <c r="I853" s="158" t="s">
        <v>1158</v>
      </c>
      <c r="J853" s="158" t="s">
        <v>954</v>
      </c>
      <c r="K853" s="158" t="s">
        <v>3635</v>
      </c>
      <c r="L853" s="158" t="s">
        <v>3636</v>
      </c>
    </row>
    <row r="854" spans="1:12">
      <c r="A854" s="159" t="s">
        <v>2023</v>
      </c>
      <c r="C854" s="158" t="s">
        <v>1931</v>
      </c>
      <c r="D854" s="158" t="s">
        <v>1932</v>
      </c>
      <c r="E854" s="158" t="s">
        <v>1744</v>
      </c>
      <c r="F854" s="158" t="s">
        <v>1764</v>
      </c>
      <c r="G854" s="158" t="s">
        <v>1779</v>
      </c>
      <c r="H854" s="158" t="s">
        <v>2139</v>
      </c>
      <c r="I854" s="158" t="s">
        <v>1764</v>
      </c>
      <c r="J854" s="158" t="s">
        <v>1819</v>
      </c>
      <c r="K854" s="158" t="s">
        <v>3637</v>
      </c>
      <c r="L854" s="158" t="s">
        <v>3638</v>
      </c>
    </row>
    <row r="855" spans="1:12">
      <c r="A855" s="159" t="s">
        <v>1699</v>
      </c>
      <c r="C855" s="158" t="s">
        <v>1965</v>
      </c>
      <c r="D855" s="158" t="s">
        <v>3005</v>
      </c>
      <c r="E855" s="158" t="s">
        <v>1964</v>
      </c>
      <c r="F855" s="158" t="s">
        <v>2178</v>
      </c>
      <c r="G855" s="158" t="s">
        <v>768</v>
      </c>
      <c r="H855" s="158" t="s">
        <v>3284</v>
      </c>
      <c r="I855" s="158" t="s">
        <v>2073</v>
      </c>
      <c r="J855" s="158" t="s">
        <v>2178</v>
      </c>
      <c r="K855" s="158" t="s">
        <v>3639</v>
      </c>
      <c r="L855" s="158" t="s">
        <v>3640</v>
      </c>
    </row>
    <row r="856" spans="1:12">
      <c r="A856" s="159" t="s">
        <v>2024</v>
      </c>
      <c r="C856" s="158" t="s">
        <v>916</v>
      </c>
      <c r="D856" s="158" t="s">
        <v>916</v>
      </c>
      <c r="E856" s="158" t="s">
        <v>1830</v>
      </c>
      <c r="F856" s="158" t="s">
        <v>1201</v>
      </c>
      <c r="G856" s="158" t="s">
        <v>2670</v>
      </c>
      <c r="H856" s="158" t="s">
        <v>3641</v>
      </c>
      <c r="I856" s="158" t="s">
        <v>1201</v>
      </c>
      <c r="J856" s="158" t="s">
        <v>1085</v>
      </c>
      <c r="K856" s="158" t="s">
        <v>3642</v>
      </c>
      <c r="L856" s="158" t="s">
        <v>3643</v>
      </c>
    </row>
    <row r="857" spans="1:12">
      <c r="A857" s="159" t="s">
        <v>1700</v>
      </c>
      <c r="C857" s="158" t="s">
        <v>1813</v>
      </c>
      <c r="D857" s="158" t="s">
        <v>1852</v>
      </c>
      <c r="E857" s="158" t="s">
        <v>1813</v>
      </c>
      <c r="F857" s="158" t="s">
        <v>1852</v>
      </c>
      <c r="G857" s="158" t="s">
        <v>1041</v>
      </c>
      <c r="H857" s="158" t="s">
        <v>2140</v>
      </c>
      <c r="I857" s="158" t="s">
        <v>1813</v>
      </c>
      <c r="J857" s="158" t="s">
        <v>1852</v>
      </c>
      <c r="K857" s="158" t="s">
        <v>3644</v>
      </c>
      <c r="L857" s="158" t="s">
        <v>3645</v>
      </c>
    </row>
    <row r="858" spans="1:12">
      <c r="A858" s="159" t="s">
        <v>1701</v>
      </c>
      <c r="C858" s="158" t="s">
        <v>671</v>
      </c>
      <c r="D858" s="158" t="s">
        <v>671</v>
      </c>
      <c r="E858" s="158" t="s">
        <v>875</v>
      </c>
      <c r="F858" s="158" t="s">
        <v>1161</v>
      </c>
      <c r="G858" s="158" t="s">
        <v>789</v>
      </c>
      <c r="H858" s="158" t="s">
        <v>2100</v>
      </c>
      <c r="I858" s="158" t="s">
        <v>875</v>
      </c>
      <c r="J858" s="158" t="s">
        <v>1161</v>
      </c>
      <c r="K858" s="158" t="s">
        <v>3646</v>
      </c>
      <c r="L858" s="158" t="s">
        <v>3647</v>
      </c>
    </row>
    <row r="859" spans="1:12">
      <c r="A859" s="159" t="s">
        <v>2025</v>
      </c>
      <c r="C859" s="158" t="s">
        <v>3648</v>
      </c>
      <c r="D859" s="158" t="s">
        <v>3648</v>
      </c>
      <c r="E859" s="158" t="s">
        <v>3649</v>
      </c>
      <c r="F859" s="158" t="s">
        <v>3650</v>
      </c>
      <c r="G859" s="158" t="s">
        <v>3651</v>
      </c>
      <c r="H859" s="158" t="s">
        <v>3652</v>
      </c>
      <c r="I859" s="158" t="s">
        <v>3650</v>
      </c>
      <c r="J859" s="158" t="s">
        <v>3653</v>
      </c>
      <c r="K859" s="158" t="s">
        <v>3654</v>
      </c>
      <c r="L859" s="158" t="s">
        <v>3655</v>
      </c>
    </row>
    <row r="860" spans="1:12">
      <c r="A860" s="159" t="s">
        <v>3656</v>
      </c>
      <c r="C860" s="158" t="s">
        <v>3657</v>
      </c>
      <c r="D860" s="158" t="s">
        <v>1761</v>
      </c>
      <c r="E860" s="158" t="s">
        <v>2465</v>
      </c>
      <c r="F860" s="158" t="s">
        <v>1759</v>
      </c>
      <c r="G860" s="158" t="s">
        <v>758</v>
      </c>
      <c r="H860" s="158" t="s">
        <v>758</v>
      </c>
      <c r="I860" s="158" t="s">
        <v>1759</v>
      </c>
      <c r="J860" s="158" t="s">
        <v>1861</v>
      </c>
      <c r="K860" s="158" t="s">
        <v>3658</v>
      </c>
      <c r="L860" s="158" t="s">
        <v>3659</v>
      </c>
    </row>
    <row r="861" spans="1:12">
      <c r="A861" s="159" t="s">
        <v>1702</v>
      </c>
      <c r="C861" s="158" t="s">
        <v>1959</v>
      </c>
      <c r="D861" s="158" t="s">
        <v>1958</v>
      </c>
      <c r="E861" s="158" t="s">
        <v>1959</v>
      </c>
      <c r="F861" s="158" t="s">
        <v>1958</v>
      </c>
      <c r="G861" s="158" t="s">
        <v>983</v>
      </c>
      <c r="H861" s="158" t="s">
        <v>2098</v>
      </c>
      <c r="I861" s="158" t="s">
        <v>1959</v>
      </c>
      <c r="J861" s="158" t="s">
        <v>1958</v>
      </c>
      <c r="K861" s="158" t="s">
        <v>3660</v>
      </c>
      <c r="L861" s="158" t="s">
        <v>3661</v>
      </c>
    </row>
    <row r="862" spans="1:12">
      <c r="A862" s="159" t="s">
        <v>1703</v>
      </c>
      <c r="C862" s="158" t="s">
        <v>1109</v>
      </c>
      <c r="D862" s="158" t="s">
        <v>1246</v>
      </c>
      <c r="E862" s="158" t="s">
        <v>1455</v>
      </c>
      <c r="F862" s="158" t="s">
        <v>969</v>
      </c>
      <c r="G862" s="158" t="s">
        <v>828</v>
      </c>
      <c r="H862" s="158" t="s">
        <v>844</v>
      </c>
      <c r="I862" s="158" t="s">
        <v>1244</v>
      </c>
      <c r="J862" s="158" t="s">
        <v>969</v>
      </c>
      <c r="K862" s="158" t="s">
        <v>3662</v>
      </c>
      <c r="L862" s="158" t="s">
        <v>3663</v>
      </c>
    </row>
    <row r="863" spans="1:12">
      <c r="A863" s="159" t="s">
        <v>1704</v>
      </c>
      <c r="C863" s="158" t="s">
        <v>1109</v>
      </c>
      <c r="D863" s="158" t="s">
        <v>1246</v>
      </c>
      <c r="E863" s="158" t="s">
        <v>969</v>
      </c>
      <c r="F863" s="158" t="s">
        <v>1246</v>
      </c>
      <c r="G863" s="158" t="s">
        <v>824</v>
      </c>
      <c r="H863" s="158" t="s">
        <v>2647</v>
      </c>
      <c r="I863" s="158" t="s">
        <v>1181</v>
      </c>
      <c r="J863" s="158" t="s">
        <v>1246</v>
      </c>
      <c r="K863" s="158" t="s">
        <v>3664</v>
      </c>
      <c r="L863" s="158" t="s">
        <v>3665</v>
      </c>
    </row>
    <row r="864" spans="1:12">
      <c r="A864" s="159" t="s">
        <v>2146</v>
      </c>
      <c r="B864" s="158" t="s">
        <v>2041</v>
      </c>
      <c r="C864" s="158" t="s">
        <v>1498</v>
      </c>
      <c r="D864" s="158" t="s">
        <v>2026</v>
      </c>
      <c r="E864" s="158" t="s">
        <v>1498</v>
      </c>
      <c r="F864" s="158" t="s">
        <v>2026</v>
      </c>
      <c r="G864" s="158" t="s">
        <v>983</v>
      </c>
      <c r="H864" s="158" t="s">
        <v>3666</v>
      </c>
      <c r="I864" s="158" t="s">
        <v>1498</v>
      </c>
      <c r="J864" s="158" t="s">
        <v>2026</v>
      </c>
      <c r="K864" s="158" t="s">
        <v>3667</v>
      </c>
      <c r="L864" s="158" t="s">
        <v>3668</v>
      </c>
    </row>
    <row r="865" spans="1:12">
      <c r="A865" s="159" t="s">
        <v>1705</v>
      </c>
      <c r="C865" s="158" t="s">
        <v>785</v>
      </c>
      <c r="D865" s="158" t="s">
        <v>1100</v>
      </c>
      <c r="E865" s="158" t="s">
        <v>785</v>
      </c>
      <c r="F865" s="158" t="s">
        <v>1100</v>
      </c>
      <c r="G865" s="158" t="s">
        <v>787</v>
      </c>
      <c r="H865" s="158" t="s">
        <v>1050</v>
      </c>
      <c r="I865" s="158" t="s">
        <v>1105</v>
      </c>
      <c r="J865" s="158" t="s">
        <v>1099</v>
      </c>
      <c r="K865" s="158" t="s">
        <v>3669</v>
      </c>
      <c r="L865" s="158" t="s">
        <v>3670</v>
      </c>
    </row>
    <row r="866" spans="1:12">
      <c r="A866" s="159" t="s">
        <v>1706</v>
      </c>
      <c r="C866" s="158" t="s">
        <v>1224</v>
      </c>
      <c r="D866" s="158" t="s">
        <v>685</v>
      </c>
      <c r="E866" s="158" t="s">
        <v>1224</v>
      </c>
      <c r="F866" s="158" t="s">
        <v>685</v>
      </c>
      <c r="G866" s="158" t="s">
        <v>758</v>
      </c>
      <c r="H866" s="158" t="s">
        <v>758</v>
      </c>
      <c r="I866" s="158" t="s">
        <v>1224</v>
      </c>
      <c r="J866" s="158" t="s">
        <v>685</v>
      </c>
      <c r="K866" s="158" t="s">
        <v>3671</v>
      </c>
      <c r="L866" s="158" t="s">
        <v>3672</v>
      </c>
    </row>
    <row r="867" spans="1:12">
      <c r="A867" s="159" t="s">
        <v>1707</v>
      </c>
      <c r="C867" s="158" t="s">
        <v>1245</v>
      </c>
      <c r="D867" s="158" t="s">
        <v>1289</v>
      </c>
      <c r="E867" s="158" t="s">
        <v>1280</v>
      </c>
      <c r="F867" s="158" t="s">
        <v>1583</v>
      </c>
      <c r="G867" s="158" t="s">
        <v>768</v>
      </c>
      <c r="H867" s="158" t="s">
        <v>1891</v>
      </c>
      <c r="I867" s="158" t="s">
        <v>1583</v>
      </c>
      <c r="J867" s="158" t="s">
        <v>1289</v>
      </c>
      <c r="K867" s="158" t="s">
        <v>3673</v>
      </c>
      <c r="L867" s="158" t="s">
        <v>3674</v>
      </c>
    </row>
    <row r="868" spans="1:12">
      <c r="A868" s="159" t="s">
        <v>1708</v>
      </c>
      <c r="C868" s="158" t="s">
        <v>869</v>
      </c>
      <c r="D868" s="158" t="s">
        <v>834</v>
      </c>
      <c r="E868" s="158" t="s">
        <v>880</v>
      </c>
      <c r="F868" s="158" t="s">
        <v>869</v>
      </c>
      <c r="G868" s="158" t="s">
        <v>757</v>
      </c>
      <c r="H868" s="158" t="s">
        <v>3675</v>
      </c>
      <c r="I868" s="158" t="s">
        <v>882</v>
      </c>
      <c r="J868" s="158" t="s">
        <v>869</v>
      </c>
      <c r="K868" s="158" t="s">
        <v>2001</v>
      </c>
      <c r="L868" s="158" t="s">
        <v>3676</v>
      </c>
    </row>
    <row r="869" spans="1:12">
      <c r="A869" s="159" t="s">
        <v>1709</v>
      </c>
      <c r="C869" s="158" t="s">
        <v>1835</v>
      </c>
      <c r="D869" s="158" t="s">
        <v>1835</v>
      </c>
      <c r="E869" s="158" t="s">
        <v>1068</v>
      </c>
      <c r="F869" s="158" t="s">
        <v>1009</v>
      </c>
      <c r="G869" s="158" t="s">
        <v>828</v>
      </c>
      <c r="H869" s="158" t="s">
        <v>2070</v>
      </c>
      <c r="I869" s="158" t="s">
        <v>1068</v>
      </c>
      <c r="J869" s="158" t="s">
        <v>1009</v>
      </c>
      <c r="K869" s="158" t="s">
        <v>3677</v>
      </c>
      <c r="L869" s="158" t="s">
        <v>3678</v>
      </c>
    </row>
    <row r="870" spans="1:12">
      <c r="A870" s="159" t="s">
        <v>1710</v>
      </c>
      <c r="C870" s="158" t="s">
        <v>1061</v>
      </c>
      <c r="D870" s="158" t="s">
        <v>1059</v>
      </c>
      <c r="E870" s="158" t="s">
        <v>1403</v>
      </c>
      <c r="F870" s="158" t="s">
        <v>1403</v>
      </c>
      <c r="G870" s="158" t="s">
        <v>828</v>
      </c>
      <c r="H870" s="158" t="s">
        <v>1438</v>
      </c>
      <c r="I870" s="158" t="s">
        <v>1823</v>
      </c>
      <c r="J870" s="158" t="s">
        <v>1403</v>
      </c>
      <c r="K870" s="158" t="s">
        <v>3679</v>
      </c>
      <c r="L870" s="158" t="s">
        <v>3680</v>
      </c>
    </row>
    <row r="871" spans="1:12">
      <c r="A871" s="159" t="s">
        <v>1711</v>
      </c>
      <c r="C871" s="158" t="s">
        <v>1923</v>
      </c>
      <c r="D871" s="158" t="s">
        <v>982</v>
      </c>
      <c r="E871" s="158" t="s">
        <v>1056</v>
      </c>
      <c r="F871" s="158" t="s">
        <v>982</v>
      </c>
      <c r="G871" s="158" t="s">
        <v>768</v>
      </c>
      <c r="H871" s="158" t="s">
        <v>2731</v>
      </c>
      <c r="I871" s="158" t="s">
        <v>1923</v>
      </c>
      <c r="J871" s="158" t="s">
        <v>982</v>
      </c>
      <c r="K871" s="158" t="s">
        <v>3681</v>
      </c>
      <c r="L871" s="158" t="s">
        <v>3682</v>
      </c>
    </row>
    <row r="872" spans="1:12">
      <c r="A872" s="159" t="s">
        <v>2148</v>
      </c>
      <c r="B872" s="158" t="s">
        <v>2031</v>
      </c>
      <c r="C872" s="158" t="s">
        <v>368</v>
      </c>
      <c r="D872" s="158" t="s">
        <v>368</v>
      </c>
      <c r="E872" s="158" t="s">
        <v>368</v>
      </c>
      <c r="F872" s="158" t="s">
        <v>368</v>
      </c>
      <c r="G872" s="158" t="s">
        <v>368</v>
      </c>
      <c r="H872" s="158" t="s">
        <v>368</v>
      </c>
      <c r="I872" s="158" t="s">
        <v>368</v>
      </c>
      <c r="J872" s="158" t="s">
        <v>368</v>
      </c>
      <c r="K872" s="158" t="s">
        <v>368</v>
      </c>
      <c r="L872" s="158" t="s">
        <v>368</v>
      </c>
    </row>
    <row r="873" spans="1:12">
      <c r="A873" s="159" t="s">
        <v>145</v>
      </c>
      <c r="C873" s="158" t="s">
        <v>1000</v>
      </c>
      <c r="D873" s="158" t="s">
        <v>998</v>
      </c>
      <c r="E873" s="158" t="s">
        <v>999</v>
      </c>
      <c r="F873" s="158" t="s">
        <v>1566</v>
      </c>
      <c r="G873" s="158" t="s">
        <v>754</v>
      </c>
      <c r="H873" s="158" t="s">
        <v>2114</v>
      </c>
      <c r="I873" s="158" t="s">
        <v>1566</v>
      </c>
      <c r="J873" s="158" t="s">
        <v>998</v>
      </c>
      <c r="K873" s="158" t="s">
        <v>3683</v>
      </c>
      <c r="L873" s="158" t="s">
        <v>3684</v>
      </c>
    </row>
    <row r="874" spans="1:12">
      <c r="A874" s="159" t="s">
        <v>144</v>
      </c>
      <c r="C874" s="158" t="s">
        <v>671</v>
      </c>
      <c r="D874" s="158" t="s">
        <v>854</v>
      </c>
      <c r="E874" s="158" t="s">
        <v>723</v>
      </c>
      <c r="F874" s="158" t="s">
        <v>854</v>
      </c>
      <c r="G874" s="158" t="s">
        <v>758</v>
      </c>
      <c r="H874" s="158" t="s">
        <v>758</v>
      </c>
      <c r="I874" s="158" t="s">
        <v>671</v>
      </c>
      <c r="J874" s="158" t="s">
        <v>854</v>
      </c>
      <c r="K874" s="158" t="s">
        <v>3685</v>
      </c>
      <c r="L874" s="158" t="s">
        <v>3686</v>
      </c>
    </row>
    <row r="875" spans="1:12">
      <c r="A875" s="159" t="s">
        <v>1712</v>
      </c>
      <c r="C875" s="158" t="s">
        <v>1046</v>
      </c>
      <c r="D875" s="158" t="s">
        <v>746</v>
      </c>
      <c r="E875" s="158" t="s">
        <v>1046</v>
      </c>
      <c r="F875" s="158" t="s">
        <v>747</v>
      </c>
      <c r="G875" s="158" t="s">
        <v>768</v>
      </c>
      <c r="H875" s="158" t="s">
        <v>3687</v>
      </c>
      <c r="I875" s="158" t="s">
        <v>1039</v>
      </c>
      <c r="J875" s="158" t="s">
        <v>747</v>
      </c>
      <c r="K875" s="158" t="s">
        <v>3688</v>
      </c>
      <c r="L875" s="158" t="s">
        <v>3689</v>
      </c>
    </row>
    <row r="876" spans="1:12">
      <c r="A876" s="159" t="s">
        <v>1713</v>
      </c>
      <c r="C876" s="158" t="s">
        <v>1961</v>
      </c>
      <c r="D876" s="158" t="s">
        <v>2010</v>
      </c>
      <c r="E876" s="158" t="s">
        <v>1961</v>
      </c>
      <c r="F876" s="158" t="s">
        <v>1961</v>
      </c>
      <c r="G876" s="158" t="s">
        <v>758</v>
      </c>
      <c r="H876" s="158" t="s">
        <v>758</v>
      </c>
      <c r="I876" s="158" t="s">
        <v>1961</v>
      </c>
      <c r="J876" s="158" t="s">
        <v>1962</v>
      </c>
      <c r="K876" s="158" t="s">
        <v>3690</v>
      </c>
      <c r="L876" s="158" t="s">
        <v>3691</v>
      </c>
    </row>
    <row r="877" spans="1:12">
      <c r="A877" s="159" t="s">
        <v>109</v>
      </c>
      <c r="C877" s="158" t="s">
        <v>2079</v>
      </c>
      <c r="D877" s="158" t="s">
        <v>2079</v>
      </c>
      <c r="E877" s="158" t="s">
        <v>1769</v>
      </c>
      <c r="F877" s="158" t="s">
        <v>1769</v>
      </c>
      <c r="G877" s="158" t="s">
        <v>804</v>
      </c>
      <c r="H877" s="158" t="s">
        <v>2078</v>
      </c>
      <c r="I877" s="158" t="s">
        <v>1769</v>
      </c>
      <c r="J877" s="158" t="s">
        <v>2079</v>
      </c>
      <c r="K877" s="158" t="s">
        <v>3692</v>
      </c>
      <c r="L877" s="158" t="s">
        <v>3693</v>
      </c>
    </row>
    <row r="878" spans="1:12">
      <c r="A878" s="159" t="s">
        <v>108</v>
      </c>
      <c r="C878" s="158" t="s">
        <v>2036</v>
      </c>
      <c r="D878" s="158" t="s">
        <v>972</v>
      </c>
      <c r="E878" s="158" t="s">
        <v>2036</v>
      </c>
      <c r="F878" s="158" t="s">
        <v>921</v>
      </c>
      <c r="G878" s="158" t="s">
        <v>754</v>
      </c>
      <c r="H878" s="158" t="s">
        <v>2612</v>
      </c>
      <c r="I878" s="158" t="s">
        <v>921</v>
      </c>
      <c r="J878" s="158" t="s">
        <v>972</v>
      </c>
      <c r="K878" s="158" t="s">
        <v>3694</v>
      </c>
      <c r="L878" s="158" t="s">
        <v>3695</v>
      </c>
    </row>
    <row r="879" spans="1:12">
      <c r="A879" s="159" t="s">
        <v>2149</v>
      </c>
      <c r="B879" s="158" t="s">
        <v>2031</v>
      </c>
      <c r="C879" s="158" t="s">
        <v>368</v>
      </c>
      <c r="D879" s="158" t="s">
        <v>368</v>
      </c>
      <c r="E879" s="158" t="s">
        <v>368</v>
      </c>
      <c r="F879" s="158" t="s">
        <v>368</v>
      </c>
      <c r="G879" s="158" t="s">
        <v>368</v>
      </c>
      <c r="H879" s="158" t="s">
        <v>368</v>
      </c>
      <c r="I879" s="158" t="s">
        <v>368</v>
      </c>
      <c r="J879" s="158" t="s">
        <v>368</v>
      </c>
      <c r="K879" s="158" t="s">
        <v>368</v>
      </c>
      <c r="L879" s="158" t="s">
        <v>368</v>
      </c>
    </row>
    <row r="880" spans="1:12">
      <c r="A880" s="159" t="s">
        <v>1878</v>
      </c>
      <c r="C880" s="158" t="s">
        <v>1478</v>
      </c>
      <c r="D880" s="158" t="s">
        <v>1753</v>
      </c>
      <c r="E880" s="158" t="s">
        <v>1214</v>
      </c>
      <c r="F880" s="158" t="s">
        <v>1753</v>
      </c>
      <c r="G880" s="158" t="s">
        <v>983</v>
      </c>
      <c r="H880" s="158" t="s">
        <v>2941</v>
      </c>
      <c r="I880" s="158" t="s">
        <v>1478</v>
      </c>
      <c r="J880" s="158" t="s">
        <v>1753</v>
      </c>
      <c r="K880" s="158" t="s">
        <v>3696</v>
      </c>
      <c r="L880" s="158" t="s">
        <v>3697</v>
      </c>
    </row>
    <row r="881" spans="1:12">
      <c r="A881" s="159" t="s">
        <v>1714</v>
      </c>
      <c r="C881" s="158" t="s">
        <v>1284</v>
      </c>
      <c r="D881" s="158" t="s">
        <v>1884</v>
      </c>
      <c r="E881" s="158" t="s">
        <v>1255</v>
      </c>
      <c r="F881" s="158" t="s">
        <v>1884</v>
      </c>
      <c r="G881" s="158" t="s">
        <v>758</v>
      </c>
      <c r="H881" s="158" t="s">
        <v>758</v>
      </c>
      <c r="I881" s="158" t="s">
        <v>1284</v>
      </c>
      <c r="J881" s="158" t="s">
        <v>1884</v>
      </c>
      <c r="K881" s="158" t="s">
        <v>3698</v>
      </c>
      <c r="L881" s="158" t="s">
        <v>3699</v>
      </c>
    </row>
    <row r="882" spans="1:12">
      <c r="A882" s="159" t="s">
        <v>2028</v>
      </c>
      <c r="C882" s="158" t="s">
        <v>683</v>
      </c>
      <c r="D882" s="158" t="s">
        <v>1228</v>
      </c>
      <c r="E882" s="158" t="s">
        <v>683</v>
      </c>
      <c r="F882" s="158" t="s">
        <v>1200</v>
      </c>
      <c r="G882" s="158" t="s">
        <v>757</v>
      </c>
      <c r="H882" s="158" t="s">
        <v>1989</v>
      </c>
      <c r="I882" s="158" t="s">
        <v>782</v>
      </c>
      <c r="J882" s="158" t="s">
        <v>1200</v>
      </c>
      <c r="K882" s="158" t="s">
        <v>3700</v>
      </c>
      <c r="L882" s="158" t="s">
        <v>3701</v>
      </c>
    </row>
    <row r="883" spans="1:12">
      <c r="A883" s="159" t="s">
        <v>1715</v>
      </c>
      <c r="C883" s="158" t="s">
        <v>1922</v>
      </c>
      <c r="D883" s="158" t="s">
        <v>1983</v>
      </c>
      <c r="E883" s="158" t="s">
        <v>1309</v>
      </c>
      <c r="F883" s="158" t="s">
        <v>1125</v>
      </c>
      <c r="G883" s="158" t="s">
        <v>758</v>
      </c>
      <c r="H883" s="158" t="s">
        <v>758</v>
      </c>
      <c r="I883" s="158" t="s">
        <v>1125</v>
      </c>
      <c r="J883" s="158" t="s">
        <v>1318</v>
      </c>
      <c r="K883" s="158" t="s">
        <v>3702</v>
      </c>
      <c r="L883" s="158" t="s">
        <v>3703</v>
      </c>
    </row>
    <row r="884" spans="1:12">
      <c r="A884" s="159" t="s">
        <v>1716</v>
      </c>
      <c r="C884" s="158" t="s">
        <v>1000</v>
      </c>
      <c r="D884" s="158" t="s">
        <v>1000</v>
      </c>
      <c r="E884" s="158" t="s">
        <v>999</v>
      </c>
      <c r="F884" s="158" t="s">
        <v>999</v>
      </c>
      <c r="G884" s="158" t="s">
        <v>758</v>
      </c>
      <c r="H884" s="158" t="s">
        <v>758</v>
      </c>
      <c r="I884" s="158" t="s">
        <v>999</v>
      </c>
      <c r="J884" s="158" t="s">
        <v>1000</v>
      </c>
      <c r="K884" s="158" t="s">
        <v>3704</v>
      </c>
      <c r="L884" s="158" t="s">
        <v>3705</v>
      </c>
    </row>
    <row r="885" spans="1:12">
      <c r="A885" s="159" t="s">
        <v>79</v>
      </c>
      <c r="C885" s="158" t="s">
        <v>837</v>
      </c>
      <c r="D885" s="158" t="s">
        <v>698</v>
      </c>
      <c r="E885" s="158" t="s">
        <v>837</v>
      </c>
      <c r="F885" s="158" t="s">
        <v>885</v>
      </c>
      <c r="G885" s="158" t="s">
        <v>819</v>
      </c>
      <c r="H885" s="158" t="s">
        <v>2941</v>
      </c>
      <c r="I885" s="158" t="s">
        <v>837</v>
      </c>
      <c r="J885" s="158" t="s">
        <v>885</v>
      </c>
      <c r="K885" s="158" t="s">
        <v>3706</v>
      </c>
      <c r="L885" s="158" t="s">
        <v>3707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A247" zoomScaleNormal="100" workbookViewId="0">
      <selection activeCell="A254" sqref="A254"/>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317</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319</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320</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352</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377</v>
      </c>
      <c r="Q347" s="134" t="s">
        <v>378</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05" t="s">
        <v>11</v>
      </c>
      <c r="C349" s="205"/>
      <c r="D349" s="205"/>
      <c r="E349" s="205"/>
      <c r="F349" s="205"/>
      <c r="G349" s="205"/>
      <c r="H349" s="205"/>
      <c r="I349" s="205"/>
      <c r="J349" s="205"/>
      <c r="K349" s="205"/>
      <c r="L349" s="205"/>
      <c r="M349" s="205"/>
      <c r="N349" s="205"/>
      <c r="O349" s="115"/>
      <c r="P349" s="6"/>
      <c r="Q349" s="3"/>
    </row>
    <row r="350" spans="1:53" ht="14">
      <c r="B350" s="226" t="s">
        <v>308</v>
      </c>
      <c r="C350" s="226"/>
      <c r="D350" s="226"/>
      <c r="E350" s="226"/>
      <c r="F350" s="226"/>
      <c r="G350" s="226"/>
      <c r="H350" s="226"/>
      <c r="I350" s="226"/>
      <c r="J350" s="226"/>
      <c r="K350" s="226"/>
      <c r="L350" s="226"/>
      <c r="M350" s="226"/>
      <c r="N350" s="226"/>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386</v>
      </c>
    </row>
    <row r="356" spans="2:17" ht="14">
      <c r="B356" s="226" t="s">
        <v>309</v>
      </c>
      <c r="C356" s="226"/>
      <c r="D356" s="226"/>
      <c r="E356" s="226"/>
      <c r="F356" s="226"/>
      <c r="G356" s="226"/>
      <c r="H356" s="226"/>
      <c r="I356" s="226"/>
      <c r="J356" s="226"/>
      <c r="K356" s="226"/>
      <c r="L356" s="226"/>
      <c r="M356" s="226"/>
      <c r="N356" s="226"/>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386</v>
      </c>
    </row>
    <row r="362" spans="2:17" ht="14">
      <c r="B362" s="226" t="s">
        <v>310</v>
      </c>
      <c r="C362" s="226"/>
      <c r="D362" s="226"/>
      <c r="E362" s="226"/>
      <c r="F362" s="226"/>
      <c r="G362" s="226"/>
      <c r="H362" s="226"/>
      <c r="I362" s="226"/>
      <c r="J362" s="226"/>
      <c r="K362" s="226"/>
      <c r="L362" s="226"/>
      <c r="M362" s="226"/>
      <c r="N362" s="226"/>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386</v>
      </c>
    </row>
    <row r="368" spans="2:17" ht="14">
      <c r="B368" s="226" t="s">
        <v>311</v>
      </c>
      <c r="C368" s="226"/>
      <c r="D368" s="226"/>
      <c r="E368" s="226"/>
      <c r="F368" s="226"/>
      <c r="G368" s="226"/>
      <c r="H368" s="226"/>
      <c r="I368" s="226"/>
      <c r="J368" s="226"/>
      <c r="K368" s="226"/>
      <c r="L368" s="226"/>
      <c r="M368" s="226"/>
      <c r="N368" s="226"/>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386</v>
      </c>
    </row>
    <row r="374" spans="1:17" ht="14">
      <c r="A374" s="84"/>
      <c r="B374" s="227" t="s">
        <v>312</v>
      </c>
      <c r="C374" s="227"/>
      <c r="D374" s="227"/>
      <c r="E374" s="227"/>
      <c r="F374" s="227"/>
      <c r="G374" s="227"/>
      <c r="H374" s="227"/>
      <c r="I374" s="227"/>
      <c r="J374" s="227"/>
      <c r="K374" s="227"/>
      <c r="L374" s="227"/>
      <c r="M374" s="227"/>
      <c r="N374" s="227"/>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386</v>
      </c>
    </row>
    <row r="380" spans="1:17" ht="14">
      <c r="B380" s="226" t="s">
        <v>313</v>
      </c>
      <c r="C380" s="226"/>
      <c r="D380" s="226"/>
      <c r="E380" s="226"/>
      <c r="F380" s="226"/>
      <c r="G380" s="226"/>
      <c r="H380" s="226"/>
      <c r="I380" s="226"/>
      <c r="J380" s="226"/>
      <c r="K380" s="226"/>
      <c r="L380" s="226"/>
      <c r="M380" s="226"/>
      <c r="N380" s="226"/>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386</v>
      </c>
    </row>
    <row r="386" spans="1:17" ht="14">
      <c r="B386" s="226" t="s">
        <v>314</v>
      </c>
      <c r="C386" s="226"/>
      <c r="D386" s="226"/>
      <c r="E386" s="226"/>
      <c r="F386" s="226"/>
      <c r="G386" s="226"/>
      <c r="H386" s="226"/>
      <c r="I386" s="226"/>
      <c r="J386" s="226"/>
      <c r="K386" s="226"/>
      <c r="L386" s="226"/>
      <c r="M386" s="226"/>
      <c r="N386" s="226"/>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386</v>
      </c>
    </row>
    <row r="392" spans="1:17" ht="14">
      <c r="A392" s="84"/>
      <c r="B392" s="227" t="s">
        <v>315</v>
      </c>
      <c r="C392" s="227"/>
      <c r="D392" s="227"/>
      <c r="E392" s="227"/>
      <c r="F392" s="227"/>
      <c r="G392" s="227"/>
      <c r="H392" s="227"/>
      <c r="I392" s="227"/>
      <c r="J392" s="227"/>
      <c r="K392" s="227"/>
      <c r="L392" s="227"/>
      <c r="M392" s="227"/>
      <c r="N392" s="227"/>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386</v>
      </c>
    </row>
    <row r="398" spans="1:17" ht="14">
      <c r="B398" s="205" t="s">
        <v>316</v>
      </c>
      <c r="C398" s="205"/>
      <c r="D398" s="205"/>
      <c r="E398" s="205"/>
      <c r="F398" s="205"/>
      <c r="G398" s="205"/>
      <c r="H398" s="205"/>
      <c r="I398" s="205"/>
      <c r="J398" s="205"/>
      <c r="K398" s="205"/>
      <c r="L398" s="205"/>
      <c r="M398" s="205"/>
      <c r="N398" s="205"/>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22" t="s">
        <v>1</v>
      </c>
      <c r="C403" s="222"/>
      <c r="D403" s="222"/>
      <c r="E403" s="222"/>
      <c r="F403" s="222"/>
      <c r="G403" s="222"/>
      <c r="H403" s="222"/>
      <c r="I403" s="222"/>
      <c r="J403" s="222"/>
      <c r="K403" s="222"/>
      <c r="L403" s="222"/>
      <c r="M403" s="222"/>
      <c r="N403" s="222"/>
      <c r="O403" s="117"/>
    </row>
    <row r="404" spans="1:17" ht="14">
      <c r="B404" s="223" t="s">
        <v>318</v>
      </c>
      <c r="C404" s="223"/>
      <c r="D404" s="223"/>
      <c r="E404" s="223"/>
      <c r="F404" s="223"/>
      <c r="G404" s="223"/>
      <c r="H404" s="223"/>
      <c r="I404" s="223"/>
      <c r="J404" s="223"/>
      <c r="K404" s="223"/>
      <c r="L404" s="223"/>
      <c r="M404" s="223"/>
      <c r="N404" s="223"/>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386</v>
      </c>
    </row>
    <row r="410" spans="1:17" ht="14">
      <c r="A410" s="84"/>
      <c r="B410" s="223" t="s">
        <v>321</v>
      </c>
      <c r="C410" s="223"/>
      <c r="D410" s="223"/>
      <c r="E410" s="223"/>
      <c r="F410" s="223"/>
      <c r="G410" s="223"/>
      <c r="H410" s="223"/>
      <c r="I410" s="223"/>
      <c r="J410" s="223"/>
      <c r="K410" s="223"/>
      <c r="L410" s="223"/>
      <c r="M410" s="223"/>
      <c r="N410" s="223"/>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386</v>
      </c>
    </row>
    <row r="416" spans="1:17" ht="14">
      <c r="B416" s="228" t="s">
        <v>2</v>
      </c>
      <c r="C416" s="228"/>
      <c r="D416" s="228"/>
      <c r="E416" s="228"/>
      <c r="F416" s="228"/>
      <c r="G416" s="228"/>
      <c r="H416" s="228"/>
      <c r="I416" s="228"/>
      <c r="J416" s="228"/>
      <c r="K416" s="228"/>
      <c r="L416" s="228"/>
      <c r="M416" s="228"/>
      <c r="N416" s="228"/>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386</v>
      </c>
    </row>
    <row r="422" spans="2:17" ht="14">
      <c r="B422" s="223" t="s">
        <v>3</v>
      </c>
      <c r="C422" s="223"/>
      <c r="D422" s="223"/>
      <c r="E422" s="223"/>
      <c r="F422" s="223"/>
      <c r="G422" s="223"/>
      <c r="H422" s="223"/>
      <c r="I422" s="223"/>
      <c r="J422" s="223"/>
      <c r="K422" s="223"/>
      <c r="L422" s="223"/>
      <c r="M422" s="223"/>
      <c r="N422" s="223"/>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386</v>
      </c>
    </row>
    <row r="428" spans="2:17" ht="14">
      <c r="B428" s="223" t="s">
        <v>4</v>
      </c>
      <c r="C428" s="223"/>
      <c r="D428" s="223"/>
      <c r="E428" s="223"/>
      <c r="F428" s="223"/>
      <c r="G428" s="223"/>
      <c r="H428" s="223"/>
      <c r="I428" s="223"/>
      <c r="J428" s="223"/>
      <c r="K428" s="223"/>
      <c r="L428" s="223"/>
      <c r="M428" s="223"/>
      <c r="N428" s="223"/>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23" t="s">
        <v>323</v>
      </c>
      <c r="C434" s="223"/>
      <c r="D434" s="223"/>
      <c r="E434" s="223"/>
      <c r="F434" s="223"/>
      <c r="G434" s="223"/>
      <c r="H434" s="223"/>
      <c r="I434" s="223"/>
      <c r="J434" s="223"/>
      <c r="K434" s="223"/>
      <c r="L434" s="223"/>
      <c r="M434" s="223"/>
      <c r="N434" s="223"/>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386</v>
      </c>
    </row>
    <row r="440" spans="1:17" ht="14">
      <c r="B440" s="222" t="s">
        <v>324</v>
      </c>
      <c r="C440" s="222"/>
      <c r="D440" s="222"/>
      <c r="E440" s="222"/>
      <c r="F440" s="222"/>
      <c r="G440" s="222"/>
      <c r="H440" s="222"/>
      <c r="I440" s="222"/>
      <c r="J440" s="222"/>
      <c r="K440" s="222"/>
      <c r="L440" s="222"/>
      <c r="M440" s="222"/>
      <c r="N440" s="222"/>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386</v>
      </c>
    </row>
    <row r="446" spans="1:17" ht="14">
      <c r="B446" s="221" t="s">
        <v>17</v>
      </c>
      <c r="C446" s="221"/>
      <c r="D446" s="221"/>
      <c r="E446" s="221"/>
      <c r="F446" s="221"/>
      <c r="G446" s="221"/>
      <c r="H446" s="221"/>
      <c r="I446" s="221"/>
      <c r="J446" s="221"/>
      <c r="K446" s="221"/>
      <c r="L446" s="221"/>
      <c r="M446" s="221"/>
      <c r="N446" s="221"/>
      <c r="O446" s="120"/>
      <c r="P446" s="6"/>
      <c r="Q446" s="11"/>
    </row>
    <row r="447" spans="1:17" ht="14">
      <c r="B447" s="225" t="s">
        <v>325</v>
      </c>
      <c r="C447" s="225"/>
      <c r="D447" s="225"/>
      <c r="E447" s="225"/>
      <c r="F447" s="225"/>
      <c r="G447" s="225"/>
      <c r="H447" s="225"/>
      <c r="I447" s="225"/>
      <c r="J447" s="225"/>
      <c r="K447" s="225"/>
      <c r="L447" s="225"/>
      <c r="M447" s="225"/>
      <c r="N447" s="225"/>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386</v>
      </c>
    </row>
    <row r="453" spans="1:18" ht="14">
      <c r="B453" s="221" t="s">
        <v>326</v>
      </c>
      <c r="C453" s="221"/>
      <c r="D453" s="221"/>
      <c r="E453" s="221"/>
      <c r="F453" s="221"/>
      <c r="G453" s="221"/>
      <c r="H453" s="221"/>
      <c r="I453" s="221"/>
      <c r="J453" s="221"/>
      <c r="K453" s="221"/>
      <c r="L453" s="221"/>
      <c r="M453" s="221"/>
      <c r="N453" s="221"/>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386</v>
      </c>
    </row>
    <row r="459" spans="1:18" ht="14">
      <c r="B459" s="205" t="s">
        <v>18</v>
      </c>
      <c r="C459" s="205"/>
      <c r="D459" s="205"/>
      <c r="E459" s="205"/>
      <c r="F459" s="205"/>
      <c r="G459" s="205"/>
      <c r="H459" s="205"/>
      <c r="I459" s="205"/>
      <c r="J459" s="205"/>
      <c r="K459" s="205"/>
      <c r="L459" s="205"/>
      <c r="M459" s="205"/>
      <c r="N459" s="205"/>
      <c r="O459" s="115"/>
      <c r="P459" s="6"/>
      <c r="Q459" s="15"/>
    </row>
    <row r="460" spans="1:18" ht="14">
      <c r="B460" s="205" t="s">
        <v>344</v>
      </c>
      <c r="C460" s="205"/>
      <c r="D460" s="205"/>
      <c r="E460" s="205"/>
      <c r="F460" s="205"/>
      <c r="G460" s="205"/>
      <c r="H460" s="205"/>
      <c r="I460" s="205"/>
      <c r="J460" s="205"/>
      <c r="K460" s="205"/>
      <c r="L460" s="205"/>
      <c r="M460" s="205"/>
      <c r="N460" s="205"/>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05" t="s">
        <v>307</v>
      </c>
      <c r="C467" s="205"/>
      <c r="D467" s="205"/>
      <c r="E467" s="205"/>
      <c r="F467" s="205"/>
      <c r="G467" s="205"/>
      <c r="H467" s="205"/>
      <c r="I467" s="205"/>
      <c r="J467" s="205"/>
      <c r="K467" s="205"/>
      <c r="L467" s="205"/>
      <c r="M467" s="205"/>
      <c r="N467" s="205"/>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05" t="s">
        <v>345</v>
      </c>
      <c r="C473" s="205"/>
      <c r="D473" s="205"/>
      <c r="E473" s="205"/>
      <c r="F473" s="205"/>
      <c r="G473" s="205"/>
      <c r="H473" s="205"/>
      <c r="I473" s="205"/>
      <c r="J473" s="205"/>
      <c r="K473" s="205"/>
      <c r="L473" s="205"/>
      <c r="M473" s="205"/>
      <c r="N473" s="205"/>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05" t="s">
        <v>353</v>
      </c>
      <c r="C479" s="205"/>
      <c r="D479" s="205"/>
      <c r="E479" s="205"/>
      <c r="F479" s="205"/>
      <c r="G479" s="205"/>
      <c r="H479" s="205"/>
      <c r="I479" s="205"/>
      <c r="J479" s="205"/>
      <c r="K479" s="205"/>
      <c r="L479" s="205"/>
      <c r="M479" s="205"/>
      <c r="N479" s="205"/>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05" t="s">
        <v>354</v>
      </c>
      <c r="C485" s="205"/>
      <c r="D485" s="205"/>
      <c r="E485" s="205"/>
      <c r="F485" s="205"/>
      <c r="G485" s="205"/>
      <c r="H485" s="205"/>
      <c r="I485" s="205"/>
      <c r="J485" s="205"/>
      <c r="K485" s="205"/>
      <c r="L485" s="205"/>
      <c r="M485" s="205"/>
      <c r="N485" s="205"/>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05" t="s">
        <v>347</v>
      </c>
      <c r="C491" s="205"/>
      <c r="D491" s="205"/>
      <c r="E491" s="205"/>
      <c r="F491" s="205"/>
      <c r="G491" s="205"/>
      <c r="H491" s="205"/>
      <c r="I491" s="205"/>
      <c r="J491" s="205"/>
      <c r="K491" s="205"/>
      <c r="L491" s="205"/>
      <c r="M491" s="205"/>
      <c r="N491" s="205"/>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22" t="s">
        <v>21</v>
      </c>
      <c r="C497" s="222"/>
      <c r="D497" s="222"/>
      <c r="E497" s="222"/>
      <c r="F497" s="222"/>
      <c r="G497" s="222"/>
      <c r="H497" s="222"/>
      <c r="I497" s="222"/>
      <c r="J497" s="222"/>
      <c r="K497" s="222"/>
      <c r="L497" s="222"/>
      <c r="M497" s="222"/>
      <c r="N497" s="222"/>
      <c r="O497" s="117"/>
      <c r="P497" s="6"/>
      <c r="Q497" s="9"/>
    </row>
    <row r="498" spans="1:17" ht="14">
      <c r="B498" s="223" t="s">
        <v>348</v>
      </c>
      <c r="C498" s="223"/>
      <c r="D498" s="223"/>
      <c r="E498" s="223"/>
      <c r="F498" s="223"/>
      <c r="G498" s="223"/>
      <c r="H498" s="223"/>
      <c r="I498" s="223"/>
      <c r="J498" s="223"/>
      <c r="K498" s="223"/>
      <c r="L498" s="223"/>
      <c r="M498" s="223"/>
      <c r="N498" s="223"/>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386</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21" t="s">
        <v>22</v>
      </c>
      <c r="C506" s="221"/>
      <c r="D506" s="221"/>
      <c r="E506" s="221"/>
      <c r="F506" s="221"/>
      <c r="G506" s="221"/>
      <c r="H506" s="221"/>
      <c r="I506" s="221"/>
      <c r="J506" s="221"/>
      <c r="K506" s="221"/>
      <c r="L506" s="221"/>
      <c r="M506" s="221"/>
      <c r="N506" s="221"/>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22" t="s">
        <v>24</v>
      </c>
      <c r="C514" s="222"/>
      <c r="D514" s="222"/>
      <c r="E514" s="222"/>
      <c r="F514" s="222"/>
      <c r="G514" s="222"/>
      <c r="H514" s="222"/>
      <c r="I514" s="222"/>
      <c r="J514" s="222"/>
      <c r="K514" s="222"/>
      <c r="L514" s="222"/>
      <c r="M514" s="222"/>
      <c r="N514" s="222"/>
      <c r="O514" s="117"/>
      <c r="P514" s="6"/>
      <c r="Q514" s="3"/>
    </row>
    <row r="515" spans="1:17" ht="14">
      <c r="B515" s="223" t="s">
        <v>350</v>
      </c>
      <c r="C515" s="223"/>
      <c r="D515" s="223"/>
      <c r="E515" s="223"/>
      <c r="F515" s="223"/>
      <c r="G515" s="223"/>
      <c r="H515" s="223"/>
      <c r="I515" s="223"/>
      <c r="J515" s="223"/>
      <c r="K515" s="223"/>
      <c r="L515" s="223"/>
      <c r="M515" s="223"/>
      <c r="N515" s="223"/>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386</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23" t="s">
        <v>351</v>
      </c>
      <c r="C523" s="223"/>
      <c r="D523" s="223"/>
      <c r="E523" s="223"/>
      <c r="F523" s="223"/>
      <c r="G523" s="223"/>
      <c r="H523" s="223"/>
      <c r="I523" s="223"/>
      <c r="J523" s="223"/>
      <c r="K523" s="223"/>
      <c r="L523" s="223"/>
      <c r="M523" s="223"/>
      <c r="N523" s="223"/>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386</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22" t="s">
        <v>349</v>
      </c>
      <c r="C531" s="222"/>
      <c r="D531" s="222"/>
      <c r="E531" s="222"/>
      <c r="F531" s="222"/>
      <c r="G531" s="222"/>
      <c r="H531" s="222"/>
      <c r="I531" s="222"/>
      <c r="J531" s="222"/>
      <c r="K531" s="222"/>
      <c r="L531" s="222"/>
      <c r="M531" s="222"/>
      <c r="N531" s="222"/>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386</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23" t="s">
        <v>7</v>
      </c>
      <c r="C539" s="223"/>
      <c r="D539" s="223"/>
      <c r="E539" s="223"/>
      <c r="F539" s="223"/>
      <c r="G539" s="223"/>
      <c r="H539" s="223"/>
      <c r="I539" s="223"/>
      <c r="J539" s="223"/>
      <c r="K539" s="223"/>
      <c r="L539" s="223"/>
      <c r="M539" s="223"/>
      <c r="N539" s="223"/>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386</v>
      </c>
    </row>
    <row r="546" spans="1:17" ht="14">
      <c r="B546" s="221" t="s">
        <v>25</v>
      </c>
      <c r="C546" s="221"/>
      <c r="D546" s="221"/>
      <c r="E546" s="221"/>
      <c r="F546" s="221"/>
      <c r="G546" s="221"/>
      <c r="H546" s="221"/>
      <c r="I546" s="221"/>
      <c r="J546" s="221"/>
      <c r="K546" s="221"/>
      <c r="L546" s="221"/>
      <c r="M546" s="221"/>
      <c r="N546" s="221"/>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21" t="s">
        <v>27</v>
      </c>
      <c r="C554" s="221"/>
      <c r="D554" s="221"/>
      <c r="E554" s="221"/>
      <c r="F554" s="221"/>
      <c r="G554" s="221"/>
      <c r="H554" s="221"/>
      <c r="I554" s="221"/>
      <c r="J554" s="221"/>
      <c r="K554" s="221"/>
      <c r="L554" s="221"/>
      <c r="M554" s="221"/>
      <c r="N554" s="221"/>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23" t="s">
        <v>355</v>
      </c>
      <c r="C562" s="223"/>
      <c r="D562" s="223"/>
      <c r="E562" s="223"/>
      <c r="F562" s="223"/>
      <c r="G562" s="223"/>
      <c r="H562" s="223"/>
      <c r="I562" s="223"/>
      <c r="J562" s="223"/>
      <c r="K562" s="223"/>
      <c r="L562" s="223"/>
      <c r="M562" s="223"/>
      <c r="N562" s="223"/>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386</v>
      </c>
    </row>
    <row r="569" spans="1:17" ht="14">
      <c r="B569" s="221" t="s">
        <v>29</v>
      </c>
      <c r="C569" s="221"/>
      <c r="D569" s="221"/>
      <c r="E569" s="221"/>
      <c r="F569" s="221"/>
      <c r="G569" s="221"/>
      <c r="H569" s="221"/>
      <c r="I569" s="221"/>
      <c r="J569" s="221"/>
      <c r="K569" s="221"/>
      <c r="L569" s="221"/>
      <c r="M569" s="221"/>
      <c r="N569" s="221"/>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24" t="s">
        <v>356</v>
      </c>
      <c r="C576" s="224"/>
      <c r="D576" s="224"/>
      <c r="E576" s="224"/>
      <c r="F576" s="224"/>
      <c r="G576" s="224"/>
      <c r="H576" s="224"/>
      <c r="I576" s="224"/>
      <c r="J576" s="224"/>
      <c r="K576" s="224"/>
      <c r="L576" s="224"/>
      <c r="M576" s="224"/>
      <c r="N576" s="224"/>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21" t="s">
        <v>665</v>
      </c>
      <c r="C583" s="221"/>
      <c r="D583" s="221"/>
      <c r="E583" s="221"/>
      <c r="F583" s="221"/>
      <c r="G583" s="221"/>
      <c r="H583" s="221"/>
      <c r="I583" s="221"/>
      <c r="J583" s="221"/>
      <c r="K583" s="221"/>
      <c r="L583" s="221"/>
      <c r="M583" s="221"/>
      <c r="N583" s="221"/>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05" t="s">
        <v>9</v>
      </c>
      <c r="C591" s="205"/>
      <c r="D591" s="205"/>
      <c r="E591" s="205"/>
      <c r="F591" s="205"/>
      <c r="G591" s="205"/>
      <c r="H591" s="205"/>
      <c r="I591" s="205"/>
      <c r="J591" s="205"/>
      <c r="K591" s="205"/>
      <c r="L591" s="205"/>
      <c r="M591" s="205"/>
      <c r="N591" s="205"/>
      <c r="O591" s="115"/>
    </row>
    <row r="592" spans="1:17" ht="14">
      <c r="B592" s="206" t="s">
        <v>357</v>
      </c>
      <c r="C592" s="206"/>
      <c r="D592" s="206"/>
      <c r="E592" s="206"/>
      <c r="F592" s="206"/>
      <c r="G592" s="206"/>
      <c r="H592" s="206"/>
      <c r="I592" s="206"/>
      <c r="J592" s="206"/>
      <c r="K592" s="206"/>
      <c r="L592" s="206"/>
      <c r="M592" s="206"/>
      <c r="N592" s="206"/>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386</v>
      </c>
    </row>
    <row r="598" spans="2:17" ht="14">
      <c r="B598" s="207" t="s">
        <v>359</v>
      </c>
      <c r="C598" s="208"/>
      <c r="D598" s="208"/>
      <c r="E598" s="208"/>
      <c r="F598" s="208"/>
      <c r="G598" s="208"/>
      <c r="H598" s="208"/>
      <c r="I598" s="208"/>
      <c r="J598" s="208"/>
      <c r="K598" s="208"/>
      <c r="L598" s="208"/>
      <c r="M598" s="208"/>
      <c r="N598" s="208"/>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09" t="s">
        <v>34</v>
      </c>
      <c r="C604" s="210"/>
      <c r="D604" s="210"/>
      <c r="E604" s="210"/>
      <c r="F604" s="210"/>
      <c r="G604" s="210"/>
      <c r="H604" s="210"/>
      <c r="I604" s="210"/>
      <c r="J604" s="210"/>
      <c r="K604" s="210"/>
      <c r="L604" s="210"/>
      <c r="M604" s="210"/>
      <c r="N604" s="210"/>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11" t="s">
        <v>10</v>
      </c>
      <c r="C609" s="212"/>
      <c r="D609" s="212"/>
      <c r="E609" s="212"/>
      <c r="F609" s="212"/>
      <c r="G609" s="212"/>
      <c r="H609" s="212"/>
      <c r="I609" s="212"/>
      <c r="J609" s="212"/>
      <c r="K609" s="212"/>
      <c r="L609" s="212"/>
      <c r="M609" s="212"/>
      <c r="N609" s="212"/>
      <c r="O609" s="124"/>
      <c r="P609" s="6"/>
      <c r="Q609" s="9"/>
    </row>
    <row r="610" spans="2:17" ht="14">
      <c r="B610" s="213" t="s">
        <v>360</v>
      </c>
      <c r="C610" s="214"/>
      <c r="D610" s="214"/>
      <c r="E610" s="214"/>
      <c r="F610" s="214"/>
      <c r="G610" s="214"/>
      <c r="H610" s="214"/>
      <c r="I610" s="214"/>
      <c r="J610" s="214"/>
      <c r="K610" s="214"/>
      <c r="L610" s="214"/>
      <c r="M610" s="214"/>
      <c r="N610" s="214"/>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15" t="s">
        <v>361</v>
      </c>
      <c r="C615" s="216"/>
      <c r="D615" s="216"/>
      <c r="E615" s="216"/>
      <c r="F615" s="216"/>
      <c r="G615" s="216"/>
      <c r="H615" s="216"/>
      <c r="I615" s="216"/>
      <c r="J615" s="216"/>
      <c r="K615" s="216"/>
      <c r="L615" s="216"/>
      <c r="M615" s="216"/>
      <c r="N615" s="216"/>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09" t="s">
        <v>362</v>
      </c>
      <c r="C620" s="210"/>
      <c r="D620" s="210"/>
      <c r="E620" s="210"/>
      <c r="F620" s="210"/>
      <c r="G620" s="210"/>
      <c r="H620" s="210"/>
      <c r="I620" s="210"/>
      <c r="J620" s="210"/>
      <c r="K620" s="210"/>
      <c r="L620" s="210"/>
      <c r="M620" s="210"/>
      <c r="N620" s="210"/>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17" t="s">
        <v>363</v>
      </c>
      <c r="C625" s="218"/>
      <c r="D625" s="218"/>
      <c r="E625" s="218"/>
      <c r="F625" s="218"/>
      <c r="G625" s="218"/>
      <c r="H625" s="218"/>
      <c r="I625" s="218"/>
      <c r="J625" s="218"/>
      <c r="K625" s="218"/>
      <c r="L625" s="218"/>
      <c r="M625" s="218"/>
      <c r="N625" s="218"/>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19" t="s">
        <v>35</v>
      </c>
      <c r="C630" s="220"/>
      <c r="D630" s="220"/>
      <c r="E630" s="220"/>
      <c r="F630" s="220"/>
      <c r="G630" s="220"/>
      <c r="H630" s="220"/>
      <c r="I630" s="220"/>
      <c r="J630" s="220"/>
      <c r="K630" s="220"/>
      <c r="L630" s="220"/>
      <c r="M630" s="220"/>
      <c r="N630" s="220"/>
      <c r="O630" s="125"/>
      <c r="P630" s="28"/>
      <c r="Q630" s="89"/>
    </row>
    <row r="631" spans="2:17" ht="14">
      <c r="B631" s="195" t="s">
        <v>36</v>
      </c>
      <c r="C631" s="196"/>
      <c r="D631" s="196"/>
      <c r="E631" s="196"/>
      <c r="F631" s="196"/>
      <c r="G631" s="196"/>
      <c r="H631" s="196"/>
      <c r="I631" s="196"/>
      <c r="J631" s="196"/>
      <c r="K631" s="196"/>
      <c r="L631" s="196"/>
      <c r="M631" s="196"/>
      <c r="N631" s="196"/>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195" t="s">
        <v>59</v>
      </c>
      <c r="C635" s="196"/>
      <c r="D635" s="196"/>
      <c r="E635" s="196"/>
      <c r="F635" s="196"/>
      <c r="G635" s="196"/>
      <c r="H635" s="196"/>
      <c r="I635" s="196"/>
      <c r="J635" s="196"/>
      <c r="K635" s="196"/>
      <c r="L635" s="196"/>
      <c r="M635" s="196"/>
      <c r="N635" s="196"/>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388</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389</v>
      </c>
    </row>
    <row r="638" spans="2:17" ht="14">
      <c r="B638" s="195" t="s">
        <v>364</v>
      </c>
      <c r="C638" s="196"/>
      <c r="D638" s="196"/>
      <c r="E638" s="196"/>
      <c r="F638" s="196"/>
      <c r="G638" s="196"/>
      <c r="H638" s="196"/>
      <c r="I638" s="196"/>
      <c r="J638" s="196"/>
      <c r="K638" s="196"/>
      <c r="L638" s="196"/>
      <c r="M638" s="196"/>
      <c r="N638" s="196"/>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199" t="s">
        <v>387</v>
      </c>
      <c r="C641" s="200"/>
      <c r="D641" s="200"/>
      <c r="E641" s="200"/>
      <c r="F641" s="200"/>
      <c r="G641" s="200"/>
      <c r="H641" s="200"/>
      <c r="I641" s="200"/>
      <c r="J641" s="200"/>
      <c r="K641" s="200"/>
      <c r="L641" s="200"/>
      <c r="M641" s="200"/>
      <c r="N641" s="200"/>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197" t="s">
        <v>42</v>
      </c>
      <c r="C646" s="198"/>
      <c r="D646" s="198"/>
      <c r="E646" s="198"/>
      <c r="F646" s="198"/>
      <c r="G646" s="198"/>
      <c r="H646" s="198"/>
      <c r="I646" s="198"/>
      <c r="J646" s="198"/>
      <c r="K646" s="198"/>
      <c r="L646" s="198"/>
      <c r="M646" s="198"/>
      <c r="N646" s="198"/>
      <c r="O646" s="126"/>
      <c r="P646" s="28"/>
      <c r="Q646" s="89"/>
    </row>
    <row r="647" spans="2:17" ht="14">
      <c r="B647" s="139"/>
      <c r="C647" s="139"/>
      <c r="D647" s="139"/>
      <c r="E647" s="139"/>
      <c r="F647" s="139"/>
      <c r="G647" s="139"/>
      <c r="H647" s="139"/>
      <c r="I647" s="139"/>
      <c r="J647" s="139"/>
      <c r="K647" s="139"/>
      <c r="L647" s="139"/>
      <c r="M647" s="139"/>
      <c r="N647" s="140"/>
      <c r="O647" s="140"/>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8"/>
      <c r="C651" s="138"/>
      <c r="D651" s="138"/>
      <c r="E651" s="138"/>
      <c r="F651" s="138"/>
      <c r="G651" s="138"/>
      <c r="H651" s="138"/>
      <c r="I651" s="138"/>
      <c r="J651" s="138"/>
      <c r="K651" s="138"/>
      <c r="L651" s="138"/>
      <c r="M651" s="138"/>
      <c r="N651" s="138"/>
      <c r="O651" s="138"/>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8"/>
      <c r="C659" s="138"/>
      <c r="D659" s="138"/>
      <c r="E659" s="138"/>
      <c r="F659" s="138"/>
      <c r="G659" s="138"/>
      <c r="H659" s="138"/>
      <c r="I659" s="138"/>
      <c r="J659" s="138"/>
      <c r="K659" s="138"/>
      <c r="L659" s="138"/>
      <c r="M659" s="138"/>
      <c r="N659" s="145"/>
      <c r="O659" s="145"/>
      <c r="P659" s="31"/>
      <c r="Q659" s="37" t="s">
        <v>55</v>
      </c>
    </row>
    <row r="660" spans="1:17" s="71" customFormat="1" ht="14">
      <c r="A660" s="100"/>
      <c r="B660" s="138"/>
      <c r="C660" s="138"/>
      <c r="D660" s="138"/>
      <c r="E660" s="138"/>
      <c r="F660" s="138"/>
      <c r="G660" s="138"/>
      <c r="H660" s="138"/>
      <c r="I660" s="138"/>
      <c r="J660" s="138"/>
      <c r="K660" s="138"/>
      <c r="L660" s="138"/>
      <c r="M660" s="138"/>
      <c r="N660" s="145"/>
      <c r="O660" s="145"/>
      <c r="P660" s="38"/>
      <c r="Q660" s="39" t="s">
        <v>56</v>
      </c>
    </row>
    <row r="661" spans="1:17" s="3" customFormat="1" ht="14">
      <c r="A661" s="101"/>
      <c r="B661" s="146"/>
      <c r="C661" s="146"/>
      <c r="D661" s="146"/>
      <c r="E661" s="146"/>
      <c r="F661" s="146"/>
      <c r="G661" s="146"/>
      <c r="H661" s="146"/>
      <c r="I661" s="146"/>
      <c r="J661" s="146"/>
      <c r="K661" s="146"/>
      <c r="L661" s="146"/>
      <c r="M661" s="146"/>
      <c r="N661" s="147"/>
      <c r="O661" s="149" t="e">
        <f>VLOOKUP($P661,Price!$A$1:$F$1207,6,FALSE)</f>
        <v>#N/A</v>
      </c>
      <c r="P661" s="148" t="s">
        <v>390</v>
      </c>
      <c r="Q661" s="36" t="s">
        <v>57</v>
      </c>
    </row>
    <row r="662" spans="1:17" ht="14">
      <c r="B662" s="201" t="s">
        <v>64</v>
      </c>
      <c r="C662" s="202"/>
      <c r="D662" s="202"/>
      <c r="E662" s="202"/>
      <c r="F662" s="202"/>
      <c r="G662" s="202"/>
      <c r="H662" s="202"/>
      <c r="I662" s="202"/>
      <c r="J662" s="202"/>
      <c r="K662" s="202"/>
      <c r="L662" s="202"/>
      <c r="M662" s="202"/>
      <c r="N662" s="202"/>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c r="B671" s="203" t="s">
        <v>73</v>
      </c>
      <c r="C671" s="204"/>
      <c r="D671" s="204"/>
      <c r="E671" s="204"/>
      <c r="F671" s="204"/>
      <c r="G671" s="204"/>
      <c r="H671" s="204"/>
      <c r="I671" s="204"/>
      <c r="J671" s="204"/>
      <c r="K671" s="204"/>
      <c r="L671" s="204"/>
      <c r="M671" s="204"/>
      <c r="N671" s="204"/>
      <c r="O671" s="129"/>
      <c r="P671" s="28"/>
      <c r="Q671" s="89"/>
    </row>
    <row r="672" spans="1:17" s="3" customFormat="1" ht="14">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B349:B465">
    <cfRule type="cellIs" dxfId="6337" priority="439" operator="lessThan">
      <formula>0</formula>
    </cfRule>
  </conditionalFormatting>
  <conditionalFormatting sqref="B461:B511">
    <cfRule type="expression" dxfId="6336" priority="428">
      <formula>B461/#REF!&gt;1</formula>
    </cfRule>
    <cfRule type="expression" dxfId="6335" priority="429">
      <formula>B461/#REF!&lt;1</formula>
    </cfRule>
  </conditionalFormatting>
  <conditionalFormatting sqref="B467:B512">
    <cfRule type="cellIs" dxfId="6334" priority="606" operator="lessThan">
      <formula>0</formula>
    </cfRule>
  </conditionalFormatting>
  <conditionalFormatting sqref="B473">
    <cfRule type="cellIs" dxfId="6333" priority="318" operator="lessThan">
      <formula>0</formula>
    </cfRule>
  </conditionalFormatting>
  <conditionalFormatting sqref="B479">
    <cfRule type="cellIs" dxfId="6332" priority="314" operator="lessThan">
      <formula>0</formula>
    </cfRule>
  </conditionalFormatting>
  <conditionalFormatting sqref="B485">
    <cfRule type="cellIs" dxfId="6331" priority="310" operator="lessThan">
      <formula>0</formula>
    </cfRule>
  </conditionalFormatting>
  <conditionalFormatting sqref="B491">
    <cfRule type="cellIs" dxfId="6330" priority="8" operator="lessThan">
      <formula>0</formula>
    </cfRule>
  </conditionalFormatting>
  <conditionalFormatting sqref="B512">
    <cfRule type="expression" dxfId="6329" priority="604">
      <formula>B512/#REF!&gt;1</formula>
    </cfRule>
    <cfRule type="expression" dxfId="6328" priority="605">
      <formula>B512/#REF!&lt;1</formula>
    </cfRule>
  </conditionalFormatting>
  <conditionalFormatting sqref="B514:B552">
    <cfRule type="cellIs" dxfId="6327" priority="582" operator="lessThan">
      <formula>0</formula>
    </cfRule>
  </conditionalFormatting>
  <conditionalFormatting sqref="B521 B529">
    <cfRule type="expression" dxfId="6326" priority="425">
      <formula>B521/#REF!&gt;1</formula>
    </cfRule>
    <cfRule type="expression" dxfId="6325" priority="426">
      <formula>B521/#REF!&lt;1</formula>
    </cfRule>
    <cfRule type="cellIs" dxfId="6324" priority="427" operator="lessThan">
      <formula>0</formula>
    </cfRule>
  </conditionalFormatting>
  <conditionalFormatting sqref="B537 B568 B597 B504:N504">
    <cfRule type="expression" dxfId="6323" priority="1219">
      <formula>B504/#REF!&lt;1</formula>
    </cfRule>
  </conditionalFormatting>
  <conditionalFormatting sqref="B537 B568 B597">
    <cfRule type="expression" dxfId="6322" priority="1218">
      <formula>B537/#REF!&gt;1</formula>
    </cfRule>
  </conditionalFormatting>
  <conditionalFormatting sqref="B552">
    <cfRule type="expression" dxfId="6321" priority="580">
      <formula>B552/#REF!&gt;1</formula>
    </cfRule>
    <cfRule type="expression" dxfId="6320" priority="581">
      <formula>B552/#REF!&lt;1</formula>
    </cfRule>
  </conditionalFormatting>
  <conditionalFormatting sqref="B554:B560">
    <cfRule type="cellIs" dxfId="6319" priority="561" operator="lessThan">
      <formula>0</formula>
    </cfRule>
  </conditionalFormatting>
  <conditionalFormatting sqref="B560">
    <cfRule type="expression" dxfId="6318" priority="559">
      <formula>B560/#REF!&gt;1</formula>
    </cfRule>
    <cfRule type="expression" dxfId="6317" priority="560">
      <formula>B560/#REF!&lt;1</formula>
    </cfRule>
  </conditionalFormatting>
  <conditionalFormatting sqref="B562:B589">
    <cfRule type="cellIs" dxfId="6316" priority="540" operator="lessThan">
      <formula>0</formula>
    </cfRule>
  </conditionalFormatting>
  <conditionalFormatting sqref="B582">
    <cfRule type="expression" dxfId="6315" priority="396">
      <formula>B582/#REF!&gt;1</formula>
    </cfRule>
    <cfRule type="expression" dxfId="6314" priority="397">
      <formula>B582/#REF!&lt;1</formula>
    </cfRule>
  </conditionalFormatting>
  <conditionalFormatting sqref="B589">
    <cfRule type="expression" dxfId="6313" priority="538">
      <formula>B589/#REF!&gt;1</formula>
    </cfRule>
    <cfRule type="expression" dxfId="6312" priority="539">
      <formula>B589/#REF!&lt;1</formula>
    </cfRule>
  </conditionalFormatting>
  <conditionalFormatting sqref="B591:B629">
    <cfRule type="cellIs" dxfId="6311" priority="810" operator="lessThan">
      <formula>0</formula>
    </cfRule>
  </conditionalFormatting>
  <conditionalFormatting sqref="B635">
    <cfRule type="cellIs" dxfId="6310" priority="899" operator="lessThan">
      <formula>0</formula>
    </cfRule>
  </conditionalFormatting>
  <conditionalFormatting sqref="B638">
    <cfRule type="cellIs" dxfId="6309" priority="15" operator="lessThan">
      <formula>0</formula>
    </cfRule>
  </conditionalFormatting>
  <conditionalFormatting sqref="B641">
    <cfRule type="cellIs" dxfId="6308" priority="894" operator="lessThan">
      <formula>0</formula>
    </cfRule>
  </conditionalFormatting>
  <conditionalFormatting sqref="B641:B646 B662:B663 B670:B671 B665:H668 B650:N650">
    <cfRule type="cellIs" dxfId="6307" priority="809" operator="lessThan">
      <formula>0</formula>
    </cfRule>
  </conditionalFormatting>
  <conditionalFormatting sqref="B655:B658">
    <cfRule type="cellIs" dxfId="6306" priority="806" operator="lessThan">
      <formula>0</formula>
    </cfRule>
  </conditionalFormatting>
  <conditionalFormatting sqref="B390:M390 B396:M396 B408:M408 B414:M414 B420:M420 B426:M426 B438:M438 B444:M444 B451:M451 B457:M457 B504:N504 B552:N552 B560:N560 B575:N575 B589:N589 P459:Q460 P467:Q467 P554:Q554 P576:Q576 P583:Q583 Q461:Q465">
    <cfRule type="cellIs" dxfId="6305" priority="1217" operator="lessThan">
      <formula>0</formula>
    </cfRule>
  </conditionalFormatting>
  <conditionalFormatting sqref="B387:N389">
    <cfRule type="cellIs" dxfId="6304" priority="791" operator="lessThan">
      <formula>0</formula>
    </cfRule>
  </conditionalFormatting>
  <conditionalFormatting sqref="B393:N395">
    <cfRule type="cellIs" dxfId="6303" priority="782" operator="lessThan">
      <formula>0</formula>
    </cfRule>
  </conditionalFormatting>
  <conditionalFormatting sqref="B405:N407">
    <cfRule type="cellIs" dxfId="6302" priority="744" operator="lessThan">
      <formula>0</formula>
    </cfRule>
  </conditionalFormatting>
  <conditionalFormatting sqref="B411:N413">
    <cfRule type="cellIs" dxfId="6301" priority="728" operator="lessThan">
      <formula>0</formula>
    </cfRule>
  </conditionalFormatting>
  <conditionalFormatting sqref="B417:N419">
    <cfRule type="cellIs" dxfId="6300" priority="712" operator="lessThan">
      <formula>0</formula>
    </cfRule>
  </conditionalFormatting>
  <conditionalFormatting sqref="B423:N425">
    <cfRule type="cellIs" dxfId="6299" priority="696" operator="lessThan">
      <formula>0</formula>
    </cfRule>
  </conditionalFormatting>
  <conditionalFormatting sqref="B435:N437">
    <cfRule type="cellIs" dxfId="6298" priority="666" operator="lessThan">
      <formula>0</formula>
    </cfRule>
  </conditionalFormatting>
  <conditionalFormatting sqref="B441:N443">
    <cfRule type="cellIs" dxfId="6297" priority="650" operator="lessThan">
      <formula>0</formula>
    </cfRule>
  </conditionalFormatting>
  <conditionalFormatting sqref="B448:N450">
    <cfRule type="cellIs" dxfId="6296" priority="634" operator="lessThan">
      <formula>0</formula>
    </cfRule>
  </conditionalFormatting>
  <conditionalFormatting sqref="B454:N456">
    <cfRule type="cellIs" dxfId="6295" priority="618" operator="lessThan">
      <formula>0</formula>
    </cfRule>
  </conditionalFormatting>
  <conditionalFormatting sqref="B507:N510">
    <cfRule type="cellIs" dxfId="6294" priority="466" operator="lessThan">
      <formula>0</formula>
    </cfRule>
  </conditionalFormatting>
  <conditionalFormatting sqref="B511:N511">
    <cfRule type="cellIs" dxfId="6293" priority="430" operator="lessThan">
      <formula>0</formula>
    </cfRule>
  </conditionalFormatting>
  <conditionalFormatting sqref="B552:N552 B560:N560 B575:N575 B589:N589">
    <cfRule type="expression" dxfId="6292" priority="607">
      <formula>B552/#REF!&gt;1</formula>
    </cfRule>
    <cfRule type="expression" dxfId="6291" priority="608">
      <formula>B552/#REF!&lt;1</formula>
    </cfRule>
  </conditionalFormatting>
  <conditionalFormatting sqref="B575:N575">
    <cfRule type="expression" dxfId="6290" priority="401">
      <formula>B575/A575&gt;1</formula>
    </cfRule>
    <cfRule type="expression" dxfId="6289" priority="402">
      <formula>B575/A575&lt;1</formula>
    </cfRule>
    <cfRule type="cellIs" dxfId="6288" priority="403" operator="lessThan">
      <formula>0</formula>
    </cfRule>
  </conditionalFormatting>
  <conditionalFormatting sqref="B582:N582">
    <cfRule type="cellIs" dxfId="6287" priority="394" operator="lessThan">
      <formula>0</formula>
    </cfRule>
  </conditionalFormatting>
  <conditionalFormatting sqref="B589:N589">
    <cfRule type="expression" dxfId="6286" priority="398">
      <formula>B589/A589&gt;1</formula>
    </cfRule>
    <cfRule type="expression" dxfId="6285" priority="399">
      <formula>B589/A589&lt;1</formula>
    </cfRule>
    <cfRule type="cellIs" dxfId="6284" priority="400" operator="lessThan">
      <formula>0</formula>
    </cfRule>
  </conditionalFormatting>
  <conditionalFormatting sqref="B621:N624">
    <cfRule type="cellIs" dxfId="6283" priority="988" operator="lessThan">
      <formula>0</formula>
    </cfRule>
  </conditionalFormatting>
  <conditionalFormatting sqref="B632:N634 B648:N649 B651:N651 B654:N654">
    <cfRule type="cellIs" dxfId="6282" priority="448" operator="lessThan">
      <formula>0</formula>
    </cfRule>
  </conditionalFormatting>
  <conditionalFormatting sqref="B641:N645">
    <cfRule type="cellIs" dxfId="6281" priority="391" operator="lessThan">
      <formula>0</formula>
    </cfRule>
  </conditionalFormatting>
  <conditionalFormatting sqref="B647:N647">
    <cfRule type="cellIs" dxfId="6280" priority="805" operator="lessThan">
      <formula>0</formula>
    </cfRule>
  </conditionalFormatting>
  <conditionalFormatting sqref="B652:N653">
    <cfRule type="cellIs" dxfId="6279" priority="807" operator="lessThan">
      <formula>0</formula>
    </cfRule>
  </conditionalFormatting>
  <conditionalFormatting sqref="B348:O360">
    <cfRule type="cellIs" dxfId="6278" priority="1" operator="lessThan">
      <formula>0</formula>
    </cfRule>
  </conditionalFormatting>
  <conditionalFormatting sqref="B466:O466">
    <cfRule type="cellIs" dxfId="6277" priority="33" operator="lessThan">
      <formula>0</formula>
    </cfRule>
  </conditionalFormatting>
  <conditionalFormatting sqref="B492:O496">
    <cfRule type="expression" dxfId="6276" priority="2">
      <formula>B492/A492&gt;1</formula>
    </cfRule>
    <cfRule type="expression" dxfId="6275" priority="3">
      <formula>B492/A492&lt;1</formula>
    </cfRule>
    <cfRule type="cellIs" dxfId="6274" priority="4" operator="lessThan">
      <formula>0</formula>
    </cfRule>
  </conditionalFormatting>
  <conditionalFormatting sqref="B504:O504">
    <cfRule type="expression" dxfId="6273" priority="302">
      <formula>B504/#REF!&gt;1</formula>
    </cfRule>
  </conditionalFormatting>
  <conditionalFormatting sqref="B505:O505">
    <cfRule type="cellIs" dxfId="6272" priority="32" operator="lessThan">
      <formula>0</formula>
    </cfRule>
  </conditionalFormatting>
  <conditionalFormatting sqref="B513:O513">
    <cfRule type="cellIs" dxfId="6271" priority="31" operator="lessThan">
      <formula>0</formula>
    </cfRule>
  </conditionalFormatting>
  <conditionalFormatting sqref="B522:O522">
    <cfRule type="cellIs" dxfId="6270" priority="30" operator="lessThan">
      <formula>0</formula>
    </cfRule>
  </conditionalFormatting>
  <conditionalFormatting sqref="B530:O530">
    <cfRule type="cellIs" dxfId="6269" priority="29" operator="lessThan">
      <formula>0</formula>
    </cfRule>
  </conditionalFormatting>
  <conditionalFormatting sqref="B538:O538">
    <cfRule type="cellIs" dxfId="6268" priority="28" operator="lessThan">
      <formula>0</formula>
    </cfRule>
  </conditionalFormatting>
  <conditionalFormatting sqref="B553:O553">
    <cfRule type="cellIs" dxfId="6267" priority="27" operator="lessThan">
      <formula>0</formula>
    </cfRule>
  </conditionalFormatting>
  <conditionalFormatting sqref="B561:O561">
    <cfRule type="cellIs" dxfId="6266" priority="26" operator="lessThan">
      <formula>0</formula>
    </cfRule>
  </conditionalFormatting>
  <conditionalFormatting sqref="B590:O590">
    <cfRule type="cellIs" dxfId="6265" priority="25" operator="lessThan">
      <formula>0</formula>
    </cfRule>
  </conditionalFormatting>
  <conditionalFormatting sqref="B636:O637">
    <cfRule type="cellIs" dxfId="6264" priority="68" operator="lessThan">
      <formula>0</formula>
    </cfRule>
    <cfRule type="expression" dxfId="6263" priority="422">
      <formula>B636/A636&gt;1</formula>
    </cfRule>
    <cfRule type="expression" dxfId="6262" priority="423">
      <formula>B636/A636&lt;1</formula>
    </cfRule>
  </conditionalFormatting>
  <conditionalFormatting sqref="B639:O640">
    <cfRule type="expression" dxfId="6261" priority="11">
      <formula>B639/A639&gt;1</formula>
    </cfRule>
    <cfRule type="expression" dxfId="6260" priority="12">
      <formula>B639/A639&lt;1</formula>
    </cfRule>
  </conditionalFormatting>
  <conditionalFormatting sqref="B672:O723">
    <cfRule type="cellIs" dxfId="6259" priority="18" operator="lessThan">
      <formula>0</formula>
    </cfRule>
  </conditionalFormatting>
  <conditionalFormatting sqref="B639:P640">
    <cfRule type="cellIs" dxfId="6258" priority="9" operator="lessThan">
      <formula>0</formula>
    </cfRule>
  </conditionalFormatting>
  <conditionalFormatting sqref="B399:Q402">
    <cfRule type="cellIs" dxfId="6257" priority="772" operator="lessThan">
      <formula>0</formula>
    </cfRule>
  </conditionalFormatting>
  <conditionalFormatting sqref="B429:Q433">
    <cfRule type="cellIs" dxfId="6256" priority="679" operator="lessThan">
      <formula>0</formula>
    </cfRule>
  </conditionalFormatting>
  <conditionalFormatting sqref="B497:Q498">
    <cfRule type="cellIs" dxfId="6255" priority="974" operator="lessThan">
      <formula>0</formula>
    </cfRule>
  </conditionalFormatting>
  <conditionalFormatting sqref="B630:Q631">
    <cfRule type="cellIs" dxfId="6254" priority="900" operator="lessThan">
      <formula>0</formula>
    </cfRule>
  </conditionalFormatting>
  <conditionalFormatting sqref="C552:H589">
    <cfRule type="expression" dxfId="6253" priority="520">
      <formula>C552/B552&gt;1</formula>
    </cfRule>
    <cfRule type="expression" dxfId="6252" priority="521">
      <formula>C552/B552&lt;1</formula>
    </cfRule>
    <cfRule type="cellIs" dxfId="6251" priority="522" operator="lessThan">
      <formula>0</formula>
    </cfRule>
  </conditionalFormatting>
  <conditionalFormatting sqref="C670:H670 C663:N663 I659:N661 I664:N670 P635:Q635 P641:Q647 P653:Q653 Q632:Q634 Q636:Q637 Q648:Q652 Q654:Q658">
    <cfRule type="cellIs" dxfId="6250" priority="901" operator="lessThan">
      <formula>0</formula>
    </cfRule>
  </conditionalFormatting>
  <conditionalFormatting sqref="C593:I596">
    <cfRule type="cellIs" dxfId="6249" priority="963" operator="lessThan">
      <formula>0</formula>
    </cfRule>
  </conditionalFormatting>
  <conditionalFormatting sqref="C612:J612">
    <cfRule type="cellIs" dxfId="6248" priority="914" operator="lessThan">
      <formula>0</formula>
    </cfRule>
  </conditionalFormatting>
  <conditionalFormatting sqref="C617:J617">
    <cfRule type="cellIs" dxfId="6247" priority="1005" operator="lessThan">
      <formula>0</formula>
    </cfRule>
  </conditionalFormatting>
  <conditionalFormatting sqref="C622:J622">
    <cfRule type="cellIs" dxfId="6246" priority="993" operator="lessThan">
      <formula>0</formula>
    </cfRule>
  </conditionalFormatting>
  <conditionalFormatting sqref="C627:J627">
    <cfRule type="cellIs" dxfId="6245" priority="981" operator="lessThan">
      <formula>0</formula>
    </cfRule>
  </conditionalFormatting>
  <conditionalFormatting sqref="C391:M391">
    <cfRule type="cellIs" dxfId="6244" priority="1063" operator="lessThan">
      <formula>0</formula>
    </cfRule>
  </conditionalFormatting>
  <conditionalFormatting sqref="C397:M397">
    <cfRule type="cellIs" dxfId="6243" priority="1064" operator="lessThan">
      <formula>0</formula>
    </cfRule>
  </conditionalFormatting>
  <conditionalFormatting sqref="C409:M409">
    <cfRule type="cellIs" dxfId="6242" priority="754" operator="lessThan">
      <formula>0</formula>
    </cfRule>
  </conditionalFormatting>
  <conditionalFormatting sqref="C415:M415">
    <cfRule type="cellIs" dxfId="6241" priority="738" operator="lessThan">
      <formula>0</formula>
    </cfRule>
  </conditionalFormatting>
  <conditionalFormatting sqref="C421:M421">
    <cfRule type="cellIs" dxfId="6240" priority="722" operator="lessThan">
      <formula>0</formula>
    </cfRule>
  </conditionalFormatting>
  <conditionalFormatting sqref="C427:M427">
    <cfRule type="cellIs" dxfId="6239" priority="706" operator="lessThan">
      <formula>0</formula>
    </cfRule>
  </conditionalFormatting>
  <conditionalFormatting sqref="C439:M439">
    <cfRule type="cellIs" dxfId="6238" priority="676" operator="lessThan">
      <formula>0</formula>
    </cfRule>
  </conditionalFormatting>
  <conditionalFormatting sqref="C445:M445">
    <cfRule type="cellIs" dxfId="6237" priority="660" operator="lessThan">
      <formula>0</formula>
    </cfRule>
  </conditionalFormatting>
  <conditionalFormatting sqref="C452:M452">
    <cfRule type="cellIs" dxfId="6236" priority="644" operator="lessThan">
      <formula>0</formula>
    </cfRule>
  </conditionalFormatting>
  <conditionalFormatting sqref="C458:M458">
    <cfRule type="cellIs" dxfId="6235" priority="628" operator="lessThan">
      <formula>0</formula>
    </cfRule>
  </conditionalFormatting>
  <conditionalFormatting sqref="C608:M608">
    <cfRule type="cellIs" dxfId="6234" priority="378" operator="lessThan">
      <formula>0</formula>
    </cfRule>
  </conditionalFormatting>
  <conditionalFormatting sqref="C361:N361">
    <cfRule type="cellIs" dxfId="6233" priority="769" operator="lessThan">
      <formula>0</formula>
    </cfRule>
  </conditionalFormatting>
  <conditionalFormatting sqref="C369:N370">
    <cfRule type="cellIs" dxfId="6232" priority="1138" operator="lessThan">
      <formula>0</formula>
    </cfRule>
  </conditionalFormatting>
  <conditionalFormatting sqref="C375:N376">
    <cfRule type="cellIs" dxfId="6231" priority="1127" operator="lessThan">
      <formula>0</formula>
    </cfRule>
  </conditionalFormatting>
  <conditionalFormatting sqref="C381:N383">
    <cfRule type="cellIs" dxfId="6230" priority="1116" operator="lessThan">
      <formula>0</formula>
    </cfRule>
  </conditionalFormatting>
  <conditionalFormatting sqref="C461:N464">
    <cfRule type="cellIs" dxfId="6229" priority="612" operator="lessThan">
      <formula>0</formula>
    </cfRule>
  </conditionalFormatting>
  <conditionalFormatting sqref="C461:N512">
    <cfRule type="expression" dxfId="6228" priority="583">
      <formula>C461/B461&gt;1</formula>
    </cfRule>
    <cfRule type="expression" dxfId="6227" priority="584">
      <formula>C461/B461&lt;1</formula>
    </cfRule>
  </conditionalFormatting>
  <conditionalFormatting sqref="C465:N529">
    <cfRule type="cellIs" dxfId="6226" priority="418" operator="lessThan">
      <formula>0</formula>
    </cfRule>
  </conditionalFormatting>
  <conditionalFormatting sqref="C465:N603">
    <cfRule type="expression" dxfId="6225" priority="382">
      <formula>C465/B465&lt;1</formula>
    </cfRule>
  </conditionalFormatting>
  <conditionalFormatting sqref="C465:N608">
    <cfRule type="expression" dxfId="6224" priority="371">
      <formula>C465/B465&gt;1</formula>
    </cfRule>
  </conditionalFormatting>
  <conditionalFormatting sqref="C507:N587">
    <cfRule type="expression" dxfId="6223" priority="456">
      <formula>C507/B507&gt;1</formula>
    </cfRule>
    <cfRule type="expression" dxfId="6222" priority="457">
      <formula>C507/B507&lt;1</formula>
    </cfRule>
  </conditionalFormatting>
  <conditionalFormatting sqref="C512:N512">
    <cfRule type="cellIs" dxfId="6221" priority="585" operator="lessThan">
      <formula>0</formula>
    </cfRule>
  </conditionalFormatting>
  <conditionalFormatting sqref="C521:N521">
    <cfRule type="expression" dxfId="6220" priority="420">
      <formula>C521/B521&lt;1</formula>
    </cfRule>
    <cfRule type="cellIs" dxfId="6219" priority="421" operator="lessThan">
      <formula>0</formula>
    </cfRule>
  </conditionalFormatting>
  <conditionalFormatting sqref="C521:N529">
    <cfRule type="expression" dxfId="6218" priority="416">
      <formula>C521/B521&gt;1</formula>
    </cfRule>
  </conditionalFormatting>
  <conditionalFormatting sqref="C529:N529">
    <cfRule type="expression" dxfId="6217" priority="417">
      <formula>C529/B529&lt;1</formula>
    </cfRule>
  </conditionalFormatting>
  <conditionalFormatting sqref="C537:N537">
    <cfRule type="expression" dxfId="6216" priority="413">
      <formula>C537/B537&gt;1</formula>
    </cfRule>
    <cfRule type="expression" dxfId="6215" priority="414">
      <formula>C537/B537&lt;1</formula>
    </cfRule>
    <cfRule type="cellIs" dxfId="6214" priority="415" operator="lessThan">
      <formula>0</formula>
    </cfRule>
  </conditionalFormatting>
  <conditionalFormatting sqref="C547:N550 C555:N558 C570:N573 C584:N587">
    <cfRule type="cellIs" dxfId="6213" priority="458" operator="lessThan">
      <formula>0</formula>
    </cfRule>
  </conditionalFormatting>
  <conditionalFormatting sqref="C551:N588">
    <cfRule type="cellIs" dxfId="6212" priority="412" operator="lessThan">
      <formula>0</formula>
    </cfRule>
  </conditionalFormatting>
  <conditionalFormatting sqref="C568:N568">
    <cfRule type="expression" dxfId="6211" priority="410">
      <formula>C568/B568&gt;1</formula>
    </cfRule>
    <cfRule type="expression" dxfId="6210" priority="411">
      <formula>C568/B568&lt;1</formula>
    </cfRule>
  </conditionalFormatting>
  <conditionalFormatting sqref="C582:N582">
    <cfRule type="expression" dxfId="6209" priority="392">
      <formula>C582/B582&gt;1</formula>
    </cfRule>
    <cfRule type="expression" dxfId="6208" priority="393">
      <formula>C582/B582&lt;1</formula>
    </cfRule>
  </conditionalFormatting>
  <conditionalFormatting sqref="C597:N597">
    <cfRule type="expression" dxfId="6207" priority="386">
      <formula>C597/B597&gt;1</formula>
    </cfRule>
    <cfRule type="expression" dxfId="6206" priority="387">
      <formula>C597/B597&lt;1</formula>
    </cfRule>
    <cfRule type="cellIs" dxfId="6205" priority="388" operator="lessThan">
      <formula>0</formula>
    </cfRule>
  </conditionalFormatting>
  <conditionalFormatting sqref="C603:N603">
    <cfRule type="expression" dxfId="6204" priority="381">
      <formula>C603/B603&gt;1</formula>
    </cfRule>
    <cfRule type="cellIs" dxfId="6203" priority="383" operator="lessThan">
      <formula>0</formula>
    </cfRule>
  </conditionalFormatting>
  <conditionalFormatting sqref="C608:N608">
    <cfRule type="expression" dxfId="6202" priority="372">
      <formula>C608/B608&lt;1</formula>
    </cfRule>
  </conditionalFormatting>
  <conditionalFormatting sqref="C611:N614">
    <cfRule type="cellIs" dxfId="6201" priority="909" operator="lessThan">
      <formula>0</formula>
    </cfRule>
  </conditionalFormatting>
  <conditionalFormatting sqref="C616:N619">
    <cfRule type="cellIs" dxfId="6200" priority="1000" operator="lessThan">
      <formula>0</formula>
    </cfRule>
  </conditionalFormatting>
  <conditionalFormatting sqref="C626:N629">
    <cfRule type="cellIs" dxfId="6199" priority="976" operator="lessThan">
      <formula>0</formula>
    </cfRule>
  </conditionalFormatting>
  <conditionalFormatting sqref="C632:N634 C648:N649 C651:N651 C654:N654">
    <cfRule type="expression" dxfId="6198" priority="446">
      <formula>C632/B632&gt;1</formula>
    </cfRule>
    <cfRule type="expression" dxfId="6197" priority="447">
      <formula>C632/B632&lt;1</formula>
    </cfRule>
  </conditionalFormatting>
  <conditionalFormatting sqref="C642:N658">
    <cfRule type="cellIs" dxfId="6196" priority="889" operator="lessThan">
      <formula>0</formula>
    </cfRule>
  </conditionalFormatting>
  <conditionalFormatting sqref="C599:P602">
    <cfRule type="cellIs" dxfId="6195" priority="960" operator="lessThan">
      <formula>0</formula>
    </cfRule>
  </conditionalFormatting>
  <conditionalFormatting sqref="C605:P607">
    <cfRule type="cellIs" dxfId="6194" priority="920" operator="lessThan">
      <formula>0</formula>
    </cfRule>
  </conditionalFormatting>
  <conditionalFormatting sqref="C351:Q355">
    <cfRule type="cellIs" dxfId="6193" priority="868" operator="lessThan">
      <formula>0</formula>
    </cfRule>
  </conditionalFormatting>
  <conditionalFormatting sqref="C363:Q367">
    <cfRule type="cellIs" dxfId="6192" priority="512" operator="lessThan">
      <formula>0</formula>
    </cfRule>
  </conditionalFormatting>
  <conditionalFormatting sqref="C369:Q373">
    <cfRule type="cellIs" dxfId="6191" priority="511" operator="lessThan">
      <formula>0</formula>
    </cfRule>
  </conditionalFormatting>
  <conditionalFormatting sqref="C375:Q379">
    <cfRule type="cellIs" dxfId="6190" priority="763" operator="lessThan">
      <formula>0</formula>
    </cfRule>
  </conditionalFormatting>
  <conditionalFormatting sqref="C381:Q385">
    <cfRule type="cellIs" dxfId="6189" priority="761" operator="lessThan">
      <formula>0</formula>
    </cfRule>
  </conditionalFormatting>
  <conditionalFormatting sqref="H372:H373">
    <cfRule type="cellIs" dxfId="6188" priority="1055" operator="lessThan">
      <formula>0</formula>
    </cfRule>
  </conditionalFormatting>
  <conditionalFormatting sqref="H378:H379">
    <cfRule type="cellIs" dxfId="6187" priority="1059" operator="lessThan">
      <formula>0</formula>
    </cfRule>
  </conditionalFormatting>
  <conditionalFormatting sqref="H384:H385">
    <cfRule type="cellIs" dxfId="6186" priority="1061" operator="lessThan">
      <formula>0</formula>
    </cfRule>
  </conditionalFormatting>
  <conditionalFormatting sqref="I611:I612">
    <cfRule type="cellIs" dxfId="6185" priority="915" operator="lessThan">
      <formula>0</formula>
    </cfRule>
  </conditionalFormatting>
  <conditionalFormatting sqref="I616:I617">
    <cfRule type="cellIs" dxfId="6184" priority="1006" operator="lessThan">
      <formula>0</formula>
    </cfRule>
  </conditionalFormatting>
  <conditionalFormatting sqref="I621:I622">
    <cfRule type="cellIs" dxfId="6183" priority="994" operator="lessThan">
      <formula>0</formula>
    </cfRule>
  </conditionalFormatting>
  <conditionalFormatting sqref="I626:I627">
    <cfRule type="cellIs" dxfId="6182" priority="982" operator="lessThan">
      <formula>0</formula>
    </cfRule>
  </conditionalFormatting>
  <conditionalFormatting sqref="I552:N552">
    <cfRule type="expression" dxfId="6181" priority="407">
      <formula>I552/H552&gt;1</formula>
    </cfRule>
    <cfRule type="expression" dxfId="6180" priority="408">
      <formula>I552/H552&lt;1</formula>
    </cfRule>
    <cfRule type="cellIs" dxfId="6179" priority="409" operator="lessThan">
      <formula>0</formula>
    </cfRule>
  </conditionalFormatting>
  <conditionalFormatting sqref="I560:N560">
    <cfRule type="expression" dxfId="6178" priority="404">
      <formula>I560/H560&gt;1</formula>
    </cfRule>
    <cfRule type="expression" dxfId="6177" priority="405">
      <formula>I560/H560&lt;1</formula>
    </cfRule>
    <cfRule type="cellIs" dxfId="6176" priority="406" operator="lessThan">
      <formula>0</formula>
    </cfRule>
  </conditionalFormatting>
  <conditionalFormatting sqref="I674:N674 P659:Q675">
    <cfRule type="cellIs" dxfId="6175" priority="895" operator="lessThan">
      <formula>0</formula>
    </cfRule>
  </conditionalFormatting>
  <conditionalFormatting sqref="I678:N678">
    <cfRule type="cellIs" dxfId="6174" priority="369" operator="lessThan">
      <formula>0</formula>
    </cfRule>
  </conditionalFormatting>
  <conditionalFormatting sqref="I682:N682">
    <cfRule type="cellIs" dxfId="6173" priority="367" operator="lessThan">
      <formula>0</formula>
    </cfRule>
  </conditionalFormatting>
  <conditionalFormatting sqref="I686:N686">
    <cfRule type="cellIs" dxfId="6172" priority="365" operator="lessThan">
      <formula>0</formula>
    </cfRule>
  </conditionalFormatting>
  <conditionalFormatting sqref="I690:N690">
    <cfRule type="cellIs" dxfId="6171" priority="363" operator="lessThan">
      <formula>0</formula>
    </cfRule>
  </conditionalFormatting>
  <conditionalFormatting sqref="I698:N698">
    <cfRule type="cellIs" dxfId="6170" priority="359" operator="lessThan">
      <formula>0</formula>
    </cfRule>
  </conditionalFormatting>
  <conditionalFormatting sqref="I702:N702">
    <cfRule type="cellIs" dxfId="6169" priority="357" operator="lessThan">
      <formula>0</formula>
    </cfRule>
  </conditionalFormatting>
  <conditionalFormatting sqref="I706:N706">
    <cfRule type="cellIs" dxfId="6168" priority="355" operator="lessThan">
      <formula>0</formula>
    </cfRule>
  </conditionalFormatting>
  <conditionalFormatting sqref="I710:N710">
    <cfRule type="cellIs" dxfId="6167" priority="473" operator="lessThan">
      <formula>0</formula>
    </cfRule>
  </conditionalFormatting>
  <conditionalFormatting sqref="I714:N714">
    <cfRule type="cellIs" dxfId="6166" priority="353" operator="lessThan">
      <formula>0</formula>
    </cfRule>
  </conditionalFormatting>
  <conditionalFormatting sqref="I718:N718 P676:Q719">
    <cfRule type="cellIs" dxfId="6165" priority="351" operator="lessThan">
      <formula>0</formula>
    </cfRule>
  </conditionalFormatting>
  <conditionalFormatting sqref="I722:N722 P720:Q723">
    <cfRule type="cellIs" dxfId="6164" priority="20" operator="lessThan">
      <formula>0</formula>
    </cfRule>
  </conditionalFormatting>
  <conditionalFormatting sqref="I694:O694">
    <cfRule type="cellIs" dxfId="6163" priority="361" operator="lessThan">
      <formula>0</formula>
    </cfRule>
  </conditionalFormatting>
  <conditionalFormatting sqref="J594">
    <cfRule type="cellIs" dxfId="6162" priority="1023" operator="lessThan">
      <formula>0</formula>
    </cfRule>
  </conditionalFormatting>
  <conditionalFormatting sqref="J606">
    <cfRule type="cellIs" dxfId="6161" priority="926" operator="lessThan">
      <formula>0</formula>
    </cfRule>
  </conditionalFormatting>
  <conditionalFormatting sqref="J365:M367">
    <cfRule type="cellIs" dxfId="6160" priority="1089" operator="lessThan">
      <formula>0</formula>
    </cfRule>
  </conditionalFormatting>
  <conditionalFormatting sqref="J596:M596 J593:N595">
    <cfRule type="cellIs" dxfId="6159" priority="1024" operator="lessThan">
      <formula>0</formula>
    </cfRule>
  </conditionalFormatting>
  <conditionalFormatting sqref="J600:M600">
    <cfRule type="cellIs" dxfId="6158" priority="1014" operator="lessThan">
      <formula>0</formula>
    </cfRule>
  </conditionalFormatting>
  <conditionalFormatting sqref="J363:N364">
    <cfRule type="cellIs" dxfId="6157" priority="1148" operator="lessThan">
      <formula>0</formula>
    </cfRule>
  </conditionalFormatting>
  <conditionalFormatting sqref="J599:N599 J601:N602">
    <cfRule type="cellIs" dxfId="6156" priority="1015" operator="lessThan">
      <formula>0</formula>
    </cfRule>
  </conditionalFormatting>
  <conditionalFormatting sqref="K593:N594">
    <cfRule type="cellIs" dxfId="6155" priority="1025" operator="lessThan">
      <formula>0</formula>
    </cfRule>
  </conditionalFormatting>
  <conditionalFormatting sqref="K605:N606">
    <cfRule type="cellIs" dxfId="6154" priority="928" operator="lessThan">
      <formula>0</formula>
    </cfRule>
  </conditionalFormatting>
  <conditionalFormatting sqref="K611:N612">
    <cfRule type="cellIs" dxfId="6153" priority="917" operator="lessThan">
      <formula>0</formula>
    </cfRule>
  </conditionalFormatting>
  <conditionalFormatting sqref="K616:N617">
    <cfRule type="cellIs" dxfId="6152" priority="1008" operator="lessThan">
      <formula>0</formula>
    </cfRule>
  </conditionalFormatting>
  <conditionalFormatting sqref="K621:N622">
    <cfRule type="cellIs" dxfId="6151" priority="996" operator="lessThan">
      <formula>0</formula>
    </cfRule>
  </conditionalFormatting>
  <conditionalFormatting sqref="K626:N627">
    <cfRule type="cellIs" dxfId="6150" priority="984" operator="lessThan">
      <formula>0</formula>
    </cfRule>
  </conditionalFormatting>
  <conditionalFormatting sqref="N355">
    <cfRule type="cellIs" dxfId="6149" priority="771" operator="lessThan">
      <formula>0</formula>
    </cfRule>
  </conditionalFormatting>
  <conditionalFormatting sqref="N390:N391">
    <cfRule type="cellIs" dxfId="6148" priority="759" operator="lessThan">
      <formula>0</formula>
    </cfRule>
  </conditionalFormatting>
  <conditionalFormatting sqref="N396:N397">
    <cfRule type="cellIs" dxfId="6147" priority="757" operator="lessThan">
      <formula>0</formula>
    </cfRule>
  </conditionalFormatting>
  <conditionalFormatting sqref="N408:N409">
    <cfRule type="cellIs" dxfId="6146" priority="741" operator="lessThan">
      <formula>0</formula>
    </cfRule>
  </conditionalFormatting>
  <conditionalFormatting sqref="N414:N415">
    <cfRule type="cellIs" dxfId="6145" priority="725" operator="lessThan">
      <formula>0</formula>
    </cfRule>
  </conditionalFormatting>
  <conditionalFormatting sqref="N420:N421">
    <cfRule type="cellIs" dxfId="6144" priority="709" operator="lessThan">
      <formula>0</formula>
    </cfRule>
  </conditionalFormatting>
  <conditionalFormatting sqref="N426:N427">
    <cfRule type="cellIs" dxfId="6143" priority="693" operator="lessThan">
      <formula>0</formula>
    </cfRule>
  </conditionalFormatting>
  <conditionalFormatting sqref="N438:N439">
    <cfRule type="cellIs" dxfId="6142" priority="663" operator="lessThan">
      <formula>0</formula>
    </cfRule>
  </conditionalFormatting>
  <conditionalFormatting sqref="N444:N445">
    <cfRule type="cellIs" dxfId="6141" priority="647" operator="lessThan">
      <formula>0</formula>
    </cfRule>
  </conditionalFormatting>
  <conditionalFormatting sqref="N451:N452">
    <cfRule type="cellIs" dxfId="6140" priority="631" operator="lessThan">
      <formula>0</formula>
    </cfRule>
  </conditionalFormatting>
  <conditionalFormatting sqref="N457:N458">
    <cfRule type="cellIs" dxfId="6139" priority="615" operator="lessThan">
      <formula>0</formula>
    </cfRule>
  </conditionalFormatting>
  <conditionalFormatting sqref="N596:N608">
    <cfRule type="cellIs" dxfId="6138" priority="373" operator="lessThan">
      <formula>0</formula>
    </cfRule>
  </conditionalFormatting>
  <conditionalFormatting sqref="O351:O654">
    <cfRule type="cellIs" dxfId="6137" priority="104" operator="lessThan">
      <formula>0</formula>
    </cfRule>
  </conditionalFormatting>
  <conditionalFormatting sqref="O461:O464">
    <cfRule type="expression" dxfId="6136" priority="124">
      <formula>O461/N461&gt;1</formula>
    </cfRule>
    <cfRule type="expression" dxfId="6135" priority="125">
      <formula>O461/N461&lt;1</formula>
    </cfRule>
    <cfRule type="cellIs" dxfId="6134" priority="126" operator="lessThan">
      <formula>0</formula>
    </cfRule>
  </conditionalFormatting>
  <conditionalFormatting sqref="O465">
    <cfRule type="expression" dxfId="6133" priority="99">
      <formula>O465/N465&gt;1</formula>
    </cfRule>
    <cfRule type="expression" dxfId="6132" priority="100">
      <formula>O465/N465&lt;1</formula>
    </cfRule>
    <cfRule type="cellIs" dxfId="6131" priority="101" operator="lessThan">
      <formula>0</formula>
    </cfRule>
  </conditionalFormatting>
  <conditionalFormatting sqref="O504">
    <cfRule type="expression" dxfId="6130" priority="303">
      <formula>O504/#REF!&lt;1</formula>
    </cfRule>
  </conditionalFormatting>
  <conditionalFormatting sqref="O507:O512">
    <cfRule type="expression" dxfId="6129" priority="97">
      <formula>O507/N507&lt;1</formula>
    </cfRule>
  </conditionalFormatting>
  <conditionalFormatting sqref="O507:O552">
    <cfRule type="expression" dxfId="6128" priority="81">
      <formula>O507/N507&gt;1</formula>
    </cfRule>
  </conditionalFormatting>
  <conditionalFormatting sqref="O511">
    <cfRule type="cellIs" dxfId="6127" priority="98" operator="lessThan">
      <formula>0</formula>
    </cfRule>
  </conditionalFormatting>
  <conditionalFormatting sqref="O521">
    <cfRule type="expression" dxfId="6126" priority="93">
      <formula>O521/N521&gt;1</formula>
    </cfRule>
    <cfRule type="expression" dxfId="6125" priority="94">
      <formula>O521/N521&lt;1</formula>
    </cfRule>
    <cfRule type="cellIs" dxfId="6124" priority="95" operator="lessThan">
      <formula>0</formula>
    </cfRule>
  </conditionalFormatting>
  <conditionalFormatting sqref="O529">
    <cfRule type="expression" dxfId="6123" priority="90">
      <formula>O529/N529&gt;1</formula>
    </cfRule>
    <cfRule type="expression" dxfId="6122" priority="91">
      <formula>O529/N529&lt;1</formula>
    </cfRule>
    <cfRule type="cellIs" dxfId="6121" priority="92" operator="lessThan">
      <formula>0</formula>
    </cfRule>
  </conditionalFormatting>
  <conditionalFormatting sqref="O537">
    <cfRule type="expression" dxfId="6120" priority="87">
      <formula>O537/N537&gt;1</formula>
    </cfRule>
    <cfRule type="expression" dxfId="6119" priority="88">
      <formula>O537/N537&lt;1</formula>
    </cfRule>
    <cfRule type="cellIs" dxfId="6118" priority="89" operator="lessThan">
      <formula>0</formula>
    </cfRule>
  </conditionalFormatting>
  <conditionalFormatting sqref="O547:O654">
    <cfRule type="expression" dxfId="6117" priority="102">
      <formula>O547/N547&gt;1</formula>
    </cfRule>
    <cfRule type="expression" dxfId="6116" priority="103">
      <formula>O547/N547&lt;1</formula>
    </cfRule>
  </conditionalFormatting>
  <conditionalFormatting sqref="O552 O560 O575 O589">
    <cfRule type="expression" dxfId="6115" priority="122">
      <formula>O552/#REF!&gt;1</formula>
    </cfRule>
    <cfRule type="expression" dxfId="6114" priority="123">
      <formula>O552/#REF!&lt;1</formula>
    </cfRule>
    <cfRule type="cellIs" dxfId="6113" priority="301" operator="lessThan">
      <formula>0</formula>
    </cfRule>
  </conditionalFormatting>
  <conditionalFormatting sqref="O552">
    <cfRule type="expression" dxfId="6112" priority="82">
      <formula>O552/N552&lt;1</formula>
    </cfRule>
    <cfRule type="cellIs" dxfId="6111" priority="83" operator="lessThan">
      <formula>0</formula>
    </cfRule>
  </conditionalFormatting>
  <conditionalFormatting sqref="O560">
    <cfRule type="expression" dxfId="6110" priority="78">
      <formula>O560/N560&gt;1</formula>
    </cfRule>
    <cfRule type="expression" dxfId="6109" priority="79">
      <formula>O560/N560&lt;1</formula>
    </cfRule>
    <cfRule type="cellIs" dxfId="6108" priority="80" operator="lessThan">
      <formula>0</formula>
    </cfRule>
  </conditionalFormatting>
  <conditionalFormatting sqref="O568">
    <cfRule type="expression" dxfId="6107" priority="85">
      <formula>O568/N568&lt;1</formula>
    </cfRule>
    <cfRule type="cellIs" dxfId="6106" priority="86" operator="lessThan">
      <formula>0</formula>
    </cfRule>
  </conditionalFormatting>
  <conditionalFormatting sqref="O568:O582">
    <cfRule type="expression" dxfId="6105" priority="69">
      <formula>O568/N568&gt;1</formula>
    </cfRule>
  </conditionalFormatting>
  <conditionalFormatting sqref="O575">
    <cfRule type="expression" dxfId="6104" priority="75">
      <formula>O575/N575&gt;1</formula>
    </cfRule>
    <cfRule type="expression" dxfId="6103" priority="76">
      <formula>O575/N575&lt;1</formula>
    </cfRule>
    <cfRule type="cellIs" dxfId="6102" priority="77" operator="lessThan">
      <formula>0</formula>
    </cfRule>
  </conditionalFormatting>
  <conditionalFormatting sqref="O582">
    <cfRule type="expression" dxfId="6101" priority="70">
      <formula>O582/N582&lt;1</formula>
    </cfRule>
    <cfRule type="cellIs" dxfId="6100" priority="71" operator="lessThan">
      <formula>0</formula>
    </cfRule>
  </conditionalFormatting>
  <conditionalFormatting sqref="O589">
    <cfRule type="expression" dxfId="6099" priority="73">
      <formula>O589/N589&lt;1</formula>
    </cfRule>
  </conditionalFormatting>
  <conditionalFormatting sqref="O589:O603">
    <cfRule type="expression" dxfId="6098" priority="58">
      <formula>O589/N589&gt;1</formula>
    </cfRule>
  </conditionalFormatting>
  <conditionalFormatting sqref="O589:O645">
    <cfRule type="cellIs" dxfId="6097" priority="65" operator="lessThan">
      <formula>0</formula>
    </cfRule>
  </conditionalFormatting>
  <conditionalFormatting sqref="O597">
    <cfRule type="expression" dxfId="6096" priority="63">
      <formula>O597/N597&gt;1</formula>
    </cfRule>
    <cfRule type="expression" dxfId="6095" priority="64">
      <formula>O597/N597&lt;1</formula>
    </cfRule>
  </conditionalFormatting>
  <conditionalFormatting sqref="O603">
    <cfRule type="expression" dxfId="6094" priority="59">
      <formula>O603/N603&lt;1</formula>
    </cfRule>
    <cfRule type="cellIs" dxfId="6093" priority="60" operator="lessThan">
      <formula>0</formula>
    </cfRule>
  </conditionalFormatting>
  <conditionalFormatting sqref="O608">
    <cfRule type="expression" dxfId="6092" priority="53">
      <formula>O608/N608&gt;1</formula>
    </cfRule>
    <cfRule type="expression" dxfId="6091" priority="54">
      <formula>O608/N608&lt;1</formula>
    </cfRule>
    <cfRule type="cellIs" dxfId="6090" priority="55" operator="lessThan">
      <formula>0</formula>
    </cfRule>
  </conditionalFormatting>
  <conditionalFormatting sqref="O642:O645 O650 O652:O653 O655:O661 O663 O665:O670">
    <cfRule type="cellIs" dxfId="6089" priority="277" operator="lessThan">
      <formula>0</formula>
    </cfRule>
  </conditionalFormatting>
  <conditionalFormatting sqref="O361:P361">
    <cfRule type="cellIs" dxfId="6088" priority="236" operator="lessThan">
      <formula>0</formula>
    </cfRule>
  </conditionalFormatting>
  <conditionalFormatting sqref="P349:P360">
    <cfRule type="cellIs" dxfId="6087" priority="1163" operator="lessThan">
      <formula>0</formula>
    </cfRule>
  </conditionalFormatting>
  <conditionalFormatting sqref="P374:P377">
    <cfRule type="cellIs" dxfId="6086" priority="1133" operator="lessThan">
      <formula>0</formula>
    </cfRule>
  </conditionalFormatting>
  <conditionalFormatting sqref="P378:P379">
    <cfRule type="cellIs" dxfId="6085" priority="510" operator="lessThan">
      <formula>0</formula>
    </cfRule>
  </conditionalFormatting>
  <conditionalFormatting sqref="P380:P383">
    <cfRule type="cellIs" dxfId="6084" priority="1122" operator="lessThan">
      <formula>0</formula>
    </cfRule>
  </conditionalFormatting>
  <conditionalFormatting sqref="P384:P385">
    <cfRule type="cellIs" dxfId="6083" priority="509" operator="lessThan">
      <formula>0</formula>
    </cfRule>
  </conditionalFormatting>
  <conditionalFormatting sqref="P386:P389">
    <cfRule type="cellIs" dxfId="6082" priority="1111" operator="lessThan">
      <formula>0</formula>
    </cfRule>
  </conditionalFormatting>
  <conditionalFormatting sqref="P390:P391">
    <cfRule type="cellIs" dxfId="6081" priority="508" operator="lessThan">
      <formula>0</formula>
    </cfRule>
  </conditionalFormatting>
  <conditionalFormatting sqref="P392:P395">
    <cfRule type="cellIs" dxfId="6080" priority="1104" operator="lessThan">
      <formula>0</formula>
    </cfRule>
  </conditionalFormatting>
  <conditionalFormatting sqref="P396:P397">
    <cfRule type="cellIs" dxfId="6079" priority="507" operator="lessThan">
      <formula>0</formula>
    </cfRule>
  </conditionalFormatting>
  <conditionalFormatting sqref="P398:P401">
    <cfRule type="cellIs" dxfId="6078" priority="1096" operator="lessThan">
      <formula>0</formula>
    </cfRule>
  </conditionalFormatting>
  <conditionalFormatting sqref="P402">
    <cfRule type="cellIs" dxfId="6077" priority="506" operator="lessThan">
      <formula>0</formula>
    </cfRule>
  </conditionalFormatting>
  <conditionalFormatting sqref="P404:P407">
    <cfRule type="cellIs" dxfId="6076" priority="1082" operator="lessThan">
      <formula>0</formula>
    </cfRule>
  </conditionalFormatting>
  <conditionalFormatting sqref="P408:P409">
    <cfRule type="cellIs" dxfId="6075" priority="505" operator="lessThan">
      <formula>0</formula>
    </cfRule>
  </conditionalFormatting>
  <conditionalFormatting sqref="P410:P413">
    <cfRule type="cellIs" dxfId="6074" priority="1075" operator="lessThan">
      <formula>0</formula>
    </cfRule>
  </conditionalFormatting>
  <conditionalFormatting sqref="P414:P415">
    <cfRule type="cellIs" dxfId="6073" priority="504" operator="lessThan">
      <formula>0</formula>
    </cfRule>
  </conditionalFormatting>
  <conditionalFormatting sqref="P416:P419">
    <cfRule type="cellIs" dxfId="6072" priority="884" operator="lessThan">
      <formula>0</formula>
    </cfRule>
  </conditionalFormatting>
  <conditionalFormatting sqref="P420:P421">
    <cfRule type="cellIs" dxfId="6071" priority="503" operator="lessThan">
      <formula>0</formula>
    </cfRule>
  </conditionalFormatting>
  <conditionalFormatting sqref="P422:P425">
    <cfRule type="cellIs" dxfId="6070" priority="877" operator="lessThan">
      <formula>0</formula>
    </cfRule>
  </conditionalFormatting>
  <conditionalFormatting sqref="P426:P427">
    <cfRule type="cellIs" dxfId="6069" priority="502" operator="lessThan">
      <formula>0</formula>
    </cfRule>
  </conditionalFormatting>
  <conditionalFormatting sqref="P428:P431">
    <cfRule type="cellIs" dxfId="6068" priority="1068" operator="lessThan">
      <formula>0</formula>
    </cfRule>
  </conditionalFormatting>
  <conditionalFormatting sqref="P432:P433">
    <cfRule type="cellIs" dxfId="6067" priority="501" operator="lessThan">
      <formula>0</formula>
    </cfRule>
  </conditionalFormatting>
  <conditionalFormatting sqref="P434:P437">
    <cfRule type="cellIs" dxfId="6066" priority="1052" operator="lessThan">
      <formula>0</formula>
    </cfRule>
  </conditionalFormatting>
  <conditionalFormatting sqref="P438:P439">
    <cfRule type="cellIs" dxfId="6065" priority="500" operator="lessThan">
      <formula>0</formula>
    </cfRule>
  </conditionalFormatting>
  <conditionalFormatting sqref="P440:P443">
    <cfRule type="cellIs" dxfId="6064" priority="1046" operator="lessThan">
      <formula>0</formula>
    </cfRule>
  </conditionalFormatting>
  <conditionalFormatting sqref="P444:P445">
    <cfRule type="cellIs" dxfId="6063" priority="499" operator="lessThan">
      <formula>0</formula>
    </cfRule>
  </conditionalFormatting>
  <conditionalFormatting sqref="P446">
    <cfRule type="cellIs" dxfId="6062" priority="1045" operator="lessThan">
      <formula>0</formula>
    </cfRule>
  </conditionalFormatting>
  <conditionalFormatting sqref="P448:P450">
    <cfRule type="cellIs" dxfId="6061" priority="1036" operator="lessThan">
      <formula>0</formula>
    </cfRule>
  </conditionalFormatting>
  <conditionalFormatting sqref="P451:P452">
    <cfRule type="cellIs" dxfId="6060" priority="498" operator="lessThan">
      <formula>0</formula>
    </cfRule>
  </conditionalFormatting>
  <conditionalFormatting sqref="P454:P456">
    <cfRule type="cellIs" dxfId="6059" priority="1032" operator="lessThan">
      <formula>0</formula>
    </cfRule>
  </conditionalFormatting>
  <conditionalFormatting sqref="P457:P458">
    <cfRule type="cellIs" dxfId="6058" priority="497" operator="lessThan">
      <formula>0</formula>
    </cfRule>
  </conditionalFormatting>
  <conditionalFormatting sqref="P461:P465">
    <cfRule type="cellIs" dxfId="6057" priority="496" operator="lessThan">
      <formula>0</formula>
    </cfRule>
  </conditionalFormatting>
  <conditionalFormatting sqref="P468:P471">
    <cfRule type="cellIs" dxfId="6056" priority="958" operator="lessThan">
      <formula>0</formula>
    </cfRule>
  </conditionalFormatting>
  <conditionalFormatting sqref="P472">
    <cfRule type="cellIs" dxfId="6055" priority="495" operator="lessThan">
      <formula>0</formula>
    </cfRule>
  </conditionalFormatting>
  <conditionalFormatting sqref="P499:P502">
    <cfRule type="cellIs" dxfId="6054" priority="957" operator="lessThan">
      <formula>0</formula>
    </cfRule>
  </conditionalFormatting>
  <conditionalFormatting sqref="P503:P504">
    <cfRule type="cellIs" dxfId="6053" priority="494" operator="lessThan">
      <formula>0</formula>
    </cfRule>
  </conditionalFormatting>
  <conditionalFormatting sqref="P507:P510">
    <cfRule type="cellIs" dxfId="6052" priority="951" operator="lessThan">
      <formula>0</formula>
    </cfRule>
  </conditionalFormatting>
  <conditionalFormatting sqref="P511:P512">
    <cfRule type="cellIs" dxfId="6051" priority="493" operator="lessThan">
      <formula>0</formula>
    </cfRule>
  </conditionalFormatting>
  <conditionalFormatting sqref="P514:P519">
    <cfRule type="cellIs" dxfId="6050" priority="1193" operator="lessThan">
      <formula>0</formula>
    </cfRule>
  </conditionalFormatting>
  <conditionalFormatting sqref="P520:P521">
    <cfRule type="cellIs" dxfId="6049" priority="492" operator="lessThan">
      <formula>0</formula>
    </cfRule>
  </conditionalFormatting>
  <conditionalFormatting sqref="P523:P527">
    <cfRule type="cellIs" dxfId="6048" priority="1192" operator="lessThan">
      <formula>0</formula>
    </cfRule>
  </conditionalFormatting>
  <conditionalFormatting sqref="P528:P529">
    <cfRule type="cellIs" dxfId="6047" priority="491" operator="lessThan">
      <formula>0</formula>
    </cfRule>
  </conditionalFormatting>
  <conditionalFormatting sqref="P531:P535">
    <cfRule type="cellIs" dxfId="6046" priority="1190" operator="lessThan">
      <formula>0</formula>
    </cfRule>
  </conditionalFormatting>
  <conditionalFormatting sqref="P536:P537">
    <cfRule type="cellIs" dxfId="6045" priority="489" operator="lessThan">
      <formula>0</formula>
    </cfRule>
  </conditionalFormatting>
  <conditionalFormatting sqref="P539:P543">
    <cfRule type="cellIs" dxfId="6044" priority="1183" operator="lessThan">
      <formula>0</formula>
    </cfRule>
  </conditionalFormatting>
  <conditionalFormatting sqref="P544:P545">
    <cfRule type="cellIs" dxfId="6043" priority="490" operator="lessThan">
      <formula>0</formula>
    </cfRule>
  </conditionalFormatting>
  <conditionalFormatting sqref="P546:P550">
    <cfRule type="cellIs" dxfId="6042" priority="944" operator="lessThan">
      <formula>0</formula>
    </cfRule>
  </conditionalFormatting>
  <conditionalFormatting sqref="P551:P552">
    <cfRule type="cellIs" dxfId="6041" priority="488" operator="lessThan">
      <formula>0</formula>
    </cfRule>
  </conditionalFormatting>
  <conditionalFormatting sqref="P554:P558">
    <cfRule type="cellIs" dxfId="6040" priority="943" operator="lessThan">
      <formula>0</formula>
    </cfRule>
  </conditionalFormatting>
  <conditionalFormatting sqref="P559:P560">
    <cfRule type="cellIs" dxfId="6039" priority="487" operator="lessThan">
      <formula>0</formula>
    </cfRule>
  </conditionalFormatting>
  <conditionalFormatting sqref="P562:P566">
    <cfRule type="cellIs" dxfId="6038" priority="1189" operator="lessThan">
      <formula>0</formula>
    </cfRule>
  </conditionalFormatting>
  <conditionalFormatting sqref="P567:P568">
    <cfRule type="cellIs" dxfId="6037" priority="486" operator="lessThan">
      <formula>0</formula>
    </cfRule>
  </conditionalFormatting>
  <conditionalFormatting sqref="P569:P573">
    <cfRule type="cellIs" dxfId="6036" priority="937" operator="lessThan">
      <formula>0</formula>
    </cfRule>
  </conditionalFormatting>
  <conditionalFormatting sqref="P574:P575">
    <cfRule type="cellIs" dxfId="6035" priority="485" operator="lessThan">
      <formula>0</formula>
    </cfRule>
  </conditionalFormatting>
  <conditionalFormatting sqref="P576:P580">
    <cfRule type="cellIs" dxfId="6034" priority="931" operator="lessThan">
      <formula>0</formula>
    </cfRule>
  </conditionalFormatting>
  <conditionalFormatting sqref="P581:P582">
    <cfRule type="cellIs" dxfId="6033" priority="484" operator="lessThan">
      <formula>0</formula>
    </cfRule>
  </conditionalFormatting>
  <conditionalFormatting sqref="P583:P587">
    <cfRule type="cellIs" dxfId="6032" priority="1188" operator="lessThan">
      <formula>0</formula>
    </cfRule>
  </conditionalFormatting>
  <conditionalFormatting sqref="P588:P589">
    <cfRule type="cellIs" dxfId="6031" priority="483" operator="lessThan">
      <formula>0</formula>
    </cfRule>
  </conditionalFormatting>
  <conditionalFormatting sqref="P593:P595">
    <cfRule type="cellIs" dxfId="6030" priority="1026" operator="lessThan">
      <formula>0</formula>
    </cfRule>
  </conditionalFormatting>
  <conditionalFormatting sqref="P596:P597">
    <cfRule type="cellIs" dxfId="6029" priority="482" operator="lessThan">
      <formula>0</formula>
    </cfRule>
  </conditionalFormatting>
  <conditionalFormatting sqref="P603">
    <cfRule type="cellIs" dxfId="6028" priority="481" operator="lessThan">
      <formula>0</formula>
    </cfRule>
  </conditionalFormatting>
  <conditionalFormatting sqref="P608">
    <cfRule type="cellIs" dxfId="6027" priority="480" operator="lessThan">
      <formula>0</formula>
    </cfRule>
  </conditionalFormatting>
  <conditionalFormatting sqref="P609">
    <cfRule type="cellIs" dxfId="6026" priority="929" operator="lessThan">
      <formula>0</formula>
    </cfRule>
  </conditionalFormatting>
  <conditionalFormatting sqref="P632:P634">
    <cfRule type="cellIs" dxfId="6025" priority="479" operator="lessThan">
      <formula>0</formula>
    </cfRule>
  </conditionalFormatting>
  <conditionalFormatting sqref="P636:P637 P641:P645">
    <cfRule type="cellIs" dxfId="6024" priority="478" operator="lessThan">
      <formula>0</formula>
    </cfRule>
  </conditionalFormatting>
  <conditionalFormatting sqref="P641">
    <cfRule type="cellIs" dxfId="6023" priority="892" operator="lessThan">
      <formula>0</formula>
    </cfRule>
  </conditionalFormatting>
  <conditionalFormatting sqref="P648:P649">
    <cfRule type="cellIs" dxfId="6022" priority="476" operator="lessThan">
      <formula>0</formula>
    </cfRule>
  </conditionalFormatting>
  <conditionalFormatting sqref="P650">
    <cfRule type="cellIs" dxfId="6021" priority="887" operator="lessThan">
      <formula>0</formula>
    </cfRule>
  </conditionalFormatting>
  <conditionalFormatting sqref="P651:P652">
    <cfRule type="cellIs" dxfId="6020" priority="474" operator="lessThan">
      <formula>0</formula>
    </cfRule>
  </conditionalFormatting>
  <conditionalFormatting sqref="P654">
    <cfRule type="cellIs" dxfId="6019" priority="350" operator="lessThan">
      <formula>0</formula>
    </cfRule>
  </conditionalFormatting>
  <conditionalFormatting sqref="P655:P658">
    <cfRule type="cellIs" dxfId="6018" priority="17" operator="lessThan">
      <formula>0</formula>
    </cfRule>
  </conditionalFormatting>
  <conditionalFormatting sqref="P349:Q350">
    <cfRule type="cellIs" dxfId="6017" priority="1177" operator="lessThan">
      <formula>0</formula>
    </cfRule>
  </conditionalFormatting>
  <conditionalFormatting sqref="P356:Q356">
    <cfRule type="cellIs" dxfId="6016" priority="1165" operator="lessThan">
      <formula>0</formula>
    </cfRule>
  </conditionalFormatting>
  <conditionalFormatting sqref="P362:Q362">
    <cfRule type="cellIs" dxfId="6015" priority="1153" operator="lessThan">
      <formula>0</formula>
    </cfRule>
  </conditionalFormatting>
  <conditionalFormatting sqref="P368:Q368">
    <cfRule type="cellIs" dxfId="6014" priority="1144" operator="lessThan">
      <formula>0</formula>
    </cfRule>
  </conditionalFormatting>
  <conditionalFormatting sqref="P374:Q374">
    <cfRule type="cellIs" dxfId="6013" priority="1135" operator="lessThan">
      <formula>0</formula>
    </cfRule>
  </conditionalFormatting>
  <conditionalFormatting sqref="P380:Q380">
    <cfRule type="cellIs" dxfId="6012" priority="1124" operator="lessThan">
      <formula>0</formula>
    </cfRule>
  </conditionalFormatting>
  <conditionalFormatting sqref="P386:Q386">
    <cfRule type="cellIs" dxfId="6011" priority="1113" operator="lessThan">
      <formula>0</formula>
    </cfRule>
  </conditionalFormatting>
  <conditionalFormatting sqref="P392:Q392">
    <cfRule type="cellIs" dxfId="6010" priority="1106" operator="lessThan">
      <formula>0</formula>
    </cfRule>
  </conditionalFormatting>
  <conditionalFormatting sqref="P398:Q398">
    <cfRule type="cellIs" dxfId="6009" priority="1098" operator="lessThan">
      <formula>0</formula>
    </cfRule>
  </conditionalFormatting>
  <conditionalFormatting sqref="P404:Q404">
    <cfRule type="cellIs" dxfId="6008" priority="1084" operator="lessThan">
      <formula>0</formula>
    </cfRule>
  </conditionalFormatting>
  <conditionalFormatting sqref="P410:Q410">
    <cfRule type="cellIs" dxfId="6007" priority="1077" operator="lessThan">
      <formula>0</formula>
    </cfRule>
  </conditionalFormatting>
  <conditionalFormatting sqref="P416:Q416">
    <cfRule type="cellIs" dxfId="6006" priority="886" operator="lessThan">
      <formula>0</formula>
    </cfRule>
  </conditionalFormatting>
  <conditionalFormatting sqref="P422:Q422">
    <cfRule type="cellIs" dxfId="6005" priority="879" operator="lessThan">
      <formula>0</formula>
    </cfRule>
  </conditionalFormatting>
  <conditionalFormatting sqref="P428:Q428">
    <cfRule type="cellIs" dxfId="6004" priority="1070" operator="lessThan">
      <formula>0</formula>
    </cfRule>
  </conditionalFormatting>
  <conditionalFormatting sqref="P434:Q434">
    <cfRule type="cellIs" dxfId="6003" priority="1054" operator="lessThan">
      <formula>0</formula>
    </cfRule>
  </conditionalFormatting>
  <conditionalFormatting sqref="P440:Q440">
    <cfRule type="cellIs" dxfId="6002" priority="1048" operator="lessThan">
      <formula>0</formula>
    </cfRule>
  </conditionalFormatting>
  <conditionalFormatting sqref="P466:Q466">
    <cfRule type="cellIs" dxfId="6001" priority="348" operator="lessThan">
      <formula>0</formula>
    </cfRule>
  </conditionalFormatting>
  <conditionalFormatting sqref="P473:Q496">
    <cfRule type="cellIs" dxfId="6000" priority="307" operator="lessThan">
      <formula>0</formula>
    </cfRule>
  </conditionalFormatting>
  <conditionalFormatting sqref="P505:Q505">
    <cfRule type="cellIs" dxfId="5999" priority="345" operator="lessThan">
      <formula>0</formula>
    </cfRule>
  </conditionalFormatting>
  <conditionalFormatting sqref="P506:Q506">
    <cfRule type="cellIs" dxfId="5998" priority="956" operator="lessThan">
      <formula>0</formula>
    </cfRule>
  </conditionalFormatting>
  <conditionalFormatting sqref="P513:Q513">
    <cfRule type="cellIs" dxfId="5997" priority="342" operator="lessThan">
      <formula>0</formula>
    </cfRule>
  </conditionalFormatting>
  <conditionalFormatting sqref="P522:Q522">
    <cfRule type="cellIs" dxfId="5996" priority="339" operator="lessThan">
      <formula>0</formula>
    </cfRule>
  </conditionalFormatting>
  <conditionalFormatting sqref="P530:Q530">
    <cfRule type="cellIs" dxfId="5995" priority="336" operator="lessThan">
      <formula>0</formula>
    </cfRule>
  </conditionalFormatting>
  <conditionalFormatting sqref="P538:Q538">
    <cfRule type="cellIs" dxfId="5994" priority="333" operator="lessThan">
      <formula>0</formula>
    </cfRule>
  </conditionalFormatting>
  <conditionalFormatting sqref="P553:Q553">
    <cfRule type="cellIs" dxfId="5993" priority="330" operator="lessThan">
      <formula>0</formula>
    </cfRule>
  </conditionalFormatting>
  <conditionalFormatting sqref="P561:Q561">
    <cfRule type="cellIs" dxfId="5992" priority="327" operator="lessThan">
      <formula>0</formula>
    </cfRule>
  </conditionalFormatting>
  <conditionalFormatting sqref="P590:Q590">
    <cfRule type="cellIs" dxfId="5991" priority="324" operator="lessThan">
      <formula>0</formula>
    </cfRule>
  </conditionalFormatting>
  <conditionalFormatting sqref="P611:Q614">
    <cfRule type="cellIs" dxfId="5990" priority="912" operator="lessThan">
      <formula>0</formula>
    </cfRule>
  </conditionalFormatting>
  <conditionalFormatting sqref="P616:Q619">
    <cfRule type="cellIs" dxfId="5989" priority="1003" operator="lessThan">
      <formula>0</formula>
    </cfRule>
  </conditionalFormatting>
  <conditionalFormatting sqref="P621:Q624">
    <cfRule type="cellIs" dxfId="5988" priority="991" operator="lessThan">
      <formula>0</formula>
    </cfRule>
  </conditionalFormatting>
  <conditionalFormatting sqref="P626:Q629">
    <cfRule type="cellIs" dxfId="5987" priority="979" operator="lessThan">
      <formula>0</formula>
    </cfRule>
  </conditionalFormatting>
  <conditionalFormatting sqref="P638:Q638 Q639:Q640">
    <cfRule type="cellIs" dxfId="5986" priority="16" operator="lessThan">
      <formula>0</formula>
    </cfRule>
  </conditionalFormatting>
  <conditionalFormatting sqref="Q357:Q361">
    <cfRule type="cellIs" dxfId="5985" priority="1155" operator="lessThan">
      <formula>0</formula>
    </cfRule>
  </conditionalFormatting>
  <conditionalFormatting sqref="Q387:Q391">
    <cfRule type="cellIs" dxfId="5984" priority="1107" operator="lessThan">
      <formula>0</formula>
    </cfRule>
  </conditionalFormatting>
  <conditionalFormatting sqref="Q393:Q397">
    <cfRule type="cellIs" dxfId="5983" priority="1100" operator="lessThan">
      <formula>0</formula>
    </cfRule>
  </conditionalFormatting>
  <conditionalFormatting sqref="Q405:Q409">
    <cfRule type="cellIs" dxfId="5982" priority="1079" operator="lessThan">
      <formula>0</formula>
    </cfRule>
  </conditionalFormatting>
  <conditionalFormatting sqref="Q411:Q415">
    <cfRule type="cellIs" dxfId="5981" priority="1072" operator="lessThan">
      <formula>0</formula>
    </cfRule>
  </conditionalFormatting>
  <conditionalFormatting sqref="Q417:Q421">
    <cfRule type="cellIs" dxfId="5980" priority="881" operator="lessThan">
      <formula>0</formula>
    </cfRule>
  </conditionalFormatting>
  <conditionalFormatting sqref="Q423:Q427">
    <cfRule type="cellIs" dxfId="5979" priority="874" operator="lessThan">
      <formula>0</formula>
    </cfRule>
  </conditionalFormatting>
  <conditionalFormatting sqref="Q435:Q439">
    <cfRule type="cellIs" dxfId="5978" priority="1041" operator="lessThan">
      <formula>0</formula>
    </cfRule>
  </conditionalFormatting>
  <conditionalFormatting sqref="Q441:Q446">
    <cfRule type="cellIs" dxfId="5977" priority="1040" operator="lessThan">
      <formula>0</formula>
    </cfRule>
  </conditionalFormatting>
  <conditionalFormatting sqref="Q448:Q452">
    <cfRule type="cellIs" dxfId="5976" priority="1029" operator="lessThan">
      <formula>0</formula>
    </cfRule>
  </conditionalFormatting>
  <conditionalFormatting sqref="Q454:Q458">
    <cfRule type="cellIs" dxfId="5975" priority="1030" operator="lessThan">
      <formula>0</formula>
    </cfRule>
  </conditionalFormatting>
  <conditionalFormatting sqref="Q468:Q472">
    <cfRule type="cellIs" dxfId="5974" priority="1178" operator="lessThan">
      <formula>0</formula>
    </cfRule>
  </conditionalFormatting>
  <conditionalFormatting sqref="Q499:Q504">
    <cfRule type="cellIs" dxfId="5973" priority="949" operator="lessThan">
      <formula>0</formula>
    </cfRule>
  </conditionalFormatting>
  <conditionalFormatting sqref="Q507:Q512">
    <cfRule type="cellIs" dxfId="5972" priority="952" operator="lessThan">
      <formula>0</formula>
    </cfRule>
  </conditionalFormatting>
  <conditionalFormatting sqref="Q516:Q521">
    <cfRule type="cellIs" dxfId="5971" priority="1202" operator="lessThan">
      <formula>0</formula>
    </cfRule>
  </conditionalFormatting>
  <conditionalFormatting sqref="Q524:Q529">
    <cfRule type="cellIs" dxfId="5970" priority="1200" operator="lessThan">
      <formula>0</formula>
    </cfRule>
  </conditionalFormatting>
  <conditionalFormatting sqref="Q532:Q537">
    <cfRule type="cellIs" dxfId="5969" priority="1198" operator="lessThan">
      <formula>0</formula>
    </cfRule>
  </conditionalFormatting>
  <conditionalFormatting sqref="Q539:Q545">
    <cfRule type="cellIs" dxfId="5968" priority="1184" operator="lessThan">
      <formula>0</formula>
    </cfRule>
  </conditionalFormatting>
  <conditionalFormatting sqref="Q547:Q552">
    <cfRule type="cellIs" dxfId="5967" priority="945" operator="lessThan">
      <formula>0</formula>
    </cfRule>
  </conditionalFormatting>
  <conditionalFormatting sqref="Q554:Q560">
    <cfRule type="cellIs" dxfId="5966" priority="948" operator="lessThan">
      <formula>0</formula>
    </cfRule>
  </conditionalFormatting>
  <conditionalFormatting sqref="Q563:Q568">
    <cfRule type="cellIs" dxfId="5965" priority="1196" operator="lessThan">
      <formula>0</formula>
    </cfRule>
  </conditionalFormatting>
  <conditionalFormatting sqref="Q570:Q575">
    <cfRule type="cellIs" dxfId="5964" priority="938" operator="lessThan">
      <formula>0</formula>
    </cfRule>
  </conditionalFormatting>
  <conditionalFormatting sqref="Q577:Q582">
    <cfRule type="cellIs" dxfId="5963" priority="932" operator="lessThan">
      <formula>0</formula>
    </cfRule>
  </conditionalFormatting>
  <conditionalFormatting sqref="Q584:Q589">
    <cfRule type="cellIs" dxfId="5962" priority="1194" operator="lessThan">
      <formula>0</formula>
    </cfRule>
  </conditionalFormatting>
  <conditionalFormatting sqref="Q593:Q597">
    <cfRule type="cellIs" dxfId="5961" priority="1020" operator="lessThan">
      <formula>0</formula>
    </cfRule>
  </conditionalFormatting>
  <conditionalFormatting sqref="Q599:Q603">
    <cfRule type="cellIs" dxfId="5960" priority="1011" operator="lessThan">
      <formula>0</formula>
    </cfRule>
  </conditionalFormatting>
  <conditionalFormatting sqref="Q605:Q609">
    <cfRule type="cellIs" dxfId="5959" priority="924"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5" sqref="O615"/>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317</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320</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322</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381</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382</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ht="14">
      <c r="A121" s="152" t="s">
        <v>385</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365</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377</v>
      </c>
      <c r="Q346" s="134" t="s">
        <v>378</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205" t="s">
        <v>11</v>
      </c>
      <c r="C348" s="205"/>
      <c r="D348" s="205"/>
      <c r="E348" s="205"/>
      <c r="F348" s="205"/>
      <c r="G348" s="205"/>
      <c r="H348" s="205"/>
      <c r="I348" s="205"/>
      <c r="J348" s="205"/>
      <c r="K348" s="205"/>
      <c r="L348" s="205"/>
      <c r="M348" s="205"/>
      <c r="N348" s="205"/>
      <c r="O348" s="205"/>
      <c r="P348" s="6"/>
      <c r="Q348" s="3"/>
    </row>
    <row r="349" spans="1:53" ht="14">
      <c r="B349" s="226" t="s">
        <v>308</v>
      </c>
      <c r="C349" s="226"/>
      <c r="D349" s="226"/>
      <c r="E349" s="226"/>
      <c r="F349" s="226"/>
      <c r="G349" s="226"/>
      <c r="H349" s="226"/>
      <c r="I349" s="226"/>
      <c r="J349" s="226"/>
      <c r="K349" s="226"/>
      <c r="L349" s="226"/>
      <c r="M349" s="226"/>
      <c r="N349" s="226"/>
      <c r="O349" s="226"/>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386</v>
      </c>
    </row>
    <row r="355" spans="2:17" ht="14">
      <c r="B355" s="226" t="s">
        <v>381</v>
      </c>
      <c r="C355" s="226"/>
      <c r="D355" s="226"/>
      <c r="E355" s="226"/>
      <c r="F355" s="226"/>
      <c r="G355" s="226"/>
      <c r="H355" s="226"/>
      <c r="I355" s="226"/>
      <c r="J355" s="226"/>
      <c r="K355" s="226"/>
      <c r="L355" s="226"/>
      <c r="M355" s="226"/>
      <c r="N355" s="226"/>
      <c r="O355" s="226"/>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386</v>
      </c>
    </row>
    <row r="361" spans="2:17" ht="14">
      <c r="B361" s="235" t="s">
        <v>312</v>
      </c>
      <c r="C361" s="236"/>
      <c r="D361" s="236"/>
      <c r="E361" s="236"/>
      <c r="F361" s="236"/>
      <c r="G361" s="236"/>
      <c r="H361" s="236"/>
      <c r="I361" s="236"/>
      <c r="J361" s="236"/>
      <c r="K361" s="236"/>
      <c r="L361" s="236"/>
      <c r="M361" s="236"/>
      <c r="N361" s="236"/>
      <c r="O361" s="237"/>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386</v>
      </c>
    </row>
    <row r="367" spans="2:17" ht="14">
      <c r="B367" s="226" t="s">
        <v>382</v>
      </c>
      <c r="C367" s="226"/>
      <c r="D367" s="226"/>
      <c r="E367" s="226"/>
      <c r="F367" s="226"/>
      <c r="G367" s="226"/>
      <c r="H367" s="226"/>
      <c r="I367" s="226"/>
      <c r="J367" s="226"/>
      <c r="K367" s="226"/>
      <c r="L367" s="226"/>
      <c r="M367" s="226"/>
      <c r="N367" s="226"/>
      <c r="O367" s="226"/>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386</v>
      </c>
    </row>
    <row r="373" spans="2:17" ht="14">
      <c r="B373" s="227" t="s">
        <v>385</v>
      </c>
      <c r="C373" s="227"/>
      <c r="D373" s="227"/>
      <c r="E373" s="227"/>
      <c r="F373" s="227"/>
      <c r="G373" s="227"/>
      <c r="H373" s="227"/>
      <c r="I373" s="227"/>
      <c r="J373" s="227"/>
      <c r="K373" s="227"/>
      <c r="L373" s="227"/>
      <c r="M373" s="227"/>
      <c r="N373" s="227"/>
      <c r="O373" s="227"/>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386</v>
      </c>
    </row>
    <row r="379" spans="2:17" ht="14">
      <c r="B379" s="226" t="s">
        <v>313</v>
      </c>
      <c r="C379" s="226"/>
      <c r="D379" s="226"/>
      <c r="E379" s="226"/>
      <c r="F379" s="226"/>
      <c r="G379" s="226"/>
      <c r="H379" s="226"/>
      <c r="I379" s="226"/>
      <c r="J379" s="226"/>
      <c r="K379" s="226"/>
      <c r="L379" s="226"/>
      <c r="M379" s="226"/>
      <c r="N379" s="226"/>
      <c r="O379" s="226"/>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386</v>
      </c>
    </row>
    <row r="385" spans="1:17" ht="14">
      <c r="B385" s="226" t="s">
        <v>314</v>
      </c>
      <c r="C385" s="226"/>
      <c r="D385" s="226"/>
      <c r="E385" s="226"/>
      <c r="F385" s="226"/>
      <c r="G385" s="226"/>
      <c r="H385" s="226"/>
      <c r="I385" s="226"/>
      <c r="J385" s="226"/>
      <c r="K385" s="226"/>
      <c r="L385" s="226"/>
      <c r="M385" s="226"/>
      <c r="N385" s="226"/>
      <c r="O385" s="226"/>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386</v>
      </c>
    </row>
    <row r="391" spans="1:17" ht="14">
      <c r="B391" s="227" t="s">
        <v>315</v>
      </c>
      <c r="C391" s="227"/>
      <c r="D391" s="227"/>
      <c r="E391" s="227"/>
      <c r="F391" s="227"/>
      <c r="G391" s="227"/>
      <c r="H391" s="227"/>
      <c r="I391" s="227"/>
      <c r="J391" s="227"/>
      <c r="K391" s="227"/>
      <c r="L391" s="227"/>
      <c r="M391" s="227"/>
      <c r="N391" s="227"/>
      <c r="O391" s="227"/>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386</v>
      </c>
    </row>
    <row r="397" spans="1:17" ht="14">
      <c r="B397" s="205" t="s">
        <v>316</v>
      </c>
      <c r="C397" s="205"/>
      <c r="D397" s="205"/>
      <c r="E397" s="205"/>
      <c r="F397" s="205"/>
      <c r="G397" s="205"/>
      <c r="H397" s="205"/>
      <c r="I397" s="205"/>
      <c r="J397" s="205"/>
      <c r="K397" s="205"/>
      <c r="L397" s="205"/>
      <c r="M397" s="205"/>
      <c r="N397" s="205"/>
      <c r="O397" s="205"/>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222" t="s">
        <v>1</v>
      </c>
      <c r="C402" s="222"/>
      <c r="D402" s="222"/>
      <c r="E402" s="222"/>
      <c r="F402" s="222"/>
      <c r="G402" s="222"/>
      <c r="H402" s="222"/>
      <c r="I402" s="222"/>
      <c r="J402" s="222"/>
      <c r="K402" s="222"/>
      <c r="L402" s="222"/>
      <c r="M402" s="222"/>
      <c r="N402" s="222"/>
      <c r="O402" s="222"/>
    </row>
    <row r="403" spans="1:17" ht="14">
      <c r="B403" s="223" t="s">
        <v>2</v>
      </c>
      <c r="C403" s="223"/>
      <c r="D403" s="223"/>
      <c r="E403" s="223"/>
      <c r="F403" s="223"/>
      <c r="G403" s="223"/>
      <c r="H403" s="223"/>
      <c r="I403" s="223"/>
      <c r="J403" s="223"/>
      <c r="K403" s="223"/>
      <c r="L403" s="223"/>
      <c r="M403" s="223"/>
      <c r="N403" s="223"/>
      <c r="O403" s="223"/>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386</v>
      </c>
    </row>
    <row r="409" spans="1:17" ht="14">
      <c r="B409" s="228" t="s">
        <v>3</v>
      </c>
      <c r="C409" s="228"/>
      <c r="D409" s="228"/>
      <c r="E409" s="228"/>
      <c r="F409" s="228"/>
      <c r="G409" s="228"/>
      <c r="H409" s="228"/>
      <c r="I409" s="228"/>
      <c r="J409" s="228"/>
      <c r="K409" s="228"/>
      <c r="L409" s="228"/>
      <c r="M409" s="228"/>
      <c r="N409" s="228"/>
      <c r="O409" s="228"/>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386</v>
      </c>
    </row>
    <row r="415" spans="1:17" ht="14">
      <c r="B415" s="230" t="s">
        <v>4</v>
      </c>
      <c r="C415" s="230"/>
      <c r="D415" s="230"/>
      <c r="E415" s="230"/>
      <c r="F415" s="230"/>
      <c r="G415" s="230"/>
      <c r="H415" s="230"/>
      <c r="I415" s="230"/>
      <c r="J415" s="230"/>
      <c r="K415" s="230"/>
      <c r="L415" s="230"/>
      <c r="M415" s="230"/>
      <c r="N415" s="230"/>
      <c r="O415" s="230"/>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386</v>
      </c>
    </row>
    <row r="421" spans="2:17" ht="14">
      <c r="B421" s="222" t="s">
        <v>324</v>
      </c>
      <c r="C421" s="222"/>
      <c r="D421" s="222"/>
      <c r="E421" s="222"/>
      <c r="F421" s="222"/>
      <c r="G421" s="222"/>
      <c r="H421" s="222"/>
      <c r="I421" s="222"/>
      <c r="J421" s="222"/>
      <c r="K421" s="222"/>
      <c r="L421" s="222"/>
      <c r="M421" s="222"/>
      <c r="N421" s="222"/>
      <c r="O421" s="222"/>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386</v>
      </c>
    </row>
    <row r="427" spans="2:17" ht="14">
      <c r="B427" s="221" t="s">
        <v>17</v>
      </c>
      <c r="C427" s="221"/>
      <c r="D427" s="221"/>
      <c r="E427" s="221"/>
      <c r="F427" s="221"/>
      <c r="G427" s="221"/>
      <c r="H427" s="221"/>
      <c r="I427" s="221"/>
      <c r="J427" s="221"/>
      <c r="K427" s="221"/>
      <c r="L427" s="221"/>
      <c r="M427" s="221"/>
      <c r="N427" s="221"/>
      <c r="O427" s="221"/>
      <c r="P427" s="6"/>
      <c r="Q427" s="11"/>
    </row>
    <row r="428" spans="2:17" ht="14">
      <c r="B428" s="234" t="s">
        <v>325</v>
      </c>
      <c r="C428" s="234"/>
      <c r="D428" s="234"/>
      <c r="E428" s="234"/>
      <c r="F428" s="234"/>
      <c r="G428" s="234"/>
      <c r="H428" s="234"/>
      <c r="I428" s="234"/>
      <c r="J428" s="234"/>
      <c r="K428" s="234"/>
      <c r="L428" s="234"/>
      <c r="M428" s="234"/>
      <c r="N428" s="234"/>
      <c r="O428" s="234"/>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386</v>
      </c>
    </row>
    <row r="434" spans="1:18" ht="14">
      <c r="B434" s="221" t="s">
        <v>326</v>
      </c>
      <c r="C434" s="221"/>
      <c r="D434" s="221"/>
      <c r="E434" s="221"/>
      <c r="F434" s="221"/>
      <c r="G434" s="221"/>
      <c r="H434" s="221"/>
      <c r="I434" s="221"/>
      <c r="J434" s="221"/>
      <c r="K434" s="221"/>
      <c r="L434" s="221"/>
      <c r="M434" s="221"/>
      <c r="N434" s="221"/>
      <c r="O434" s="221"/>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386</v>
      </c>
    </row>
    <row r="440" spans="1:18" ht="14">
      <c r="B440" s="205" t="s">
        <v>18</v>
      </c>
      <c r="C440" s="205"/>
      <c r="D440" s="205"/>
      <c r="E440" s="205"/>
      <c r="F440" s="205"/>
      <c r="G440" s="205"/>
      <c r="H440" s="205"/>
      <c r="I440" s="205"/>
      <c r="J440" s="205"/>
      <c r="K440" s="205"/>
      <c r="L440" s="205"/>
      <c r="M440" s="205"/>
      <c r="N440" s="205"/>
      <c r="O440" s="205"/>
      <c r="P440" s="6"/>
      <c r="Q440" s="15"/>
    </row>
    <row r="441" spans="1:18" ht="14">
      <c r="B441" s="205" t="s">
        <v>346</v>
      </c>
      <c r="C441" s="205"/>
      <c r="D441" s="205"/>
      <c r="E441" s="205"/>
      <c r="F441" s="205"/>
      <c r="G441" s="205"/>
      <c r="H441" s="205"/>
      <c r="I441" s="205"/>
      <c r="J441" s="205"/>
      <c r="K441" s="205"/>
      <c r="L441" s="205"/>
      <c r="M441" s="205"/>
      <c r="N441" s="205"/>
      <c r="O441" s="205"/>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386</v>
      </c>
    </row>
    <row r="449" spans="1:17" ht="14">
      <c r="B449" s="205" t="s">
        <v>383</v>
      </c>
      <c r="C449" s="205"/>
      <c r="D449" s="205"/>
      <c r="E449" s="205"/>
      <c r="F449" s="205"/>
      <c r="G449" s="205"/>
      <c r="H449" s="205"/>
      <c r="I449" s="205"/>
      <c r="J449" s="205"/>
      <c r="K449" s="205"/>
      <c r="L449" s="205"/>
      <c r="M449" s="205"/>
      <c r="N449" s="205"/>
      <c r="O449" s="205"/>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386</v>
      </c>
    </row>
    <row r="457" spans="1:17" ht="14">
      <c r="B457" s="205" t="s">
        <v>307</v>
      </c>
      <c r="C457" s="205"/>
      <c r="D457" s="205"/>
      <c r="E457" s="205"/>
      <c r="F457" s="205"/>
      <c r="G457" s="205"/>
      <c r="H457" s="205"/>
      <c r="I457" s="205"/>
      <c r="J457" s="205"/>
      <c r="K457" s="205"/>
      <c r="L457" s="205"/>
      <c r="M457" s="205"/>
      <c r="N457" s="205"/>
      <c r="O457" s="205"/>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386</v>
      </c>
    </row>
    <row r="465" spans="2:17" ht="14">
      <c r="B465" s="205" t="s">
        <v>353</v>
      </c>
      <c r="C465" s="205"/>
      <c r="D465" s="205"/>
      <c r="E465" s="205"/>
      <c r="F465" s="205"/>
      <c r="G465" s="205"/>
      <c r="H465" s="205"/>
      <c r="I465" s="205"/>
      <c r="J465" s="205"/>
      <c r="K465" s="205"/>
      <c r="L465" s="205"/>
      <c r="M465" s="205"/>
      <c r="N465" s="205"/>
      <c r="O465" s="205"/>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205" t="s">
        <v>354</v>
      </c>
      <c r="C471" s="205"/>
      <c r="D471" s="205"/>
      <c r="E471" s="205"/>
      <c r="F471" s="205"/>
      <c r="G471" s="205"/>
      <c r="H471" s="205"/>
      <c r="I471" s="205"/>
      <c r="J471" s="205"/>
      <c r="K471" s="205"/>
      <c r="L471" s="205"/>
      <c r="M471" s="205"/>
      <c r="N471" s="205"/>
      <c r="O471" s="205"/>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205" t="s">
        <v>347</v>
      </c>
      <c r="C477" s="205"/>
      <c r="D477" s="205"/>
      <c r="E477" s="205"/>
      <c r="F477" s="205"/>
      <c r="G477" s="205"/>
      <c r="H477" s="205"/>
      <c r="I477" s="205"/>
      <c r="J477" s="205"/>
      <c r="K477" s="205"/>
      <c r="L477" s="205"/>
      <c r="M477" s="205"/>
      <c r="N477" s="205"/>
      <c r="O477" s="205"/>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230" t="s">
        <v>355</v>
      </c>
      <c r="C484" s="230"/>
      <c r="D484" s="230"/>
      <c r="E484" s="230"/>
      <c r="F484" s="230"/>
      <c r="G484" s="230"/>
      <c r="H484" s="230"/>
      <c r="I484" s="230"/>
      <c r="J484" s="230"/>
      <c r="K484" s="230"/>
      <c r="L484" s="230"/>
      <c r="M484" s="230"/>
      <c r="N484" s="230"/>
      <c r="O484" s="230"/>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386</v>
      </c>
    </row>
    <row r="492" spans="1:17" ht="14">
      <c r="B492" s="221" t="s">
        <v>366</v>
      </c>
      <c r="C492" s="221"/>
      <c r="D492" s="221"/>
      <c r="E492" s="221"/>
      <c r="F492" s="221"/>
      <c r="G492" s="221"/>
      <c r="H492" s="221"/>
      <c r="I492" s="221"/>
      <c r="J492" s="221"/>
      <c r="K492" s="221"/>
      <c r="L492" s="221"/>
      <c r="M492" s="221"/>
      <c r="N492" s="221"/>
      <c r="O492" s="221"/>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230" t="s">
        <v>349</v>
      </c>
      <c r="C500" s="230"/>
      <c r="D500" s="230"/>
      <c r="E500" s="230"/>
      <c r="F500" s="230"/>
      <c r="G500" s="230"/>
      <c r="H500" s="230"/>
      <c r="I500" s="230"/>
      <c r="J500" s="230"/>
      <c r="K500" s="230"/>
      <c r="L500" s="230"/>
      <c r="M500" s="230"/>
      <c r="N500" s="230"/>
      <c r="O500" s="230"/>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386</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221" t="s">
        <v>25</v>
      </c>
      <c r="C508" s="221"/>
      <c r="D508" s="221"/>
      <c r="E508" s="221"/>
      <c r="F508" s="221"/>
      <c r="G508" s="221"/>
      <c r="H508" s="221"/>
      <c r="I508" s="221"/>
      <c r="J508" s="221"/>
      <c r="K508" s="221"/>
      <c r="L508" s="221"/>
      <c r="M508" s="221"/>
      <c r="N508" s="221"/>
      <c r="O508" s="221"/>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230" t="s">
        <v>358</v>
      </c>
      <c r="C516" s="230"/>
      <c r="D516" s="230"/>
      <c r="E516" s="230"/>
      <c r="F516" s="230"/>
      <c r="G516" s="230"/>
      <c r="H516" s="230"/>
      <c r="I516" s="230"/>
      <c r="J516" s="230"/>
      <c r="K516" s="230"/>
      <c r="L516" s="230"/>
      <c r="M516" s="230"/>
      <c r="N516" s="230"/>
      <c r="O516" s="230"/>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386</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230" t="s">
        <v>384</v>
      </c>
      <c r="C524" s="230"/>
      <c r="D524" s="230"/>
      <c r="E524" s="230"/>
      <c r="F524" s="230"/>
      <c r="G524" s="230"/>
      <c r="H524" s="230"/>
      <c r="I524" s="230"/>
      <c r="J524" s="230"/>
      <c r="K524" s="230"/>
      <c r="L524" s="230"/>
      <c r="M524" s="230"/>
      <c r="N524" s="230"/>
      <c r="O524" s="230"/>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386</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221" t="s">
        <v>29</v>
      </c>
      <c r="C532" s="221"/>
      <c r="D532" s="221"/>
      <c r="E532" s="221"/>
      <c r="F532" s="221"/>
      <c r="G532" s="221"/>
      <c r="H532" s="221"/>
      <c r="I532" s="221"/>
      <c r="J532" s="221"/>
      <c r="K532" s="221"/>
      <c r="L532" s="221"/>
      <c r="M532" s="221"/>
      <c r="N532" s="221"/>
      <c r="O532" s="221"/>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224" t="s">
        <v>356</v>
      </c>
      <c r="C539" s="224"/>
      <c r="D539" s="224"/>
      <c r="E539" s="224"/>
      <c r="F539" s="224"/>
      <c r="G539" s="224"/>
      <c r="H539" s="224"/>
      <c r="I539" s="224"/>
      <c r="J539" s="224"/>
      <c r="K539" s="224"/>
      <c r="L539" s="224"/>
      <c r="M539" s="224"/>
      <c r="N539" s="224"/>
      <c r="O539" s="224"/>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221" t="s">
        <v>665</v>
      </c>
      <c r="C546" s="221"/>
      <c r="D546" s="221"/>
      <c r="E546" s="221"/>
      <c r="F546" s="221"/>
      <c r="G546" s="221"/>
      <c r="H546" s="221"/>
      <c r="I546" s="221"/>
      <c r="J546" s="221"/>
      <c r="K546" s="221"/>
      <c r="L546" s="221"/>
      <c r="M546" s="221"/>
      <c r="N546" s="221"/>
      <c r="O546" s="221"/>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205" t="s">
        <v>9</v>
      </c>
      <c r="C554" s="205"/>
      <c r="D554" s="205"/>
      <c r="E554" s="205"/>
      <c r="F554" s="205"/>
      <c r="G554" s="205"/>
      <c r="H554" s="205"/>
      <c r="I554" s="205"/>
      <c r="J554" s="205"/>
      <c r="K554" s="205"/>
      <c r="L554" s="205"/>
      <c r="M554" s="205"/>
      <c r="N554" s="205"/>
      <c r="O554" s="205"/>
    </row>
    <row r="555" spans="1:17" ht="14">
      <c r="B555" s="206" t="s">
        <v>357</v>
      </c>
      <c r="C555" s="206"/>
      <c r="D555" s="206"/>
      <c r="E555" s="206"/>
      <c r="F555" s="206"/>
      <c r="G555" s="206"/>
      <c r="H555" s="206"/>
      <c r="I555" s="206"/>
      <c r="J555" s="206"/>
      <c r="K555" s="206"/>
      <c r="L555" s="206"/>
      <c r="M555" s="206"/>
      <c r="N555" s="206"/>
      <c r="O555" s="206"/>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386</v>
      </c>
    </row>
    <row r="561" spans="2:17" ht="14">
      <c r="B561" s="205" t="s">
        <v>359</v>
      </c>
      <c r="C561" s="205"/>
      <c r="D561" s="205"/>
      <c r="E561" s="205"/>
      <c r="F561" s="205"/>
      <c r="G561" s="205"/>
      <c r="H561" s="205"/>
      <c r="I561" s="205"/>
      <c r="J561" s="205"/>
      <c r="K561" s="205"/>
      <c r="L561" s="205"/>
      <c r="M561" s="205"/>
      <c r="N561" s="205"/>
      <c r="O561" s="205"/>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ht="14">
      <c r="B567" s="221" t="s">
        <v>34</v>
      </c>
      <c r="C567" s="221"/>
      <c r="D567" s="221"/>
      <c r="E567" s="221"/>
      <c r="F567" s="221"/>
      <c r="G567" s="221"/>
      <c r="H567" s="221"/>
      <c r="I567" s="221"/>
      <c r="J567" s="221"/>
      <c r="K567" s="221"/>
      <c r="L567" s="221"/>
      <c r="M567" s="221"/>
      <c r="N567" s="221"/>
      <c r="O567" s="221"/>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229" t="s">
        <v>10</v>
      </c>
      <c r="C572" s="229"/>
      <c r="D572" s="229"/>
      <c r="E572" s="229"/>
      <c r="F572" s="229"/>
      <c r="G572" s="229"/>
      <c r="H572" s="229"/>
      <c r="I572" s="229"/>
      <c r="J572" s="229"/>
      <c r="K572" s="229"/>
      <c r="L572" s="229"/>
      <c r="M572" s="229"/>
      <c r="N572" s="229"/>
      <c r="O572" s="229"/>
      <c r="P572" s="6"/>
      <c r="Q572" s="9"/>
    </row>
    <row r="573" spans="2:17" ht="14">
      <c r="B573" s="223" t="s">
        <v>360</v>
      </c>
      <c r="C573" s="223"/>
      <c r="D573" s="223"/>
      <c r="E573" s="223"/>
      <c r="F573" s="223"/>
      <c r="G573" s="223"/>
      <c r="H573" s="223"/>
      <c r="I573" s="223"/>
      <c r="J573" s="223"/>
      <c r="K573" s="223"/>
      <c r="L573" s="223"/>
      <c r="M573" s="223"/>
      <c r="N573" s="223"/>
      <c r="O573" s="223"/>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224" t="s">
        <v>361</v>
      </c>
      <c r="C578" s="224"/>
      <c r="D578" s="224"/>
      <c r="E578" s="224"/>
      <c r="F578" s="224"/>
      <c r="G578" s="224"/>
      <c r="H578" s="224"/>
      <c r="I578" s="224"/>
      <c r="J578" s="224"/>
      <c r="K578" s="224"/>
      <c r="L578" s="224"/>
      <c r="M578" s="224"/>
      <c r="N578" s="224"/>
      <c r="O578" s="224"/>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221" t="s">
        <v>362</v>
      </c>
      <c r="C583" s="221"/>
      <c r="D583" s="221"/>
      <c r="E583" s="221"/>
      <c r="F583" s="221"/>
      <c r="G583" s="221"/>
      <c r="H583" s="221"/>
      <c r="I583" s="221"/>
      <c r="J583" s="221"/>
      <c r="K583" s="221"/>
      <c r="L583" s="221"/>
      <c r="M583" s="221"/>
      <c r="N583" s="221"/>
      <c r="O583" s="221"/>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232" t="s">
        <v>363</v>
      </c>
      <c r="C588" s="232"/>
      <c r="D588" s="232"/>
      <c r="E588" s="232"/>
      <c r="F588" s="232"/>
      <c r="G588" s="232"/>
      <c r="H588" s="232"/>
      <c r="I588" s="232"/>
      <c r="J588" s="232"/>
      <c r="K588" s="232"/>
      <c r="L588" s="232"/>
      <c r="M588" s="232"/>
      <c r="N588" s="232"/>
      <c r="O588" s="232"/>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233" t="s">
        <v>35</v>
      </c>
      <c r="C593" s="233"/>
      <c r="D593" s="233"/>
      <c r="E593" s="233"/>
      <c r="F593" s="233"/>
      <c r="G593" s="233"/>
      <c r="H593" s="233"/>
      <c r="I593" s="233"/>
      <c r="J593" s="233"/>
      <c r="K593" s="233"/>
      <c r="L593" s="233"/>
      <c r="M593" s="233"/>
      <c r="N593" s="233"/>
      <c r="O593" s="233"/>
      <c r="P593" s="28"/>
      <c r="Q593" s="89"/>
    </row>
    <row r="594" spans="2:17" ht="14">
      <c r="B594" s="231" t="s">
        <v>36</v>
      </c>
      <c r="C594" s="231"/>
      <c r="D594" s="231"/>
      <c r="E594" s="231"/>
      <c r="F594" s="231"/>
      <c r="G594" s="231"/>
      <c r="H594" s="231"/>
      <c r="I594" s="231"/>
      <c r="J594" s="231"/>
      <c r="K594" s="231"/>
      <c r="L594" s="231"/>
      <c r="M594" s="231"/>
      <c r="N594" s="231"/>
      <c r="O594" s="231"/>
      <c r="P594" s="28"/>
      <c r="Q594" s="89"/>
    </row>
    <row r="595" spans="2:17" ht="14">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231" t="s">
        <v>364</v>
      </c>
      <c r="C597" s="231"/>
      <c r="D597" s="231"/>
      <c r="E597" s="231"/>
      <c r="F597" s="231"/>
      <c r="G597" s="231"/>
      <c r="H597" s="231"/>
      <c r="I597" s="231"/>
      <c r="J597" s="231"/>
      <c r="K597" s="231"/>
      <c r="L597" s="231"/>
      <c r="M597" s="231"/>
      <c r="N597" s="231"/>
      <c r="O597" s="231"/>
      <c r="P597" s="28"/>
      <c r="Q597" s="89"/>
    </row>
    <row r="598" spans="2:17" ht="14">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231" t="s">
        <v>42</v>
      </c>
      <c r="C600" s="231"/>
      <c r="D600" s="231"/>
      <c r="E600" s="231"/>
      <c r="F600" s="231"/>
      <c r="G600" s="231"/>
      <c r="H600" s="231"/>
      <c r="I600" s="231"/>
      <c r="J600" s="231"/>
      <c r="K600" s="231"/>
      <c r="L600" s="231"/>
      <c r="M600" s="231"/>
      <c r="N600" s="231"/>
      <c r="O600" s="231"/>
      <c r="P600" s="28"/>
      <c r="Q600" s="89"/>
    </row>
    <row r="601" spans="2:17" ht="14">
      <c r="B601" s="157"/>
      <c r="C601" s="157"/>
      <c r="D601" s="157"/>
      <c r="E601" s="157"/>
      <c r="F601" s="157"/>
      <c r="G601" s="157"/>
      <c r="H601" s="157"/>
      <c r="I601" s="157"/>
      <c r="J601" s="157"/>
      <c r="K601" s="157"/>
      <c r="L601" s="157"/>
      <c r="M601" s="157"/>
      <c r="N601" s="157"/>
      <c r="O601" s="157"/>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7"/>
      <c r="C605" s="137"/>
      <c r="D605" s="137"/>
      <c r="E605" s="137"/>
      <c r="F605" s="137"/>
      <c r="G605" s="137"/>
      <c r="H605" s="137"/>
      <c r="I605" s="137"/>
      <c r="J605" s="137"/>
      <c r="K605" s="137"/>
      <c r="L605" s="137"/>
      <c r="M605" s="137"/>
      <c r="N605" s="137"/>
      <c r="O605" s="137"/>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1"/>
      <c r="C612" s="141"/>
      <c r="D612" s="141"/>
      <c r="E612" s="141"/>
      <c r="F612" s="141"/>
      <c r="G612" s="141"/>
      <c r="H612" s="141"/>
      <c r="I612" s="141"/>
      <c r="J612" s="141"/>
      <c r="K612" s="141"/>
      <c r="L612" s="141"/>
      <c r="M612" s="141"/>
      <c r="N612" s="142"/>
      <c r="O612" s="142"/>
      <c r="P612" s="31"/>
      <c r="Q612" s="37" t="s">
        <v>55</v>
      </c>
    </row>
    <row r="613" spans="1:17" s="71" customFormat="1" ht="14">
      <c r="A613" s="100"/>
      <c r="B613" s="143"/>
      <c r="C613" s="143"/>
      <c r="D613" s="143"/>
      <c r="E613" s="143"/>
      <c r="F613" s="143"/>
      <c r="G613" s="143"/>
      <c r="H613" s="143"/>
      <c r="I613" s="143"/>
      <c r="J613" s="143"/>
      <c r="K613" s="143"/>
      <c r="L613" s="143"/>
      <c r="M613" s="143"/>
      <c r="N613" s="144"/>
      <c r="O613" s="144"/>
      <c r="P613" s="38"/>
      <c r="Q613" s="39" t="s">
        <v>56</v>
      </c>
    </row>
    <row r="614" spans="1:17" s="3" customFormat="1" ht="14">
      <c r="A614" s="101"/>
      <c r="B614" s="146"/>
      <c r="C614" s="146"/>
      <c r="D614" s="146"/>
      <c r="E614" s="146"/>
      <c r="F614" s="146"/>
      <c r="G614" s="146"/>
      <c r="H614" s="146"/>
      <c r="I614" s="146"/>
      <c r="J614" s="146"/>
      <c r="K614" s="146"/>
      <c r="L614" s="146"/>
      <c r="M614" s="146"/>
      <c r="N614" s="147"/>
      <c r="O614" s="149" t="e">
        <f>VLOOKUP($P614,Price!$A$1:$F$1207,6,FALSE)</f>
        <v>#N/A</v>
      </c>
      <c r="P614" s="150" t="s">
        <v>390</v>
      </c>
      <c r="Q614" s="36" t="s">
        <v>57</v>
      </c>
    </row>
    <row r="615" spans="1:17" ht="14">
      <c r="B615" s="201" t="s">
        <v>64</v>
      </c>
      <c r="C615" s="202"/>
      <c r="D615" s="202"/>
      <c r="E615" s="202"/>
      <c r="F615" s="202"/>
      <c r="G615" s="202"/>
      <c r="H615" s="202"/>
      <c r="I615" s="202"/>
      <c r="J615" s="202"/>
      <c r="K615" s="202"/>
      <c r="L615" s="202"/>
      <c r="M615" s="202"/>
      <c r="N615" s="202"/>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203" t="s">
        <v>73</v>
      </c>
      <c r="C623" s="204"/>
      <c r="D623" s="204"/>
      <c r="E623" s="204"/>
      <c r="F623" s="204"/>
      <c r="G623" s="204"/>
      <c r="H623" s="204"/>
      <c r="I623" s="204"/>
      <c r="J623" s="204"/>
      <c r="K623" s="204"/>
      <c r="L623" s="204"/>
      <c r="M623" s="204"/>
      <c r="N623" s="204"/>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958" priority="1311" operator="lessThan">
      <formula>0</formula>
    </cfRule>
  </conditionalFormatting>
  <conditionalFormatting sqref="P546">
    <cfRule type="cellIs" dxfId="5957" priority="1309" operator="lessThan">
      <formula>0</formula>
    </cfRule>
  </conditionalFormatting>
  <conditionalFormatting sqref="B347:N347">
    <cfRule type="cellIs" dxfId="5956" priority="1308" operator="lessThan">
      <formula>0</formula>
    </cfRule>
  </conditionalFormatting>
  <conditionalFormatting sqref="B347:N347">
    <cfRule type="cellIs" dxfId="5955" priority="1307" operator="lessThan">
      <formula>0</formula>
    </cfRule>
  </conditionalFormatting>
  <conditionalFormatting sqref="Q551">
    <cfRule type="cellIs" dxfId="5954" priority="1299" operator="lessThan">
      <formula>0</formula>
    </cfRule>
  </conditionalFormatting>
  <conditionalFormatting sqref="Q485:Q488">
    <cfRule type="cellIs" dxfId="5953" priority="1306" operator="lessThan">
      <formula>0</formula>
    </cfRule>
  </conditionalFormatting>
  <conditionalFormatting sqref="Q489:Q490">
    <cfRule type="cellIs" dxfId="5952" priority="1305" operator="lessThan">
      <formula>0</formula>
    </cfRule>
  </conditionalFormatting>
  <conditionalFormatting sqref="Q489:Q490">
    <cfRule type="cellIs" dxfId="5951" priority="1304" operator="lessThan">
      <formula>0</formula>
    </cfRule>
  </conditionalFormatting>
  <conditionalFormatting sqref="P547:P550">
    <cfRule type="cellIs" dxfId="5950" priority="1296" operator="lessThan">
      <formula>0</formula>
    </cfRule>
  </conditionalFormatting>
  <conditionalFormatting sqref="Q371">
    <cfRule type="cellIs" dxfId="5949" priority="1264" operator="lessThan">
      <formula>0</formula>
    </cfRule>
  </conditionalFormatting>
  <conditionalFormatting sqref="Q551">
    <cfRule type="cellIs" dxfId="5948" priority="1298" operator="lessThan">
      <formula>0</formula>
    </cfRule>
  </conditionalFormatting>
  <conditionalFormatting sqref="J352:N353 K350:N351">
    <cfRule type="cellIs" dxfId="5947" priority="1291" operator="lessThan">
      <formula>0</formula>
    </cfRule>
  </conditionalFormatting>
  <conditionalFormatting sqref="Q353">
    <cfRule type="cellIs" dxfId="5946" priority="1284" operator="lessThan">
      <formula>0</formula>
    </cfRule>
  </conditionalFormatting>
  <conditionalFormatting sqref="Q450:Q454">
    <cfRule type="cellIs" dxfId="5945" priority="1295" operator="lessThan">
      <formula>0</formula>
    </cfRule>
  </conditionalFormatting>
  <conditionalFormatting sqref="J350">
    <cfRule type="cellIs" dxfId="5944" priority="1290" operator="lessThan">
      <formula>0</formula>
    </cfRule>
  </conditionalFormatting>
  <conditionalFormatting sqref="P348:Q349 Q350:Q352">
    <cfRule type="cellIs" dxfId="5943" priority="1294" operator="lessThan">
      <formula>0</formula>
    </cfRule>
  </conditionalFormatting>
  <conditionalFormatting sqref="B348">
    <cfRule type="cellIs" dxfId="5942" priority="1289" operator="lessThan">
      <formula>0</formula>
    </cfRule>
  </conditionalFormatting>
  <conditionalFormatting sqref="P397:Q397 Q398:Q400">
    <cfRule type="cellIs" dxfId="5941" priority="1234" operator="lessThan">
      <formula>0</formula>
    </cfRule>
  </conditionalFormatting>
  <conditionalFormatting sqref="P348:P349">
    <cfRule type="cellIs" dxfId="5940" priority="1293" operator="lessThan">
      <formula>0</formula>
    </cfRule>
  </conditionalFormatting>
  <conditionalFormatting sqref="P350:P353">
    <cfRule type="cellIs" dxfId="5939" priority="1292" operator="lessThan">
      <formula>0</formula>
    </cfRule>
  </conditionalFormatting>
  <conditionalFormatting sqref="Q401">
    <cfRule type="cellIs" dxfId="5938" priority="1231" operator="lessThan">
      <formula>0</formula>
    </cfRule>
  </conditionalFormatting>
  <conditionalFormatting sqref="Q354">
    <cfRule type="cellIs" dxfId="5937" priority="1287" operator="lessThan">
      <formula>0</formula>
    </cfRule>
  </conditionalFormatting>
  <conditionalFormatting sqref="Q408">
    <cfRule type="cellIs" dxfId="5936" priority="1218" operator="lessThan">
      <formula>0</formula>
    </cfRule>
  </conditionalFormatting>
  <conditionalFormatting sqref="P398:P400">
    <cfRule type="cellIs" dxfId="5935" priority="1232" operator="lessThan">
      <formula>0</formula>
    </cfRule>
  </conditionalFormatting>
  <conditionalFormatting sqref="P386:P388">
    <cfRule type="cellIs" dxfId="5934" priority="1250" operator="lessThan">
      <formula>0</formula>
    </cfRule>
  </conditionalFormatting>
  <conditionalFormatting sqref="H390">
    <cfRule type="cellIs" dxfId="5933" priority="1206" operator="lessThan">
      <formula>0</formula>
    </cfRule>
  </conditionalFormatting>
  <conditionalFormatting sqref="Q401">
    <cfRule type="cellIs" dxfId="5932" priority="1230" operator="lessThan">
      <formula>0</formula>
    </cfRule>
  </conditionalFormatting>
  <conditionalFormatting sqref="B349">
    <cfRule type="cellIs" dxfId="5931" priority="1288" operator="lessThan">
      <formula>0</formula>
    </cfRule>
  </conditionalFormatting>
  <conditionalFormatting sqref="J351">
    <cfRule type="cellIs" dxfId="5930" priority="1285" operator="lessThan">
      <formula>0</formula>
    </cfRule>
  </conditionalFormatting>
  <conditionalFormatting sqref="P354">
    <cfRule type="cellIs" dxfId="5929" priority="1286" operator="lessThan">
      <formula>0</formula>
    </cfRule>
  </conditionalFormatting>
  <conditionalFormatting sqref="P421">
    <cfRule type="cellIs" dxfId="5928" priority="1200" operator="lessThan">
      <formula>0</formula>
    </cfRule>
  </conditionalFormatting>
  <conditionalFormatting sqref="Q353">
    <cfRule type="cellIs" dxfId="5927" priority="1283" operator="lessThan">
      <formula>0</formula>
    </cfRule>
  </conditionalFormatting>
  <conditionalFormatting sqref="P355:Q355 Q356:Q358">
    <cfRule type="cellIs" dxfId="5926" priority="1282" operator="lessThan">
      <formula>0</formula>
    </cfRule>
  </conditionalFormatting>
  <conditionalFormatting sqref="P355">
    <cfRule type="cellIs" dxfId="5925" priority="1281" operator="lessThan">
      <formula>0</formula>
    </cfRule>
  </conditionalFormatting>
  <conditionalFormatting sqref="P356:P359">
    <cfRule type="cellIs" dxfId="5924" priority="1280" operator="lessThan">
      <formula>0</formula>
    </cfRule>
  </conditionalFormatting>
  <conditionalFormatting sqref="P385">
    <cfRule type="cellIs" dxfId="5923" priority="1251" operator="lessThan">
      <formula>0</formula>
    </cfRule>
  </conditionalFormatting>
  <conditionalFormatting sqref="C386:J386">
    <cfRule type="cellIs" dxfId="5922" priority="1248" operator="lessThan">
      <formula>0</formula>
    </cfRule>
  </conditionalFormatting>
  <conditionalFormatting sqref="I387 K386:N387 C388:N388 C389:M389">
    <cfRule type="cellIs" dxfId="5921" priority="1249" operator="lessThan">
      <formula>0</formula>
    </cfRule>
  </conditionalFormatting>
  <conditionalFormatting sqref="Q360">
    <cfRule type="cellIs" dxfId="5920" priority="1275" operator="lessThan">
      <formula>0</formula>
    </cfRule>
  </conditionalFormatting>
  <conditionalFormatting sqref="B385">
    <cfRule type="cellIs" dxfId="5919" priority="1246" operator="lessThan">
      <formula>0</formula>
    </cfRule>
  </conditionalFormatting>
  <conditionalFormatting sqref="Q359">
    <cfRule type="cellIs" dxfId="5918" priority="1273" operator="lessThan">
      <formula>0</formula>
    </cfRule>
  </conditionalFormatting>
  <conditionalFormatting sqref="Q359">
    <cfRule type="cellIs" dxfId="5917" priority="1272" operator="lessThan">
      <formula>0</formula>
    </cfRule>
  </conditionalFormatting>
  <conditionalFormatting sqref="P367:Q367 Q368:Q370">
    <cfRule type="cellIs" dxfId="5916" priority="1271" operator="lessThan">
      <formula>0</formula>
    </cfRule>
  </conditionalFormatting>
  <conditionalFormatting sqref="P367">
    <cfRule type="cellIs" dxfId="5915" priority="1270" operator="lessThan">
      <formula>0</formula>
    </cfRule>
  </conditionalFormatting>
  <conditionalFormatting sqref="J368">
    <cfRule type="cellIs" dxfId="5914" priority="1268" operator="lessThan">
      <formula>0</formula>
    </cfRule>
  </conditionalFormatting>
  <conditionalFormatting sqref="K368:N369 J370:M371">
    <cfRule type="cellIs" dxfId="5913" priority="1269" operator="lessThan">
      <formula>0</formula>
    </cfRule>
  </conditionalFormatting>
  <conditionalFormatting sqref="P379">
    <cfRule type="cellIs" dxfId="5912" priority="1261" operator="lessThan">
      <formula>0</formula>
    </cfRule>
  </conditionalFormatting>
  <conditionalFormatting sqref="Q372">
    <cfRule type="cellIs" dxfId="5911" priority="1266" operator="lessThan">
      <formula>0</formula>
    </cfRule>
  </conditionalFormatting>
  <conditionalFormatting sqref="B367">
    <cfRule type="cellIs" dxfId="5910" priority="1267" operator="lessThan">
      <formula>0</formula>
    </cfRule>
  </conditionalFormatting>
  <conditionalFormatting sqref="P404:P406">
    <cfRule type="cellIs" dxfId="5909" priority="1219" operator="lessThan">
      <formula>0</formula>
    </cfRule>
  </conditionalFormatting>
  <conditionalFormatting sqref="J369">
    <cfRule type="cellIs" dxfId="5908" priority="1265" operator="lessThan">
      <formula>0</formula>
    </cfRule>
  </conditionalFormatting>
  <conditionalFormatting sqref="Q371">
    <cfRule type="cellIs" dxfId="5907" priority="1263" operator="lessThan">
      <formula>0</formula>
    </cfRule>
  </conditionalFormatting>
  <conditionalFormatting sqref="P379:Q379 Q380:Q382">
    <cfRule type="cellIs" dxfId="5906" priority="1262" operator="lessThan">
      <formula>0</formula>
    </cfRule>
  </conditionalFormatting>
  <conditionalFormatting sqref="Q383">
    <cfRule type="cellIs" dxfId="5905" priority="1253" operator="lessThan">
      <formula>0</formula>
    </cfRule>
  </conditionalFormatting>
  <conditionalFormatting sqref="I381 K380:N381 C382:M383">
    <cfRule type="cellIs" dxfId="5904" priority="1260" operator="lessThan">
      <formula>0</formula>
    </cfRule>
  </conditionalFormatting>
  <conditionalFormatting sqref="I380">
    <cfRule type="cellIs" dxfId="5903" priority="1258" operator="lessThan">
      <formula>0</formula>
    </cfRule>
  </conditionalFormatting>
  <conditionalFormatting sqref="C380:J380">
    <cfRule type="cellIs" dxfId="5902" priority="1259" operator="lessThan">
      <formula>0</formula>
    </cfRule>
  </conditionalFormatting>
  <conditionalFormatting sqref="B379">
    <cfRule type="cellIs" dxfId="5901" priority="1257" operator="lessThan">
      <formula>0</formula>
    </cfRule>
  </conditionalFormatting>
  <conditionalFormatting sqref="Q384">
    <cfRule type="cellIs" dxfId="5900" priority="1256" operator="lessThan">
      <formula>0</formula>
    </cfRule>
  </conditionalFormatting>
  <conditionalFormatting sqref="Q429:Q431">
    <cfRule type="cellIs" dxfId="5899" priority="1191" operator="lessThan">
      <formula>0</formula>
    </cfRule>
  </conditionalFormatting>
  <conditionalFormatting sqref="C381:J381">
    <cfRule type="cellIs" dxfId="5898" priority="1255" operator="lessThan">
      <formula>0</formula>
    </cfRule>
  </conditionalFormatting>
  <conditionalFormatting sqref="Q383">
    <cfRule type="cellIs" dxfId="5897" priority="1254" operator="lessThan">
      <formula>0</formula>
    </cfRule>
  </conditionalFormatting>
  <conditionalFormatting sqref="Q389">
    <cfRule type="cellIs" dxfId="5896" priority="1242" operator="lessThan">
      <formula>0</formula>
    </cfRule>
  </conditionalFormatting>
  <conditionalFormatting sqref="P391:Q391 Q392:Q394">
    <cfRule type="cellIs" dxfId="5895" priority="1241" operator="lessThan">
      <formula>0</formula>
    </cfRule>
  </conditionalFormatting>
  <conditionalFormatting sqref="P391">
    <cfRule type="cellIs" dxfId="5894" priority="1240" operator="lessThan">
      <formula>0</formula>
    </cfRule>
  </conditionalFormatting>
  <conditionalFormatting sqref="P392:P394">
    <cfRule type="cellIs" dxfId="5893" priority="1239" operator="lessThan">
      <formula>0</formula>
    </cfRule>
  </conditionalFormatting>
  <conditionalFormatting sqref="Q396">
    <cfRule type="cellIs" dxfId="5892" priority="1237" operator="lessThan">
      <formula>0</formula>
    </cfRule>
  </conditionalFormatting>
  <conditionalFormatting sqref="B391">
    <cfRule type="cellIs" dxfId="5891" priority="1238" operator="lessThan">
      <formula>0</formula>
    </cfRule>
  </conditionalFormatting>
  <conditionalFormatting sqref="Q395">
    <cfRule type="cellIs" dxfId="5890" priority="1236" operator="lessThan">
      <formula>0</formula>
    </cfRule>
  </conditionalFormatting>
  <conditionalFormatting sqref="P385:Q385 Q386:Q388">
    <cfRule type="cellIs" dxfId="5889" priority="1252" operator="lessThan">
      <formula>0</formula>
    </cfRule>
  </conditionalFormatting>
  <conditionalFormatting sqref="Q395">
    <cfRule type="cellIs" dxfId="5888" priority="1235" operator="lessThan">
      <formula>0</formula>
    </cfRule>
  </conditionalFormatting>
  <conditionalFormatting sqref="J372:M372">
    <cfRule type="cellIs" dxfId="5887" priority="1226" operator="lessThan">
      <formula>0</formula>
    </cfRule>
  </conditionalFormatting>
  <conditionalFormatting sqref="C360:M360">
    <cfRule type="cellIs" dxfId="5886" priority="1225" operator="lessThan">
      <formula>0</formula>
    </cfRule>
  </conditionalFormatting>
  <conditionalFormatting sqref="J354:N354">
    <cfRule type="cellIs" dxfId="5885" priority="1224" operator="lessThan">
      <formula>0</formula>
    </cfRule>
  </conditionalFormatting>
  <conditionalFormatting sqref="I386">
    <cfRule type="cellIs" dxfId="5884" priority="1247" operator="lessThan">
      <formula>0</formula>
    </cfRule>
  </conditionalFormatting>
  <conditionalFormatting sqref="Q390">
    <cfRule type="cellIs" dxfId="5883" priority="1245" operator="lessThan">
      <formula>0</formula>
    </cfRule>
  </conditionalFormatting>
  <conditionalFormatting sqref="C387:J387">
    <cfRule type="cellIs" dxfId="5882" priority="1244" operator="lessThan">
      <formula>0</formula>
    </cfRule>
  </conditionalFormatting>
  <conditionalFormatting sqref="Q389">
    <cfRule type="cellIs" dxfId="5881" priority="1243" operator="lessThan">
      <formula>0</formula>
    </cfRule>
  </conditionalFormatting>
  <conditionalFormatting sqref="P397">
    <cfRule type="cellIs" dxfId="5880" priority="1233" operator="lessThan">
      <formula>0</formula>
    </cfRule>
  </conditionalFormatting>
  <conditionalFormatting sqref="C396:M396">
    <cfRule type="cellIs" dxfId="5879" priority="1229" operator="lessThan">
      <formula>0</formula>
    </cfRule>
  </conditionalFormatting>
  <conditionalFormatting sqref="C390:M390">
    <cfRule type="cellIs" dxfId="5878" priority="1228" operator="lessThan">
      <formula>0</formula>
    </cfRule>
  </conditionalFormatting>
  <conditionalFormatting sqref="C384:M384">
    <cfRule type="cellIs" dxfId="5877" priority="1227" operator="lessThan">
      <formula>0</formula>
    </cfRule>
  </conditionalFormatting>
  <conditionalFormatting sqref="Q425">
    <cfRule type="cellIs" dxfId="5876" priority="1196" operator="lessThan">
      <formula>0</formula>
    </cfRule>
  </conditionalFormatting>
  <conditionalFormatting sqref="H383">
    <cfRule type="cellIs" dxfId="5875" priority="1203" operator="lessThan">
      <formula>0</formula>
    </cfRule>
  </conditionalFormatting>
  <conditionalFormatting sqref="J557">
    <cfRule type="cellIs" dxfId="5874" priority="1177" operator="lessThan">
      <formula>0</formula>
    </cfRule>
  </conditionalFormatting>
  <conditionalFormatting sqref="H360">
    <cfRule type="cellIs" dxfId="5873" priority="1204" operator="lessThan">
      <formula>0</formula>
    </cfRule>
  </conditionalFormatting>
  <conditionalFormatting sqref="P422:P424">
    <cfRule type="cellIs" dxfId="5872" priority="1199" operator="lessThan">
      <formula>0</formula>
    </cfRule>
  </conditionalFormatting>
  <conditionalFormatting sqref="B427">
    <cfRule type="cellIs" dxfId="5871" priority="1193" operator="lessThan">
      <formula>0</formula>
    </cfRule>
  </conditionalFormatting>
  <conditionalFormatting sqref="B403">
    <cfRule type="cellIs" dxfId="5870" priority="1215" operator="lessThan">
      <formula>0</formula>
    </cfRule>
  </conditionalFormatting>
  <conditionalFormatting sqref="P421:Q421 Q422:Q424">
    <cfRule type="cellIs" dxfId="5869" priority="1201" operator="lessThan">
      <formula>0</formula>
    </cfRule>
  </conditionalFormatting>
  <conditionalFormatting sqref="Q438">
    <cfRule type="cellIs" dxfId="5868" priority="1184" operator="lessThan">
      <formula>0</formula>
    </cfRule>
  </conditionalFormatting>
  <conditionalFormatting sqref="B397">
    <cfRule type="cellIs" dxfId="5867" priority="1223" operator="lessThan">
      <formula>0</formula>
    </cfRule>
  </conditionalFormatting>
  <conditionalFormatting sqref="B402">
    <cfRule type="cellIs" dxfId="5866" priority="1222" operator="lessThan">
      <formula>0</formula>
    </cfRule>
  </conditionalFormatting>
  <conditionalFormatting sqref="Q407">
    <cfRule type="cellIs" dxfId="5865" priority="1216" operator="lessThan">
      <formula>0</formula>
    </cfRule>
  </conditionalFormatting>
  <conditionalFormatting sqref="P403:Q403 Q404:Q406">
    <cfRule type="cellIs" dxfId="5864" priority="1221" operator="lessThan">
      <formula>0</formula>
    </cfRule>
  </conditionalFormatting>
  <conditionalFormatting sqref="P403">
    <cfRule type="cellIs" dxfId="5863" priority="1220" operator="lessThan">
      <formula>0</formula>
    </cfRule>
  </conditionalFormatting>
  <conditionalFormatting sqref="Q407">
    <cfRule type="cellIs" dxfId="5862" priority="1217" operator="lessThan">
      <formula>0</formula>
    </cfRule>
  </conditionalFormatting>
  <conditionalFormatting sqref="B434">
    <cfRule type="cellIs" dxfId="5861" priority="1182" operator="lessThan">
      <formula>0</formula>
    </cfRule>
  </conditionalFormatting>
  <conditionalFormatting sqref="H384">
    <cfRule type="cellIs" dxfId="5860" priority="1202" operator="lessThan">
      <formula>0</formula>
    </cfRule>
  </conditionalFormatting>
  <conditionalFormatting sqref="Q433">
    <cfRule type="cellIs" dxfId="5859" priority="1183" operator="lessThan">
      <formula>0</formula>
    </cfRule>
  </conditionalFormatting>
  <conditionalFormatting sqref="Q556:Q558">
    <cfRule type="cellIs" dxfId="5858" priority="1181" operator="lessThan">
      <formula>0</formula>
    </cfRule>
  </conditionalFormatting>
  <conditionalFormatting sqref="J558:N558 K556:N557 J559:M559">
    <cfRule type="cellIs" dxfId="5857" priority="1179" operator="lessThan">
      <formula>0</formula>
    </cfRule>
  </conditionalFormatting>
  <conditionalFormatting sqref="Q432">
    <cfRule type="cellIs" dxfId="5856" priority="1188" operator="lessThan">
      <formula>0</formula>
    </cfRule>
  </conditionalFormatting>
  <conditionalFormatting sqref="Q435:Q437">
    <cfRule type="cellIs" dxfId="5855" priority="1187" operator="lessThan">
      <formula>0</formula>
    </cfRule>
  </conditionalFormatting>
  <conditionalFormatting sqref="P429:P431">
    <cfRule type="cellIs" dxfId="5854" priority="1190" operator="lessThan">
      <formula>0</formula>
    </cfRule>
  </conditionalFormatting>
  <conditionalFormatting sqref="Q432">
    <cfRule type="cellIs" dxfId="5853" priority="1189" operator="lessThan">
      <formula>0</formula>
    </cfRule>
  </conditionalFormatting>
  <conditionalFormatting sqref="P556:P558">
    <cfRule type="cellIs" dxfId="5852" priority="1180" operator="lessThan">
      <formula>0</formula>
    </cfRule>
  </conditionalFormatting>
  <conditionalFormatting sqref="H396">
    <cfRule type="cellIs" dxfId="5851" priority="1208" operator="lessThan">
      <formula>0</formula>
    </cfRule>
  </conditionalFormatting>
  <conditionalFormatting sqref="Q438">
    <cfRule type="cellIs" dxfId="5850" priority="1185" operator="lessThan">
      <formula>0</formula>
    </cfRule>
  </conditionalFormatting>
  <conditionalFormatting sqref="Q425">
    <cfRule type="cellIs" dxfId="5849" priority="1197" operator="lessThan">
      <formula>0</formula>
    </cfRule>
  </conditionalFormatting>
  <conditionalFormatting sqref="H389">
    <cfRule type="cellIs" dxfId="5848" priority="1207" operator="lessThan">
      <formula>0</formula>
    </cfRule>
  </conditionalFormatting>
  <conditionalFormatting sqref="B428">
    <cfRule type="cellIs" dxfId="5847" priority="1192" operator="lessThan">
      <formula>0</formula>
    </cfRule>
  </conditionalFormatting>
  <conditionalFormatting sqref="Q559">
    <cfRule type="cellIs" dxfId="5846" priority="1176" operator="lessThan">
      <formula>0</formula>
    </cfRule>
  </conditionalFormatting>
  <conditionalFormatting sqref="Q559">
    <cfRule type="cellIs" dxfId="5845" priority="1175" operator="lessThan">
      <formula>0</formula>
    </cfRule>
  </conditionalFormatting>
  <conditionalFormatting sqref="P435:P437">
    <cfRule type="cellIs" dxfId="5844" priority="1186" operator="lessThan">
      <formula>0</formula>
    </cfRule>
  </conditionalFormatting>
  <conditionalFormatting sqref="P427">
    <cfRule type="cellIs" dxfId="5843" priority="1198" operator="lessThan">
      <formula>0</formula>
    </cfRule>
  </conditionalFormatting>
  <conditionalFormatting sqref="Q426:Q427">
    <cfRule type="cellIs" dxfId="5842" priority="1194" operator="lessThan">
      <formula>0</formula>
    </cfRule>
  </conditionalFormatting>
  <conditionalFormatting sqref="J562:N562 J564:N565 J563:M563">
    <cfRule type="cellIs" dxfId="5841" priority="1169" operator="lessThan">
      <formula>0</formula>
    </cfRule>
  </conditionalFormatting>
  <conditionalFormatting sqref="B421">
    <cfRule type="cellIs" dxfId="5840" priority="1195" operator="lessThan">
      <formula>0</formula>
    </cfRule>
  </conditionalFormatting>
  <conditionalFormatting sqref="Q560">
    <cfRule type="cellIs" dxfId="5839" priority="1174" operator="lessThan">
      <formula>0</formula>
    </cfRule>
  </conditionalFormatting>
  <conditionalFormatting sqref="J563">
    <cfRule type="cellIs" dxfId="5838" priority="1168" operator="lessThan">
      <formula>0</formula>
    </cfRule>
  </conditionalFormatting>
  <conditionalFormatting sqref="Q565">
    <cfRule type="cellIs" dxfId="5837" priority="1167" operator="lessThan">
      <formula>0</formula>
    </cfRule>
  </conditionalFormatting>
  <conditionalFormatting sqref="Q566">
    <cfRule type="cellIs" dxfId="5836" priority="1165" operator="lessThan">
      <formula>0</formula>
    </cfRule>
  </conditionalFormatting>
  <conditionalFormatting sqref="B588">
    <cfRule type="cellIs" dxfId="5835" priority="1129" operator="lessThan">
      <formula>0</formula>
    </cfRule>
  </conditionalFormatting>
  <conditionalFormatting sqref="I580 K579:N580 C581:N582">
    <cfRule type="cellIs" dxfId="5834" priority="1162" operator="lessThan">
      <formula>0</formula>
    </cfRule>
  </conditionalFormatting>
  <conditionalFormatting sqref="C579:N582">
    <cfRule type="cellIs" dxfId="5833" priority="1161" operator="lessThan">
      <formula>0</formula>
    </cfRule>
  </conditionalFormatting>
  <conditionalFormatting sqref="Q582">
    <cfRule type="cellIs" dxfId="5832" priority="1157" operator="lessThan">
      <formula>0</formula>
    </cfRule>
  </conditionalFormatting>
  <conditionalFormatting sqref="I579">
    <cfRule type="cellIs" dxfId="5831" priority="1160" operator="lessThan">
      <formula>0</formula>
    </cfRule>
  </conditionalFormatting>
  <conditionalFormatting sqref="J556:N558 J559:M559">
    <cfRule type="cellIs" dxfId="5830" priority="1178" operator="lessThan">
      <formula>0</formula>
    </cfRule>
  </conditionalFormatting>
  <conditionalFormatting sqref="P562:P565">
    <cfRule type="cellIs" dxfId="5829" priority="1171" operator="lessThan">
      <formula>0</formula>
    </cfRule>
  </conditionalFormatting>
  <conditionalFormatting sqref="J564:N565 K562:N562 K563:M563">
    <cfRule type="cellIs" dxfId="5828" priority="1170" operator="lessThan">
      <formula>0</formula>
    </cfRule>
  </conditionalFormatting>
  <conditionalFormatting sqref="B555">
    <cfRule type="cellIs" dxfId="5827" priority="1173" operator="lessThan">
      <formula>0</formula>
    </cfRule>
  </conditionalFormatting>
  <conditionalFormatting sqref="Q565">
    <cfRule type="cellIs" dxfId="5826" priority="1166" operator="lessThan">
      <formula>0</formula>
    </cfRule>
  </conditionalFormatting>
  <conditionalFormatting sqref="C580:J580">
    <cfRule type="cellIs" dxfId="5825" priority="1159" operator="lessThan">
      <formula>0</formula>
    </cfRule>
  </conditionalFormatting>
  <conditionalFormatting sqref="Q562:Q564">
    <cfRule type="cellIs" dxfId="5824" priority="1172" operator="lessThan">
      <formula>0</formula>
    </cfRule>
  </conditionalFormatting>
  <conditionalFormatting sqref="Q579:Q581">
    <cfRule type="cellIs" dxfId="5823" priority="1164" operator="lessThan">
      <formula>0</formula>
    </cfRule>
  </conditionalFormatting>
  <conditionalFormatting sqref="P579:P582">
    <cfRule type="cellIs" dxfId="5822" priority="1163" operator="lessThan">
      <formula>0</formula>
    </cfRule>
  </conditionalFormatting>
  <conditionalFormatting sqref="Q582">
    <cfRule type="cellIs" dxfId="5821" priority="1158" operator="lessThan">
      <formula>0</formula>
    </cfRule>
  </conditionalFormatting>
  <conditionalFormatting sqref="Q592">
    <cfRule type="cellIs" dxfId="5820" priority="1133" operator="lessThan">
      <formula>0</formula>
    </cfRule>
  </conditionalFormatting>
  <conditionalFormatting sqref="I589">
    <cfRule type="cellIs" dxfId="5819" priority="1136" operator="lessThan">
      <formula>0</formula>
    </cfRule>
  </conditionalFormatting>
  <conditionalFormatting sqref="H580:H582">
    <cfRule type="cellIs" dxfId="5818" priority="1156" operator="lessThan">
      <formula>0</formula>
    </cfRule>
  </conditionalFormatting>
  <conditionalFormatting sqref="H584:H587">
    <cfRule type="cellIs" dxfId="5817" priority="1143" operator="lessThan">
      <formula>0</formula>
    </cfRule>
  </conditionalFormatting>
  <conditionalFormatting sqref="H579">
    <cfRule type="cellIs" dxfId="5816" priority="1154" operator="lessThan">
      <formula>0</formula>
    </cfRule>
  </conditionalFormatting>
  <conditionalFormatting sqref="H579:H582">
    <cfRule type="cellIs" dxfId="5815" priority="1155" operator="lessThan">
      <formula>0</formula>
    </cfRule>
  </conditionalFormatting>
  <conditionalFormatting sqref="B578">
    <cfRule type="cellIs" dxfId="5814" priority="1153" operator="lessThan">
      <formula>0</formula>
    </cfRule>
  </conditionalFormatting>
  <conditionalFormatting sqref="Q587">
    <cfRule type="cellIs" dxfId="5813" priority="1145" operator="lessThan">
      <formula>0</formula>
    </cfRule>
  </conditionalFormatting>
  <conditionalFormatting sqref="I584">
    <cfRule type="cellIs" dxfId="5812" priority="1148" operator="lessThan">
      <formula>0</formula>
    </cfRule>
  </conditionalFormatting>
  <conditionalFormatting sqref="C584:N587">
    <cfRule type="cellIs" dxfId="5811" priority="1149" operator="lessThan">
      <formula>0</formula>
    </cfRule>
  </conditionalFormatting>
  <conditionalFormatting sqref="Q587">
    <cfRule type="cellIs" dxfId="5810" priority="1146" operator="lessThan">
      <formula>0</formula>
    </cfRule>
  </conditionalFormatting>
  <conditionalFormatting sqref="H584">
    <cfRule type="cellIs" dxfId="5809" priority="1142" operator="lessThan">
      <formula>0</formula>
    </cfRule>
  </conditionalFormatting>
  <conditionalFormatting sqref="P584:P587">
    <cfRule type="cellIs" dxfId="5808" priority="1151" operator="lessThan">
      <formula>0</formula>
    </cfRule>
  </conditionalFormatting>
  <conditionalFormatting sqref="C585:J585">
    <cfRule type="cellIs" dxfId="5807" priority="1147" operator="lessThan">
      <formula>0</formula>
    </cfRule>
  </conditionalFormatting>
  <conditionalFormatting sqref="H585:H587">
    <cfRule type="cellIs" dxfId="5806" priority="1144" operator="lessThan">
      <formula>0</formula>
    </cfRule>
  </conditionalFormatting>
  <conditionalFormatting sqref="I585 K584:N585 C586:N587">
    <cfRule type="cellIs" dxfId="5805" priority="1150" operator="lessThan">
      <formula>0</formula>
    </cfRule>
  </conditionalFormatting>
  <conditionalFormatting sqref="Q584:Q586">
    <cfRule type="cellIs" dxfId="5804" priority="1152" operator="lessThan">
      <formula>0</formula>
    </cfRule>
  </conditionalFormatting>
  <conditionalFormatting sqref="B583">
    <cfRule type="cellIs" dxfId="5803" priority="1141" operator="lessThan">
      <formula>0</formula>
    </cfRule>
  </conditionalFormatting>
  <conditionalFormatting sqref="C589:N592">
    <cfRule type="cellIs" dxfId="5802" priority="1137" operator="lessThan">
      <formula>0</formula>
    </cfRule>
  </conditionalFormatting>
  <conditionalFormatting sqref="Q592">
    <cfRule type="cellIs" dxfId="5801" priority="1134" operator="lessThan">
      <formula>0</formula>
    </cfRule>
  </conditionalFormatting>
  <conditionalFormatting sqref="H589">
    <cfRule type="cellIs" dxfId="5800" priority="1130" operator="lessThan">
      <formula>0</formula>
    </cfRule>
  </conditionalFormatting>
  <conditionalFormatting sqref="H589:H592">
    <cfRule type="cellIs" dxfId="5799" priority="1131" operator="lessThan">
      <formula>0</formula>
    </cfRule>
  </conditionalFormatting>
  <conditionalFormatting sqref="P589:P592">
    <cfRule type="cellIs" dxfId="5798" priority="1139" operator="lessThan">
      <formula>0</formula>
    </cfRule>
  </conditionalFormatting>
  <conditionalFormatting sqref="C590:J590">
    <cfRule type="cellIs" dxfId="5797" priority="1135" operator="lessThan">
      <formula>0</formula>
    </cfRule>
  </conditionalFormatting>
  <conditionalFormatting sqref="H590:H592">
    <cfRule type="cellIs" dxfId="5796" priority="1132" operator="lessThan">
      <formula>0</formula>
    </cfRule>
  </conditionalFormatting>
  <conditionalFormatting sqref="I590 K589:N590 C591:N592">
    <cfRule type="cellIs" dxfId="5795" priority="1138" operator="lessThan">
      <formula>0</formula>
    </cfRule>
  </conditionalFormatting>
  <conditionalFormatting sqref="Q589:Q591">
    <cfRule type="cellIs" dxfId="5794" priority="1140" operator="lessThan">
      <formula>0</formula>
    </cfRule>
  </conditionalFormatting>
  <conditionalFormatting sqref="C350:I350">
    <cfRule type="cellIs" dxfId="5793" priority="1126" operator="lessThan">
      <formula>0</formula>
    </cfRule>
  </conditionalFormatting>
  <conditionalFormatting sqref="C352:I353">
    <cfRule type="cellIs" dxfId="5792" priority="1127" operator="lessThan">
      <formula>0</formula>
    </cfRule>
  </conditionalFormatting>
  <conditionalFormatting sqref="P492:Q492">
    <cfRule type="cellIs" dxfId="5791" priority="1110" operator="lessThan">
      <formula>0</formula>
    </cfRule>
  </conditionalFormatting>
  <conditionalFormatting sqref="P485:P488">
    <cfRule type="cellIs" dxfId="5790" priority="1111" operator="lessThan">
      <formula>0</formula>
    </cfRule>
  </conditionalFormatting>
  <conditionalFormatting sqref="Q574:Q576">
    <cfRule type="cellIs" dxfId="5789" priority="1080" operator="lessThan">
      <formula>0</formula>
    </cfRule>
  </conditionalFormatting>
  <conditionalFormatting sqref="B484">
    <cfRule type="cellIs" dxfId="5788" priority="1128" operator="lessThan">
      <formula>0</formula>
    </cfRule>
  </conditionalFormatting>
  <conditionalFormatting sqref="N420">
    <cfRule type="cellIs" dxfId="5787" priority="892" operator="lessThan">
      <formula>0</formula>
    </cfRule>
  </conditionalFormatting>
  <conditionalFormatting sqref="C351:I351">
    <cfRule type="cellIs" dxfId="5786" priority="1125" operator="lessThan">
      <formula>0</formula>
    </cfRule>
  </conditionalFormatting>
  <conditionalFormatting sqref="C354:I354">
    <cfRule type="cellIs" dxfId="5785" priority="1124" operator="lessThan">
      <formula>0</formula>
    </cfRule>
  </conditionalFormatting>
  <conditionalFormatting sqref="C370:I371">
    <cfRule type="cellIs" dxfId="5784" priority="1123" operator="lessThan">
      <formula>0</formula>
    </cfRule>
  </conditionalFormatting>
  <conditionalFormatting sqref="C368:I368">
    <cfRule type="cellIs" dxfId="5783" priority="1122" operator="lessThan">
      <formula>0</formula>
    </cfRule>
  </conditionalFormatting>
  <conditionalFormatting sqref="C369:I369">
    <cfRule type="cellIs" dxfId="5782" priority="1121" operator="lessThan">
      <formula>0</formula>
    </cfRule>
  </conditionalFormatting>
  <conditionalFormatting sqref="C372:I372">
    <cfRule type="cellIs" dxfId="5781" priority="1120" operator="lessThan">
      <formula>0</formula>
    </cfRule>
  </conditionalFormatting>
  <conditionalFormatting sqref="C556:I559">
    <cfRule type="cellIs" dxfId="5780" priority="1118" operator="lessThan">
      <formula>0</formula>
    </cfRule>
  </conditionalFormatting>
  <conditionalFormatting sqref="C557:I557">
    <cfRule type="cellIs" dxfId="5779" priority="1117" operator="lessThan">
      <formula>0</formula>
    </cfRule>
  </conditionalFormatting>
  <conditionalFormatting sqref="C558:I559">
    <cfRule type="cellIs" dxfId="5778" priority="1119" operator="lessThan">
      <formula>0</formula>
    </cfRule>
  </conditionalFormatting>
  <conditionalFormatting sqref="C562:I565">
    <cfRule type="cellIs" dxfId="5777" priority="1115" operator="lessThan">
      <formula>0</formula>
    </cfRule>
  </conditionalFormatting>
  <conditionalFormatting sqref="C563:I563">
    <cfRule type="cellIs" dxfId="5776" priority="1114" operator="lessThan">
      <formula>0</formula>
    </cfRule>
  </conditionalFormatting>
  <conditionalFormatting sqref="C564:I565">
    <cfRule type="cellIs" dxfId="5775" priority="1116" operator="lessThan">
      <formula>0</formula>
    </cfRule>
  </conditionalFormatting>
  <conditionalFormatting sqref="C442:C445">
    <cfRule type="cellIs" dxfId="5774" priority="1113" operator="lessThan">
      <formula>0</formula>
    </cfRule>
  </conditionalFormatting>
  <conditionalFormatting sqref="P450:P453">
    <cfRule type="cellIs" dxfId="5773" priority="1112" operator="lessThan">
      <formula>0</formula>
    </cfRule>
  </conditionalFormatting>
  <conditionalFormatting sqref="Q493:Q496">
    <cfRule type="cellIs" dxfId="5772" priority="1109" operator="lessThan">
      <formula>0</formula>
    </cfRule>
  </conditionalFormatting>
  <conditionalFormatting sqref="Q497:Q498">
    <cfRule type="cellIs" dxfId="5771" priority="1108" operator="lessThan">
      <formula>0</formula>
    </cfRule>
  </conditionalFormatting>
  <conditionalFormatting sqref="Q498">
    <cfRule type="cellIs" dxfId="5770" priority="1107" operator="lessThan">
      <formula>0</formula>
    </cfRule>
  </conditionalFormatting>
  <conditionalFormatting sqref="Q497">
    <cfRule type="cellIs" dxfId="5769" priority="1106" operator="lessThan">
      <formula>0</formula>
    </cfRule>
  </conditionalFormatting>
  <conditionalFormatting sqref="P493:P496">
    <cfRule type="cellIs" dxfId="5768" priority="1105" operator="lessThan">
      <formula>0</formula>
    </cfRule>
  </conditionalFormatting>
  <conditionalFormatting sqref="B492">
    <cfRule type="cellIs" dxfId="5767" priority="1104" operator="lessThan">
      <formula>0</formula>
    </cfRule>
  </conditionalFormatting>
  <conditionalFormatting sqref="C574:N577">
    <cfRule type="cellIs" dxfId="5766" priority="1077" operator="lessThan">
      <formula>0</formula>
    </cfRule>
  </conditionalFormatting>
  <conditionalFormatting sqref="Q577">
    <cfRule type="cellIs" dxfId="5765" priority="1074" operator="lessThan">
      <formula>0</formula>
    </cfRule>
  </conditionalFormatting>
  <conditionalFormatting sqref="H574:H577">
    <cfRule type="cellIs" dxfId="5764" priority="1071" operator="lessThan">
      <formula>0</formula>
    </cfRule>
  </conditionalFormatting>
  <conditionalFormatting sqref="Q491">
    <cfRule type="cellIs" dxfId="5763" priority="1103" operator="lessThan">
      <formula>0</formula>
    </cfRule>
  </conditionalFormatting>
  <conditionalFormatting sqref="Q533:Q536 Q538">
    <cfRule type="cellIs" dxfId="5762" priority="1102" operator="lessThan">
      <formula>0</formula>
    </cfRule>
  </conditionalFormatting>
  <conditionalFormatting sqref="P532">
    <cfRule type="cellIs" dxfId="5761" priority="1101" operator="lessThan">
      <formula>0</formula>
    </cfRule>
  </conditionalFormatting>
  <conditionalFormatting sqref="Q537">
    <cfRule type="cellIs" dxfId="5760" priority="1100" operator="lessThan">
      <formula>0</formula>
    </cfRule>
  </conditionalFormatting>
  <conditionalFormatting sqref="Q537">
    <cfRule type="cellIs" dxfId="5759" priority="1099" operator="lessThan">
      <formula>0</formula>
    </cfRule>
  </conditionalFormatting>
  <conditionalFormatting sqref="P533:P536">
    <cfRule type="cellIs" dxfId="5758" priority="1098" operator="lessThan">
      <formula>0</formula>
    </cfRule>
  </conditionalFormatting>
  <conditionalFormatting sqref="Q545 Q540:Q543">
    <cfRule type="cellIs" dxfId="5757" priority="1096" operator="lessThan">
      <formula>0</formula>
    </cfRule>
  </conditionalFormatting>
  <conditionalFormatting sqref="Q544">
    <cfRule type="cellIs" dxfId="5756" priority="1094" operator="lessThan">
      <formula>0</formula>
    </cfRule>
  </conditionalFormatting>
  <conditionalFormatting sqref="B532">
    <cfRule type="cellIs" dxfId="5755" priority="1097" operator="lessThan">
      <formula>0</formula>
    </cfRule>
  </conditionalFormatting>
  <conditionalFormatting sqref="P539">
    <cfRule type="cellIs" dxfId="5754" priority="1095" operator="lessThan">
      <formula>0</formula>
    </cfRule>
  </conditionalFormatting>
  <conditionalFormatting sqref="P540:P543">
    <cfRule type="cellIs" dxfId="5753" priority="1092" operator="lessThan">
      <formula>0</formula>
    </cfRule>
  </conditionalFormatting>
  <conditionalFormatting sqref="Q544">
    <cfRule type="cellIs" dxfId="5752" priority="1093" operator="lessThan">
      <formula>0</formula>
    </cfRule>
  </conditionalFormatting>
  <conditionalFormatting sqref="P568:P570 P572">
    <cfRule type="cellIs" dxfId="5751" priority="1090" operator="lessThan">
      <formula>0</formula>
    </cfRule>
  </conditionalFormatting>
  <conditionalFormatting sqref="Q568:Q570">
    <cfRule type="cellIs" dxfId="5750" priority="1091" operator="lessThan">
      <formula>0</formula>
    </cfRule>
  </conditionalFormatting>
  <conditionalFormatting sqref="C570:I570">
    <cfRule type="cellIs" dxfId="5749" priority="1083" operator="lessThan">
      <formula>0</formula>
    </cfRule>
  </conditionalFormatting>
  <conditionalFormatting sqref="C568:I570">
    <cfRule type="cellIs" dxfId="5748" priority="1082" operator="lessThan">
      <formula>0</formula>
    </cfRule>
  </conditionalFormatting>
  <conditionalFormatting sqref="B567">
    <cfRule type="cellIs" dxfId="5747" priority="1084" operator="lessThan">
      <formula>0</formula>
    </cfRule>
  </conditionalFormatting>
  <conditionalFormatting sqref="J568:N570">
    <cfRule type="cellIs" dxfId="5746" priority="1088" operator="lessThan">
      <formula>0</formula>
    </cfRule>
  </conditionalFormatting>
  <conditionalFormatting sqref="P574:P577">
    <cfRule type="cellIs" dxfId="5745" priority="1079" operator="lessThan">
      <formula>0</formula>
    </cfRule>
  </conditionalFormatting>
  <conditionalFormatting sqref="Q571:Q572">
    <cfRule type="cellIs" dxfId="5744" priority="1085" operator="lessThan">
      <formula>0</formula>
    </cfRule>
  </conditionalFormatting>
  <conditionalFormatting sqref="C433:M433">
    <cfRule type="cellIs" dxfId="5743" priority="860" operator="lessThan">
      <formula>0</formula>
    </cfRule>
  </conditionalFormatting>
  <conditionalFormatting sqref="Q571:Q572">
    <cfRule type="cellIs" dxfId="5742" priority="1086" operator="lessThan">
      <formula>0</formula>
    </cfRule>
  </conditionalFormatting>
  <conditionalFormatting sqref="J569">
    <cfRule type="cellIs" dxfId="5741" priority="1087" operator="lessThan">
      <formula>0</formula>
    </cfRule>
  </conditionalFormatting>
  <conditionalFormatting sqref="J570:N570 K568:N569">
    <cfRule type="cellIs" dxfId="5740" priority="1089" operator="lessThan">
      <formula>0</formula>
    </cfRule>
  </conditionalFormatting>
  <conditionalFormatting sqref="I575 K574:N575 C576:N577">
    <cfRule type="cellIs" dxfId="5739" priority="1078" operator="lessThan">
      <formula>0</formula>
    </cfRule>
  </conditionalFormatting>
  <conditionalFormatting sqref="N420">
    <cfRule type="cellIs" dxfId="5738" priority="893" operator="lessThan">
      <formula>0</formula>
    </cfRule>
  </conditionalFormatting>
  <conditionalFormatting sqref="B429:N429">
    <cfRule type="cellIs" dxfId="5737" priority="855" operator="lessThan">
      <formula>0</formula>
    </cfRule>
  </conditionalFormatting>
  <conditionalFormatting sqref="C569:I569">
    <cfRule type="cellIs" dxfId="5736" priority="1081" operator="lessThan">
      <formula>0</formula>
    </cfRule>
  </conditionalFormatting>
  <conditionalFormatting sqref="B429:N429">
    <cfRule type="cellIs" dxfId="5735" priority="856" operator="lessThan">
      <formula>0</formula>
    </cfRule>
  </conditionalFormatting>
  <conditionalFormatting sqref="H433">
    <cfRule type="cellIs" dxfId="5734" priority="859" operator="lessThan">
      <formula>0</formula>
    </cfRule>
  </conditionalFormatting>
  <conditionalFormatting sqref="B433">
    <cfRule type="cellIs" dxfId="5733" priority="858" operator="lessThan">
      <formula>0</formula>
    </cfRule>
  </conditionalFormatting>
  <conditionalFormatting sqref="B433">
    <cfRule type="cellIs" dxfId="5732" priority="857" operator="lessThan">
      <formula>0</formula>
    </cfRule>
  </conditionalFormatting>
  <conditionalFormatting sqref="B429:N429">
    <cfRule type="cellIs" dxfId="5731" priority="853" operator="lessThan">
      <formula>0</formula>
    </cfRule>
  </conditionalFormatting>
  <conditionalFormatting sqref="B429:N429">
    <cfRule type="cellIs" dxfId="5730" priority="854" operator="lessThan">
      <formula>0</formula>
    </cfRule>
  </conditionalFormatting>
  <conditionalFormatting sqref="B422:N422">
    <cfRule type="cellIs" dxfId="5729" priority="865" operator="lessThan">
      <formula>0</formula>
    </cfRule>
  </conditionalFormatting>
  <conditionalFormatting sqref="H574">
    <cfRule type="cellIs" dxfId="5728" priority="1070" operator="lessThan">
      <formula>0</formula>
    </cfRule>
  </conditionalFormatting>
  <conditionalFormatting sqref="C433:M433">
    <cfRule type="cellIs" dxfId="5727" priority="861" operator="lessThan">
      <formula>0</formula>
    </cfRule>
  </conditionalFormatting>
  <conditionalFormatting sqref="H575:H577">
    <cfRule type="cellIs" dxfId="5726" priority="1072" operator="lessThan">
      <formula>0</formula>
    </cfRule>
  </conditionalFormatting>
  <conditionalFormatting sqref="Q577">
    <cfRule type="cellIs" dxfId="5725" priority="1073" operator="lessThan">
      <formula>0</formula>
    </cfRule>
  </conditionalFormatting>
  <conditionalFormatting sqref="I574">
    <cfRule type="cellIs" dxfId="5724" priority="1076" operator="lessThan">
      <formula>0</formula>
    </cfRule>
  </conditionalFormatting>
  <conditionalFormatting sqref="H426">
    <cfRule type="cellIs" dxfId="5723" priority="875" operator="lessThan">
      <formula>0</formula>
    </cfRule>
  </conditionalFormatting>
  <conditionalFormatting sqref="C575:J575">
    <cfRule type="cellIs" dxfId="5722" priority="1075" operator="lessThan">
      <formula>0</formula>
    </cfRule>
  </conditionalFormatting>
  <conditionalFormatting sqref="B573">
    <cfRule type="cellIs" dxfId="5721" priority="1069" operator="lessThan">
      <formula>0</formula>
    </cfRule>
  </conditionalFormatting>
  <conditionalFormatting sqref="N425">
    <cfRule type="cellIs" dxfId="5720" priority="864" operator="lessThan">
      <formula>0</formula>
    </cfRule>
  </conditionalFormatting>
  <conditionalFormatting sqref="C426:M426">
    <cfRule type="cellIs" dxfId="5719" priority="876" operator="lessThan">
      <formula>0</formula>
    </cfRule>
  </conditionalFormatting>
  <conditionalFormatting sqref="C426:M426">
    <cfRule type="cellIs" dxfId="5718" priority="877" operator="lessThan">
      <formula>0</formula>
    </cfRule>
  </conditionalFormatting>
  <conditionalFormatting sqref="N426">
    <cfRule type="cellIs" dxfId="5717" priority="863" operator="lessThan">
      <formula>0</formula>
    </cfRule>
  </conditionalFormatting>
  <conditionalFormatting sqref="B429:N429">
    <cfRule type="cellIs" dxfId="5716" priority="851" operator="lessThan">
      <formula>0</formula>
    </cfRule>
  </conditionalFormatting>
  <conditionalFormatting sqref="N426">
    <cfRule type="cellIs" dxfId="5715" priority="862" operator="lessThan">
      <formula>0</formula>
    </cfRule>
  </conditionalFormatting>
  <conditionalFormatting sqref="B429:N429">
    <cfRule type="cellIs" dxfId="5714" priority="852" operator="lessThan">
      <formula>0</formula>
    </cfRule>
  </conditionalFormatting>
  <conditionalFormatting sqref="B561">
    <cfRule type="cellIs" dxfId="5713" priority="1068" operator="lessThan">
      <formula>0</formula>
    </cfRule>
  </conditionalFormatting>
  <conditionalFormatting sqref="B426">
    <cfRule type="cellIs" dxfId="5712" priority="874" operator="lessThan">
      <formula>0</formula>
    </cfRule>
  </conditionalFormatting>
  <conditionalFormatting sqref="N433">
    <cfRule type="cellIs" dxfId="5711" priority="846" operator="lessThan">
      <formula>0</formula>
    </cfRule>
  </conditionalFormatting>
  <conditionalFormatting sqref="B561">
    <cfRule type="cellIs" dxfId="5710" priority="1067" operator="lessThan">
      <formula>0</formula>
    </cfRule>
  </conditionalFormatting>
  <conditionalFormatting sqref="B554">
    <cfRule type="cellIs" dxfId="5709" priority="1065" operator="lessThan">
      <formula>0</formula>
    </cfRule>
  </conditionalFormatting>
  <conditionalFormatting sqref="B554">
    <cfRule type="cellIs" dxfId="5708" priority="1066" operator="lessThan">
      <formula>0</formula>
    </cfRule>
  </conditionalFormatting>
  <conditionalFormatting sqref="B572">
    <cfRule type="cellIs" dxfId="5707" priority="1063" operator="lessThan">
      <formula>0</formula>
    </cfRule>
  </conditionalFormatting>
  <conditionalFormatting sqref="B572">
    <cfRule type="cellIs" dxfId="5706"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5705" priority="1062" operator="lessThan">
      <formula>0</formula>
    </cfRule>
  </conditionalFormatting>
  <conditionalFormatting sqref="B600">
    <cfRule type="cellIs" dxfId="5704" priority="1059" operator="lessThan">
      <formula>0</formula>
    </cfRule>
  </conditionalFormatting>
  <conditionalFormatting sqref="B594">
    <cfRule type="cellIs" dxfId="5703" priority="1061" operator="lessThan">
      <formula>0</formula>
    </cfRule>
  </conditionalFormatting>
  <conditionalFormatting sqref="B597">
    <cfRule type="cellIs" dxfId="5702" priority="1060" operator="lessThan">
      <formula>0</formula>
    </cfRule>
  </conditionalFormatting>
  <conditionalFormatting sqref="B615">
    <cfRule type="cellIs" dxfId="5701" priority="1058" operator="lessThan">
      <formula>0</formula>
    </cfRule>
  </conditionalFormatting>
  <conditionalFormatting sqref="B623">
    <cfRule type="cellIs" dxfId="5700" priority="1057" operator="lessThan">
      <formula>0</formula>
    </cfRule>
  </conditionalFormatting>
  <conditionalFormatting sqref="I626:N626 P624:Q627">
    <cfRule type="cellIs" dxfId="5699" priority="1056" operator="lessThan">
      <formula>0</formula>
    </cfRule>
  </conditionalFormatting>
  <conditionalFormatting sqref="P415:Q415 Q416:Q418">
    <cfRule type="cellIs" dxfId="5698" priority="1041" operator="lessThan">
      <formula>0</formula>
    </cfRule>
  </conditionalFormatting>
  <conditionalFormatting sqref="B409">
    <cfRule type="cellIs" dxfId="5697" priority="1042" operator="lessThan">
      <formula>0</formula>
    </cfRule>
  </conditionalFormatting>
  <conditionalFormatting sqref="P416:P418">
    <cfRule type="cellIs" dxfId="5696" priority="1039" operator="lessThan">
      <formula>0</formula>
    </cfRule>
  </conditionalFormatting>
  <conditionalFormatting sqref="P415">
    <cfRule type="cellIs" dxfId="5695" priority="1040" operator="lessThan">
      <formula>0</formula>
    </cfRule>
  </conditionalFormatting>
  <conditionalFormatting sqref="Q419">
    <cfRule type="cellIs" dxfId="5694" priority="1037" operator="lessThan">
      <formula>0</formula>
    </cfRule>
  </conditionalFormatting>
  <conditionalFormatting sqref="Q420">
    <cfRule type="cellIs" dxfId="5693" priority="1038" operator="lessThan">
      <formula>0</formula>
    </cfRule>
  </conditionalFormatting>
  <conditionalFormatting sqref="B415">
    <cfRule type="cellIs" dxfId="5692" priority="1035" operator="lessThan">
      <formula>0</formula>
    </cfRule>
  </conditionalFormatting>
  <conditionalFormatting sqref="Q419">
    <cfRule type="cellIs" dxfId="5691" priority="1036" operator="lessThan">
      <formula>0</formula>
    </cfRule>
  </conditionalFormatting>
  <conditionalFormatting sqref="B435:N435">
    <cfRule type="cellIs" dxfId="5690" priority="839" operator="lessThan">
      <formula>0</formula>
    </cfRule>
  </conditionalFormatting>
  <conditionalFormatting sqref="B435:N435">
    <cfRule type="cellIs" dxfId="5689" priority="840" operator="lessThan">
      <formula>0</formula>
    </cfRule>
  </conditionalFormatting>
  <conditionalFormatting sqref="C606:I606">
    <cfRule type="cellIs" dxfId="5688" priority="1052" operator="lessThan">
      <formula>0</formula>
    </cfRule>
  </conditionalFormatting>
  <conditionalFormatting sqref="C607:I607">
    <cfRule type="cellIs" dxfId="5687" priority="1051" operator="lessThan">
      <formula>0</formula>
    </cfRule>
  </conditionalFormatting>
  <conditionalFormatting sqref="C611:M611">
    <cfRule type="cellIs" dxfId="5686" priority="1050" operator="lessThan">
      <formula>0</formula>
    </cfRule>
  </conditionalFormatting>
  <conditionalFormatting sqref="P604">
    <cfRule type="cellIs" dxfId="5685" priority="1049" operator="lessThan">
      <formula>0</formula>
    </cfRule>
  </conditionalFormatting>
  <conditionalFormatting sqref="P410:P412">
    <cfRule type="cellIs" dxfId="5684" priority="1046" operator="lessThan">
      <formula>0</formula>
    </cfRule>
  </conditionalFormatting>
  <conditionalFormatting sqref="Q413">
    <cfRule type="cellIs" dxfId="5683" priority="1043" operator="lessThan">
      <formula>0</formula>
    </cfRule>
  </conditionalFormatting>
  <conditionalFormatting sqref="Q414">
    <cfRule type="cellIs" dxfId="5682" priority="1045" operator="lessThan">
      <formula>0</formula>
    </cfRule>
  </conditionalFormatting>
  <conditionalFormatting sqref="P409:Q409 Q410:Q412">
    <cfRule type="cellIs" dxfId="5681" priority="1048" operator="lessThan">
      <formula>0</formula>
    </cfRule>
  </conditionalFormatting>
  <conditionalFormatting sqref="P409">
    <cfRule type="cellIs" dxfId="5680" priority="1047" operator="lessThan">
      <formula>0</formula>
    </cfRule>
  </conditionalFormatting>
  <conditionalFormatting sqref="Q413">
    <cfRule type="cellIs" dxfId="5679" priority="1044" operator="lessThan">
      <formula>0</formula>
    </cfRule>
  </conditionalFormatting>
  <conditionalFormatting sqref="B435:N435">
    <cfRule type="cellIs" dxfId="5678" priority="838" operator="lessThan">
      <formula>0</formula>
    </cfRule>
  </conditionalFormatting>
  <conditionalFormatting sqref="B435:N435">
    <cfRule type="cellIs" dxfId="5677" priority="837" operator="lessThan">
      <formula>0</formula>
    </cfRule>
  </conditionalFormatting>
  <conditionalFormatting sqref="B435:N435">
    <cfRule type="cellIs" dxfId="5676" priority="836" operator="lessThan">
      <formula>0</formula>
    </cfRule>
  </conditionalFormatting>
  <conditionalFormatting sqref="B435:N435">
    <cfRule type="cellIs" dxfId="5675" priority="834" operator="lessThan">
      <formula>0</formula>
    </cfRule>
  </conditionalFormatting>
  <conditionalFormatting sqref="B435:N435">
    <cfRule type="cellIs" dxfId="5674" priority="835" operator="lessThan">
      <formula>0</formula>
    </cfRule>
  </conditionalFormatting>
  <conditionalFormatting sqref="N438">
    <cfRule type="cellIs" dxfId="5673" priority="832" operator="lessThan">
      <formula>0</formula>
    </cfRule>
  </conditionalFormatting>
  <conditionalFormatting sqref="B435:N435">
    <cfRule type="cellIs" dxfId="5672" priority="833" operator="lessThan">
      <formula>0</formula>
    </cfRule>
  </conditionalFormatting>
  <conditionalFormatting sqref="N439">
    <cfRule type="cellIs" dxfId="5671" priority="831" operator="lessThan">
      <formula>0</formula>
    </cfRule>
  </conditionalFormatting>
  <conditionalFormatting sqref="N439">
    <cfRule type="cellIs" dxfId="5670" priority="830" operator="lessThan">
      <formula>0</formula>
    </cfRule>
  </conditionalFormatting>
  <conditionalFormatting sqref="D442:N445">
    <cfRule type="cellIs" dxfId="5669" priority="827" operator="lessThan">
      <formula>0</formula>
    </cfRule>
  </conditionalFormatting>
  <conditionalFormatting sqref="B442:B445">
    <cfRule type="cellIs" dxfId="5668" priority="824" operator="lessThan">
      <formula>0</formula>
    </cfRule>
  </conditionalFormatting>
  <conditionalFormatting sqref="B498">
    <cfRule type="cellIs" dxfId="5667" priority="821" operator="lessThan">
      <formula>0</formula>
    </cfRule>
  </conditionalFormatting>
  <conditionalFormatting sqref="C498">
    <cfRule type="cellIs" dxfId="5666" priority="818" operator="lessThan">
      <formula>0</formula>
    </cfRule>
  </conditionalFormatting>
  <conditionalFormatting sqref="P553">
    <cfRule type="cellIs" dxfId="5665" priority="619" operator="lessThan">
      <formula>0</formula>
    </cfRule>
  </conditionalFormatting>
  <conditionalFormatting sqref="N370">
    <cfRule type="cellIs" dxfId="5664" priority="1034" operator="lessThan">
      <formula>0</formula>
    </cfRule>
  </conditionalFormatting>
  <conditionalFormatting sqref="N382">
    <cfRule type="cellIs" dxfId="5663" priority="1033" operator="lessThan">
      <formula>0</formula>
    </cfRule>
  </conditionalFormatting>
  <conditionalFormatting sqref="B354">
    <cfRule type="cellIs" dxfId="5662" priority="999" operator="lessThan">
      <formula>0</formula>
    </cfRule>
  </conditionalFormatting>
  <conditionalFormatting sqref="B589:B592">
    <cfRule type="cellIs" dxfId="5661" priority="1004" operator="lessThan">
      <formula>0</formula>
    </cfRule>
  </conditionalFormatting>
  <conditionalFormatting sqref="B351">
    <cfRule type="cellIs" dxfId="5660" priority="1000" operator="lessThan">
      <formula>0</formula>
    </cfRule>
  </conditionalFormatting>
  <conditionalFormatting sqref="B551">
    <cfRule type="cellIs" dxfId="5659" priority="1026" operator="lessThan">
      <formula>0</formula>
    </cfRule>
  </conditionalFormatting>
  <conditionalFormatting sqref="B382:B383">
    <cfRule type="cellIs" dxfId="5658" priority="1021" operator="lessThan">
      <formula>0</formula>
    </cfRule>
  </conditionalFormatting>
  <conditionalFormatting sqref="B386">
    <cfRule type="cellIs" dxfId="5657" priority="1017" operator="lessThan">
      <formula>0</formula>
    </cfRule>
  </conditionalFormatting>
  <conditionalFormatting sqref="C350:M353">
    <cfRule type="cellIs" dxfId="5656" priority="1031" operator="lessThan">
      <formula>0</formula>
    </cfRule>
  </conditionalFormatting>
  <conditionalFormatting sqref="B368">
    <cfRule type="cellIs" dxfId="5655" priority="997" operator="lessThan">
      <formula>0</formula>
    </cfRule>
  </conditionalFormatting>
  <conditionalFormatting sqref="B396 B386:B390 B380:B384 B368:B372 B360 B350:B354">
    <cfRule type="cellIs" dxfId="5654" priority="1028" operator="lessThan">
      <formula>0</formula>
    </cfRule>
  </conditionalFormatting>
  <conditionalFormatting sqref="B369">
    <cfRule type="cellIs" dxfId="5653" priority="996" operator="lessThan">
      <formula>0</formula>
    </cfRule>
  </conditionalFormatting>
  <conditionalFormatting sqref="B372">
    <cfRule type="cellIs" dxfId="5652" priority="995" operator="lessThan">
      <formula>0</formula>
    </cfRule>
  </conditionalFormatting>
  <conditionalFormatting sqref="B548:B550">
    <cfRule type="cellIs" dxfId="5651" priority="1027" operator="lessThan">
      <formula>0</formula>
    </cfRule>
  </conditionalFormatting>
  <conditionalFormatting sqref="B547">
    <cfRule type="cellIs" dxfId="5650" priority="1025" operator="lessThan">
      <formula>0</formula>
    </cfRule>
  </conditionalFormatting>
  <conditionalFormatting sqref="B384">
    <cfRule type="cellIs" dxfId="5649" priority="1013" operator="lessThan">
      <formula>0</formula>
    </cfRule>
  </conditionalFormatting>
  <conditionalFormatting sqref="B558:B559">
    <cfRule type="cellIs" dxfId="5648" priority="994" operator="lessThan">
      <formula>0</formula>
    </cfRule>
  </conditionalFormatting>
  <conditionalFormatting sqref="B380">
    <cfRule type="cellIs" dxfId="5647" priority="1020" operator="lessThan">
      <formula>0</formula>
    </cfRule>
  </conditionalFormatting>
  <conditionalFormatting sqref="B381">
    <cfRule type="cellIs" dxfId="5646" priority="1019" operator="lessThan">
      <formula>0</formula>
    </cfRule>
  </conditionalFormatting>
  <conditionalFormatting sqref="B387">
    <cfRule type="cellIs" dxfId="5645" priority="1016" operator="lessThan">
      <formula>0</formula>
    </cfRule>
  </conditionalFormatting>
  <conditionalFormatting sqref="B388:B389">
    <cfRule type="cellIs" dxfId="5644" priority="1018" operator="lessThan">
      <formula>0</formula>
    </cfRule>
  </conditionalFormatting>
  <conditionalFormatting sqref="B352:B353">
    <cfRule type="cellIs" dxfId="5643" priority="1002" operator="lessThan">
      <formula>0</formula>
    </cfRule>
  </conditionalFormatting>
  <conditionalFormatting sqref="B350">
    <cfRule type="cellIs" dxfId="5642" priority="1001" operator="lessThan">
      <formula>0</formula>
    </cfRule>
  </conditionalFormatting>
  <conditionalFormatting sqref="B396">
    <cfRule type="cellIs" dxfId="5641" priority="1015" operator="lessThan">
      <formula>0</formula>
    </cfRule>
  </conditionalFormatting>
  <conditionalFormatting sqref="B390">
    <cfRule type="cellIs" dxfId="5640" priority="1014" operator="lessThan">
      <formula>0</formula>
    </cfRule>
  </conditionalFormatting>
  <conditionalFormatting sqref="B579:B582">
    <cfRule type="cellIs" dxfId="5639" priority="1010" operator="lessThan">
      <formula>0</formula>
    </cfRule>
  </conditionalFormatting>
  <conditionalFormatting sqref="B360">
    <cfRule type="cellIs" dxfId="5638" priority="1012" operator="lessThan">
      <formula>0</formula>
    </cfRule>
  </conditionalFormatting>
  <conditionalFormatting sqref="B584:B587">
    <cfRule type="cellIs" dxfId="5637" priority="1007" operator="lessThan">
      <formula>0</formula>
    </cfRule>
  </conditionalFormatting>
  <conditionalFormatting sqref="B556:B559">
    <cfRule type="cellIs" dxfId="5636" priority="993" operator="lessThan">
      <formula>0</formula>
    </cfRule>
  </conditionalFormatting>
  <conditionalFormatting sqref="B580">
    <cfRule type="cellIs" dxfId="5635" priority="1009" operator="lessThan">
      <formula>0</formula>
    </cfRule>
  </conditionalFormatting>
  <conditionalFormatting sqref="B581:B582">
    <cfRule type="cellIs" dxfId="5634" priority="1011" operator="lessThan">
      <formula>0</formula>
    </cfRule>
  </conditionalFormatting>
  <conditionalFormatting sqref="B591:B592">
    <cfRule type="cellIs" dxfId="5633" priority="1005" operator="lessThan">
      <formula>0</formula>
    </cfRule>
  </conditionalFormatting>
  <conditionalFormatting sqref="B585">
    <cfRule type="cellIs" dxfId="5632" priority="1006" operator="lessThan">
      <formula>0</formula>
    </cfRule>
  </conditionalFormatting>
  <conditionalFormatting sqref="B586:B587">
    <cfRule type="cellIs" dxfId="5631" priority="1008" operator="lessThan">
      <formula>0</formula>
    </cfRule>
  </conditionalFormatting>
  <conditionalFormatting sqref="B590">
    <cfRule type="cellIs" dxfId="5630" priority="1003" operator="lessThan">
      <formula>0</formula>
    </cfRule>
  </conditionalFormatting>
  <conditionalFormatting sqref="B370:B371">
    <cfRule type="cellIs" dxfId="5629" priority="998" operator="lessThan">
      <formula>0</formula>
    </cfRule>
  </conditionalFormatting>
  <conditionalFormatting sqref="B564:B565">
    <cfRule type="cellIs" dxfId="5628" priority="991" operator="lessThan">
      <formula>0</formula>
    </cfRule>
  </conditionalFormatting>
  <conditionalFormatting sqref="B392:N392">
    <cfRule type="cellIs" dxfId="5627" priority="966" operator="lessThan">
      <formula>0</formula>
    </cfRule>
  </conditionalFormatting>
  <conditionalFormatting sqref="B392:N392">
    <cfRule type="cellIs" dxfId="5626" priority="965" operator="lessThan">
      <formula>0</formula>
    </cfRule>
  </conditionalFormatting>
  <conditionalFormatting sqref="B537">
    <cfRule type="cellIs" dxfId="5625" priority="985" operator="lessThan">
      <formula>0</formula>
    </cfRule>
  </conditionalFormatting>
  <conditionalFormatting sqref="B533">
    <cfRule type="cellIs" dxfId="5624" priority="984" operator="lessThan">
      <formula>0</formula>
    </cfRule>
  </conditionalFormatting>
  <conditionalFormatting sqref="B570:B571">
    <cfRule type="cellIs" dxfId="5623" priority="983" operator="lessThan">
      <formula>0</formula>
    </cfRule>
  </conditionalFormatting>
  <conditionalFormatting sqref="B557">
    <cfRule type="cellIs" dxfId="5622" priority="992" operator="lessThan">
      <formula>0</formula>
    </cfRule>
  </conditionalFormatting>
  <conditionalFormatting sqref="B574:B577">
    <cfRule type="cellIs" dxfId="5621" priority="979" operator="lessThan">
      <formula>0</formula>
    </cfRule>
  </conditionalFormatting>
  <conditionalFormatting sqref="B575">
    <cfRule type="cellIs" dxfId="5620" priority="978" operator="lessThan">
      <formula>0</formula>
    </cfRule>
  </conditionalFormatting>
  <conditionalFormatting sqref="B566">
    <cfRule type="cellIs" dxfId="5619" priority="987" operator="lessThan">
      <formula>0</formula>
    </cfRule>
  </conditionalFormatting>
  <conditionalFormatting sqref="B566">
    <cfRule type="cellIs" dxfId="5618" priority="988" operator="lessThan">
      <formula>0</formula>
    </cfRule>
  </conditionalFormatting>
  <conditionalFormatting sqref="B562:B565">
    <cfRule type="cellIs" dxfId="5617" priority="990" operator="lessThan">
      <formula>0</formula>
    </cfRule>
  </conditionalFormatting>
  <conditionalFormatting sqref="B563">
    <cfRule type="cellIs" dxfId="5616" priority="989" operator="lessThan">
      <formula>0</formula>
    </cfRule>
  </conditionalFormatting>
  <conditionalFormatting sqref="B350:B353">
    <cfRule type="cellIs" dxfId="5615" priority="973" operator="lessThan">
      <formula>0</formula>
    </cfRule>
  </conditionalFormatting>
  <conditionalFormatting sqref="N395">
    <cfRule type="cellIs" dxfId="5614" priority="960" operator="lessThan">
      <formula>0</formula>
    </cfRule>
  </conditionalFormatting>
  <conditionalFormatting sqref="B534:B536">
    <cfRule type="cellIs" dxfId="5613" priority="986" operator="lessThan">
      <formula>0</formula>
    </cfRule>
  </conditionalFormatting>
  <conditionalFormatting sqref="B568:B571">
    <cfRule type="cellIs" dxfId="5612" priority="982" operator="lessThan">
      <formula>0</formula>
    </cfRule>
  </conditionalFormatting>
  <conditionalFormatting sqref="B552">
    <cfRule type="cellIs" dxfId="5611" priority="797" operator="lessThan">
      <formula>0</formula>
    </cfRule>
  </conditionalFormatting>
  <conditionalFormatting sqref="B576:B577">
    <cfRule type="cellIs" dxfId="5610" priority="980" operator="lessThan">
      <formula>0</formula>
    </cfRule>
  </conditionalFormatting>
  <conditionalFormatting sqref="B569">
    <cfRule type="cellIs" dxfId="5609" priority="981" operator="lessThan">
      <formula>0</formula>
    </cfRule>
  </conditionalFormatting>
  <conditionalFormatting sqref="D552">
    <cfRule type="cellIs" dxfId="5608" priority="791" operator="lessThan">
      <formula>0</formula>
    </cfRule>
  </conditionalFormatting>
  <conditionalFormatting sqref="B604 B609:B610 B616 B622">
    <cfRule type="cellIs" dxfId="5607" priority="977" operator="lessThan">
      <formula>0</formula>
    </cfRule>
  </conditionalFormatting>
  <conditionalFormatting sqref="B398:N398">
    <cfRule type="cellIs" dxfId="5606" priority="958" operator="lessThan">
      <formula>0</formula>
    </cfRule>
  </conditionalFormatting>
  <conditionalFormatting sqref="N383">
    <cfRule type="cellIs" dxfId="5605" priority="970" operator="lessThan">
      <formula>0</formula>
    </cfRule>
  </conditionalFormatting>
  <conditionalFormatting sqref="B392:N392">
    <cfRule type="cellIs" dxfId="5604" priority="968" operator="lessThan">
      <formula>0</formula>
    </cfRule>
  </conditionalFormatting>
  <conditionalFormatting sqref="N389">
    <cfRule type="cellIs" dxfId="5603" priority="969" operator="lessThan">
      <formula>0</formula>
    </cfRule>
  </conditionalFormatting>
  <conditionalFormatting sqref="B392:N392">
    <cfRule type="cellIs" dxfId="5602" priority="967" operator="lessThan">
      <formula>0</formula>
    </cfRule>
  </conditionalFormatting>
  <conditionalFormatting sqref="B392:N392">
    <cfRule type="cellIs" dxfId="5601" priority="964" operator="lessThan">
      <formula>0</formula>
    </cfRule>
  </conditionalFormatting>
  <conditionalFormatting sqref="B606">
    <cfRule type="cellIs" dxfId="5600" priority="976" operator="lessThan">
      <formula>0</formula>
    </cfRule>
  </conditionalFormatting>
  <conditionalFormatting sqref="B607">
    <cfRule type="cellIs" dxfId="5599" priority="975" operator="lessThan">
      <formula>0</formula>
    </cfRule>
  </conditionalFormatting>
  <conditionalFormatting sqref="B611">
    <cfRule type="cellIs" dxfId="5598" priority="974" operator="lessThan">
      <formula>0</formula>
    </cfRule>
  </conditionalFormatting>
  <conditionalFormatting sqref="G552">
    <cfRule type="cellIs" dxfId="5597" priority="782" operator="lessThan">
      <formula>0</formula>
    </cfRule>
  </conditionalFormatting>
  <conditionalFormatting sqref="H552">
    <cfRule type="cellIs" dxfId="5596" priority="779" operator="lessThan">
      <formula>0</formula>
    </cfRule>
  </conditionalFormatting>
  <conditionalFormatting sqref="N384">
    <cfRule type="cellIs" dxfId="5595" priority="944" operator="lessThan">
      <formula>0</formula>
    </cfRule>
  </conditionalFormatting>
  <conditionalFormatting sqref="N371">
    <cfRule type="cellIs" dxfId="5594" priority="971" operator="lessThan">
      <formula>0</formula>
    </cfRule>
  </conditionalFormatting>
  <conditionalFormatting sqref="B392:N392">
    <cfRule type="cellIs" dxfId="5593" priority="963" operator="lessThan">
      <formula>0</formula>
    </cfRule>
  </conditionalFormatting>
  <conditionalFormatting sqref="B392:N392">
    <cfRule type="cellIs" dxfId="5592" priority="962" operator="lessThan">
      <formula>0</formula>
    </cfRule>
  </conditionalFormatting>
  <conditionalFormatting sqref="B392:N392">
    <cfRule type="cellIs" dxfId="5591" priority="961" operator="lessThan">
      <formula>0</formula>
    </cfRule>
  </conditionalFormatting>
  <conditionalFormatting sqref="B398:N398">
    <cfRule type="cellIs" dxfId="5590" priority="959" operator="lessThan">
      <formula>0</formula>
    </cfRule>
  </conditionalFormatting>
  <conditionalFormatting sqref="N390">
    <cfRule type="cellIs" dxfId="5589" priority="943" operator="lessThan">
      <formula>0</formula>
    </cfRule>
  </conditionalFormatting>
  <conditionalFormatting sqref="B398:N398">
    <cfRule type="cellIs" dxfId="5588" priority="957" operator="lessThan">
      <formula>0</formula>
    </cfRule>
  </conditionalFormatting>
  <conditionalFormatting sqref="B398:N398">
    <cfRule type="cellIs" dxfId="5587" priority="956" operator="lessThan">
      <formula>0</formula>
    </cfRule>
  </conditionalFormatting>
  <conditionalFormatting sqref="B398:N398">
    <cfRule type="cellIs" dxfId="5586" priority="955" operator="lessThan">
      <formula>0</formula>
    </cfRule>
  </conditionalFormatting>
  <conditionalFormatting sqref="B398:N398">
    <cfRule type="cellIs" dxfId="5585" priority="954" operator="lessThan">
      <formula>0</formula>
    </cfRule>
  </conditionalFormatting>
  <conditionalFormatting sqref="B398:N398">
    <cfRule type="cellIs" dxfId="5584" priority="953" operator="lessThan">
      <formula>0</formula>
    </cfRule>
  </conditionalFormatting>
  <conditionalFormatting sqref="B398:N398">
    <cfRule type="cellIs" dxfId="5583" priority="952" operator="lessThan">
      <formula>0</formula>
    </cfRule>
  </conditionalFormatting>
  <conditionalFormatting sqref="N401">
    <cfRule type="cellIs" dxfId="5582" priority="951" operator="lessThan">
      <formula>0</formula>
    </cfRule>
  </conditionalFormatting>
  <conditionalFormatting sqref="N354">
    <cfRule type="cellIs" dxfId="5581" priority="950" operator="lessThan">
      <formula>0</formula>
    </cfRule>
  </conditionalFormatting>
  <conditionalFormatting sqref="N360">
    <cfRule type="cellIs" dxfId="5580" priority="949" operator="lessThan">
      <formula>0</formula>
    </cfRule>
  </conditionalFormatting>
  <conditionalFormatting sqref="N360">
    <cfRule type="cellIs" dxfId="5579" priority="948" operator="lessThan">
      <formula>0</formula>
    </cfRule>
  </conditionalFormatting>
  <conditionalFormatting sqref="N372">
    <cfRule type="cellIs" dxfId="5578" priority="947" operator="lessThan">
      <formula>0</formula>
    </cfRule>
  </conditionalFormatting>
  <conditionalFormatting sqref="N372">
    <cfRule type="cellIs" dxfId="5577" priority="946" operator="lessThan">
      <formula>0</formula>
    </cfRule>
  </conditionalFormatting>
  <conditionalFormatting sqref="N384">
    <cfRule type="cellIs" dxfId="5576" priority="945" operator="lessThan">
      <formula>0</formula>
    </cfRule>
  </conditionalFormatting>
  <conditionalFormatting sqref="N396">
    <cfRule type="cellIs" dxfId="5575" priority="941" operator="lessThan">
      <formula>0</formula>
    </cfRule>
  </conditionalFormatting>
  <conditionalFormatting sqref="N396">
    <cfRule type="cellIs" dxfId="5574" priority="940" operator="lessThan">
      <formula>0</formula>
    </cfRule>
  </conditionalFormatting>
  <conditionalFormatting sqref="N390">
    <cfRule type="cellIs" dxfId="5573" priority="942" operator="lessThan">
      <formula>0</formula>
    </cfRule>
  </conditionalFormatting>
  <conditionalFormatting sqref="N407">
    <cfRule type="cellIs" dxfId="5572" priority="926" operator="lessThan">
      <formula>0</formula>
    </cfRule>
  </conditionalFormatting>
  <conditionalFormatting sqref="N408">
    <cfRule type="cellIs" dxfId="5571" priority="925" operator="lessThan">
      <formula>0</formula>
    </cfRule>
  </conditionalFormatting>
  <conditionalFormatting sqref="H408">
    <cfRule type="cellIs" dxfId="5570" priority="937" operator="lessThan">
      <formula>0</formula>
    </cfRule>
  </conditionalFormatting>
  <conditionalFormatting sqref="B408">
    <cfRule type="cellIs" dxfId="5569" priority="936" operator="lessThan">
      <formula>0</formula>
    </cfRule>
  </conditionalFormatting>
  <conditionalFormatting sqref="C408:M408">
    <cfRule type="cellIs" dxfId="5568" priority="939" operator="lessThan">
      <formula>0</formula>
    </cfRule>
  </conditionalFormatting>
  <conditionalFormatting sqref="C408:M408">
    <cfRule type="cellIs" dxfId="5567" priority="938" operator="lessThan">
      <formula>0</formula>
    </cfRule>
  </conditionalFormatting>
  <conditionalFormatting sqref="B414">
    <cfRule type="cellIs" dxfId="5566" priority="919" operator="lessThan">
      <formula>0</formula>
    </cfRule>
  </conditionalFormatting>
  <conditionalFormatting sqref="B410:N410">
    <cfRule type="cellIs" dxfId="5565" priority="918" operator="lessThan">
      <formula>0</formula>
    </cfRule>
  </conditionalFormatting>
  <conditionalFormatting sqref="B408">
    <cfRule type="cellIs" dxfId="5564" priority="935" operator="lessThan">
      <formula>0</formula>
    </cfRule>
  </conditionalFormatting>
  <conditionalFormatting sqref="B404:N404">
    <cfRule type="cellIs" dxfId="5563" priority="934" operator="lessThan">
      <formula>0</formula>
    </cfRule>
  </conditionalFormatting>
  <conditionalFormatting sqref="B404:N404">
    <cfRule type="cellIs" dxfId="5562" priority="933" operator="lessThan">
      <formula>0</formula>
    </cfRule>
  </conditionalFormatting>
  <conditionalFormatting sqref="B404:N404">
    <cfRule type="cellIs" dxfId="5561" priority="932" operator="lessThan">
      <formula>0</formula>
    </cfRule>
  </conditionalFormatting>
  <conditionalFormatting sqref="B404:N404">
    <cfRule type="cellIs" dxfId="5560" priority="931" operator="lessThan">
      <formula>0</formula>
    </cfRule>
  </conditionalFormatting>
  <conditionalFormatting sqref="B404:N404">
    <cfRule type="cellIs" dxfId="5559" priority="930" operator="lessThan">
      <formula>0</formula>
    </cfRule>
  </conditionalFormatting>
  <conditionalFormatting sqref="B404:N404">
    <cfRule type="cellIs" dxfId="5558" priority="929" operator="lessThan">
      <formula>0</formula>
    </cfRule>
  </conditionalFormatting>
  <conditionalFormatting sqref="B404:N404">
    <cfRule type="cellIs" dxfId="5557" priority="928" operator="lessThan">
      <formula>0</formula>
    </cfRule>
  </conditionalFormatting>
  <conditionalFormatting sqref="B404:N404">
    <cfRule type="cellIs" dxfId="5556" priority="927" operator="lessThan">
      <formula>0</formula>
    </cfRule>
  </conditionalFormatting>
  <conditionalFormatting sqref="N408">
    <cfRule type="cellIs" dxfId="5555" priority="924" operator="lessThan">
      <formula>0</formula>
    </cfRule>
  </conditionalFormatting>
  <conditionalFormatting sqref="B410:N410">
    <cfRule type="cellIs" dxfId="5554" priority="917" operator="lessThan">
      <formula>0</formula>
    </cfRule>
  </conditionalFormatting>
  <conditionalFormatting sqref="B410:N410">
    <cfRule type="cellIs" dxfId="5553" priority="916" operator="lessThan">
      <formula>0</formula>
    </cfRule>
  </conditionalFormatting>
  <conditionalFormatting sqref="B410:N410">
    <cfRule type="cellIs" dxfId="5552" priority="915" operator="lessThan">
      <formula>0</formula>
    </cfRule>
  </conditionalFormatting>
  <conditionalFormatting sqref="B410:N410">
    <cfRule type="cellIs" dxfId="5551" priority="914" operator="lessThan">
      <formula>0</formula>
    </cfRule>
  </conditionalFormatting>
  <conditionalFormatting sqref="B410:N410">
    <cfRule type="cellIs" dxfId="5550" priority="913" operator="lessThan">
      <formula>0</formula>
    </cfRule>
  </conditionalFormatting>
  <conditionalFormatting sqref="B410:N410">
    <cfRule type="cellIs" dxfId="5549" priority="912" operator="lessThan">
      <formula>0</formula>
    </cfRule>
  </conditionalFormatting>
  <conditionalFormatting sqref="B410:N410">
    <cfRule type="cellIs" dxfId="5548" priority="911" operator="lessThan">
      <formula>0</formula>
    </cfRule>
  </conditionalFormatting>
  <conditionalFormatting sqref="N413">
    <cfRule type="cellIs" dxfId="5547" priority="910" operator="lessThan">
      <formula>0</formula>
    </cfRule>
  </conditionalFormatting>
  <conditionalFormatting sqref="N414">
    <cfRule type="cellIs" dxfId="5546" priority="909" operator="lessThan">
      <formula>0</formula>
    </cfRule>
  </conditionalFormatting>
  <conditionalFormatting sqref="N414">
    <cfRule type="cellIs" dxfId="5545" priority="908" operator="lessThan">
      <formula>0</formula>
    </cfRule>
  </conditionalFormatting>
  <conditionalFormatting sqref="C420:M420">
    <cfRule type="cellIs" dxfId="5544" priority="907" operator="lessThan">
      <formula>0</formula>
    </cfRule>
  </conditionalFormatting>
  <conditionalFormatting sqref="C414:M414">
    <cfRule type="cellIs" dxfId="5543" priority="923" operator="lessThan">
      <formula>0</formula>
    </cfRule>
  </conditionalFormatting>
  <conditionalFormatting sqref="C414:M414">
    <cfRule type="cellIs" dxfId="5542" priority="922" operator="lessThan">
      <formula>0</formula>
    </cfRule>
  </conditionalFormatting>
  <conditionalFormatting sqref="H414">
    <cfRule type="cellIs" dxfId="5541" priority="921" operator="lessThan">
      <formula>0</formula>
    </cfRule>
  </conditionalFormatting>
  <conditionalFormatting sqref="B414">
    <cfRule type="cellIs" dxfId="5540" priority="920" operator="lessThan">
      <formula>0</formula>
    </cfRule>
  </conditionalFormatting>
  <conditionalFormatting sqref="C420:M420">
    <cfRule type="cellIs" dxfId="5539" priority="906" operator="lessThan">
      <formula>0</formula>
    </cfRule>
  </conditionalFormatting>
  <conditionalFormatting sqref="H420">
    <cfRule type="cellIs" dxfId="5538" priority="905" operator="lessThan">
      <formula>0</formula>
    </cfRule>
  </conditionalFormatting>
  <conditionalFormatting sqref="B420">
    <cfRule type="cellIs" dxfId="5537" priority="904" operator="lessThan">
      <formula>0</formula>
    </cfRule>
  </conditionalFormatting>
  <conditionalFormatting sqref="B420">
    <cfRule type="cellIs" dxfId="5536" priority="903" operator="lessThan">
      <formula>0</formula>
    </cfRule>
  </conditionalFormatting>
  <conditionalFormatting sqref="B416:N416">
    <cfRule type="cellIs" dxfId="5535" priority="901" operator="lessThan">
      <formula>0</formula>
    </cfRule>
  </conditionalFormatting>
  <conditionalFormatting sqref="B416:N416">
    <cfRule type="cellIs" dxfId="5534" priority="900" operator="lessThan">
      <formula>0</formula>
    </cfRule>
  </conditionalFormatting>
  <conditionalFormatting sqref="B416:N416">
    <cfRule type="cellIs" dxfId="5533" priority="899" operator="lessThan">
      <formula>0</formula>
    </cfRule>
  </conditionalFormatting>
  <conditionalFormatting sqref="B416:N416">
    <cfRule type="cellIs" dxfId="5532" priority="898" operator="lessThan">
      <formula>0</formula>
    </cfRule>
  </conditionalFormatting>
  <conditionalFormatting sqref="B416:N416">
    <cfRule type="cellIs" dxfId="5531" priority="897" operator="lessThan">
      <formula>0</formula>
    </cfRule>
  </conditionalFormatting>
  <conditionalFormatting sqref="B416:N416">
    <cfRule type="cellIs" dxfId="5530" priority="896" operator="lessThan">
      <formula>0</formula>
    </cfRule>
  </conditionalFormatting>
  <conditionalFormatting sqref="B416:N416">
    <cfRule type="cellIs" dxfId="5529" priority="895" operator="lessThan">
      <formula>0</formula>
    </cfRule>
  </conditionalFormatting>
  <conditionalFormatting sqref="N419">
    <cfRule type="cellIs" dxfId="5528" priority="894" operator="lessThan">
      <formula>0</formula>
    </cfRule>
  </conditionalFormatting>
  <conditionalFormatting sqref="B416:N416">
    <cfRule type="cellIs" dxfId="5527" priority="902" operator="lessThan">
      <formula>0</formula>
    </cfRule>
  </conditionalFormatting>
  <conditionalFormatting sqref="C439:M439">
    <cfRule type="cellIs" dxfId="5526" priority="845" operator="lessThan">
      <formula>0</formula>
    </cfRule>
  </conditionalFormatting>
  <conditionalFormatting sqref="C439:M439">
    <cfRule type="cellIs" dxfId="5525" priority="844" operator="lessThan">
      <formula>0</formula>
    </cfRule>
  </conditionalFormatting>
  <conditionalFormatting sqref="B429:N429">
    <cfRule type="cellIs" dxfId="5524" priority="850" operator="lessThan">
      <formula>0</formula>
    </cfRule>
  </conditionalFormatting>
  <conditionalFormatting sqref="B429:N429">
    <cfRule type="cellIs" dxfId="5523" priority="849" operator="lessThan">
      <formula>0</formula>
    </cfRule>
  </conditionalFormatting>
  <conditionalFormatting sqref="N432">
    <cfRule type="cellIs" dxfId="5522" priority="848" operator="lessThan">
      <formula>0</formula>
    </cfRule>
  </conditionalFormatting>
  <conditionalFormatting sqref="B422:N422">
    <cfRule type="cellIs" dxfId="5521" priority="872" operator="lessThan">
      <formula>0</formula>
    </cfRule>
  </conditionalFormatting>
  <conditionalFormatting sqref="B422:N422">
    <cfRule type="cellIs" dxfId="5520" priority="871" operator="lessThan">
      <formula>0</formula>
    </cfRule>
  </conditionalFormatting>
  <conditionalFormatting sqref="B422:N422">
    <cfRule type="cellIs" dxfId="5519" priority="870" operator="lessThan">
      <formula>0</formula>
    </cfRule>
  </conditionalFormatting>
  <conditionalFormatting sqref="B422:N422">
    <cfRule type="cellIs" dxfId="5518" priority="869" operator="lessThan">
      <formula>0</formula>
    </cfRule>
  </conditionalFormatting>
  <conditionalFormatting sqref="B422:N422">
    <cfRule type="cellIs" dxfId="5517" priority="868" operator="lessThan">
      <formula>0</formula>
    </cfRule>
  </conditionalFormatting>
  <conditionalFormatting sqref="B422:N422">
    <cfRule type="cellIs" dxfId="5516" priority="867" operator="lessThan">
      <formula>0</formula>
    </cfRule>
  </conditionalFormatting>
  <conditionalFormatting sqref="B422:N422">
    <cfRule type="cellIs" dxfId="5515" priority="866" operator="lessThan">
      <formula>0</formula>
    </cfRule>
  </conditionalFormatting>
  <conditionalFormatting sqref="C598:N599">
    <cfRule type="cellIs" dxfId="5514" priority="674" operator="lessThan">
      <formula>0</formula>
    </cfRule>
  </conditionalFormatting>
  <conditionalFormatting sqref="C560:N560">
    <cfRule type="cellIs" dxfId="5513" priority="671" operator="lessThan">
      <formula>0</formula>
    </cfRule>
  </conditionalFormatting>
  <conditionalFormatting sqref="C566:N566">
    <cfRule type="cellIs" dxfId="5512" priority="668" operator="lessThan">
      <formula>0</formula>
    </cfRule>
  </conditionalFormatting>
  <conditionalFormatting sqref="C566:N566">
    <cfRule type="cellIs" dxfId="5511" priority="667" operator="lessThan">
      <formula>0</formula>
    </cfRule>
  </conditionalFormatting>
  <conditionalFormatting sqref="C566:N566">
    <cfRule type="cellIs" dxfId="5510" priority="666" operator="lessThan">
      <formula>0</formula>
    </cfRule>
  </conditionalFormatting>
  <conditionalFormatting sqref="H439">
    <cfRule type="cellIs" dxfId="5509" priority="843" operator="lessThan">
      <formula>0</formula>
    </cfRule>
  </conditionalFormatting>
  <conditionalFormatting sqref="B439">
    <cfRule type="cellIs" dxfId="5508" priority="842" operator="lessThan">
      <formula>0</formula>
    </cfRule>
  </conditionalFormatting>
  <conditionalFormatting sqref="B426">
    <cfRule type="cellIs" dxfId="5507" priority="873" operator="lessThan">
      <formula>0</formula>
    </cfRule>
  </conditionalFormatting>
  <conditionalFormatting sqref="N433">
    <cfRule type="cellIs" dxfId="5506" priority="847" operator="lessThan">
      <formula>0</formula>
    </cfRule>
  </conditionalFormatting>
  <conditionalFormatting sqref="B439">
    <cfRule type="cellIs" dxfId="5505" priority="841" operator="lessThan">
      <formula>0</formula>
    </cfRule>
  </conditionalFormatting>
  <conditionalFormatting sqref="Q499">
    <cfRule type="cellIs" dxfId="5504" priority="626" operator="lessThan">
      <formula>0</formula>
    </cfRule>
  </conditionalFormatting>
  <conditionalFormatting sqref="P499">
    <cfRule type="cellIs" dxfId="5503" priority="625" operator="lessThan">
      <formula>0</formula>
    </cfRule>
  </conditionalFormatting>
  <conditionalFormatting sqref="C442:C445 B595:O596">
    <cfRule type="expression" dxfId="5502" priority="828">
      <formula>B442/A442&gt;1</formula>
    </cfRule>
    <cfRule type="expression" dxfId="5501" priority="829">
      <formula>B442/A442&lt;1</formula>
    </cfRule>
  </conditionalFormatting>
  <conditionalFormatting sqref="D442:N445">
    <cfRule type="expression" dxfId="5500" priority="825">
      <formula>D442/C442&gt;1</formula>
    </cfRule>
    <cfRule type="expression" dxfId="5499" priority="826">
      <formula>D442/C442&lt;1</formula>
    </cfRule>
  </conditionalFormatting>
  <conditionalFormatting sqref="B442:B445 B538:N538 B552:N552">
    <cfRule type="expression" dxfId="5498" priority="822">
      <formula>B442/#REF!&gt;1</formula>
    </cfRule>
    <cfRule type="expression" dxfId="5497" priority="823">
      <formula>B442/#REF!&lt;1</formula>
    </cfRule>
  </conditionalFormatting>
  <conditionalFormatting sqref="B498">
    <cfRule type="expression" dxfId="5496" priority="819">
      <formula>B498/#REF!&gt;1</formula>
    </cfRule>
    <cfRule type="expression" dxfId="5495" priority="820">
      <formula>B498/#REF!&lt;1</formula>
    </cfRule>
  </conditionalFormatting>
  <conditionalFormatting sqref="Q553">
    <cfRule type="cellIs" dxfId="5494" priority="620" operator="lessThan">
      <formula>0</formula>
    </cfRule>
  </conditionalFormatting>
  <conditionalFormatting sqref="C498">
    <cfRule type="expression" dxfId="5493" priority="816">
      <formula>C498/B498&gt;1</formula>
    </cfRule>
    <cfRule type="expression" dxfId="5492" priority="817">
      <formula>C498/B498&lt;1</formula>
    </cfRule>
  </conditionalFormatting>
  <conditionalFormatting sqref="D498">
    <cfRule type="cellIs" dxfId="5491" priority="815" operator="lessThan">
      <formula>0</formula>
    </cfRule>
  </conditionalFormatting>
  <conditionalFormatting sqref="D498">
    <cfRule type="expression" dxfId="5490" priority="813">
      <formula>D498/C498&gt;1</formula>
    </cfRule>
    <cfRule type="expression" dxfId="5489" priority="814">
      <formula>D498/C498&lt;1</formula>
    </cfRule>
  </conditionalFormatting>
  <conditionalFormatting sqref="E498">
    <cfRule type="cellIs" dxfId="5488" priority="812" operator="lessThan">
      <formula>0</formula>
    </cfRule>
  </conditionalFormatting>
  <conditionalFormatting sqref="E498">
    <cfRule type="expression" dxfId="5487" priority="810">
      <formula>E498/D498&gt;1</formula>
    </cfRule>
    <cfRule type="expression" dxfId="5486" priority="811">
      <formula>E498/D498&lt;1</formula>
    </cfRule>
  </conditionalFormatting>
  <conditionalFormatting sqref="F498">
    <cfRule type="cellIs" dxfId="5485" priority="809" operator="lessThan">
      <formula>0</formula>
    </cfRule>
  </conditionalFormatting>
  <conditionalFormatting sqref="F498">
    <cfRule type="expression" dxfId="5484" priority="807">
      <formula>F498/E498&gt;1</formula>
    </cfRule>
    <cfRule type="expression" dxfId="5483" priority="808">
      <formula>F498/E498&lt;1</formula>
    </cfRule>
  </conditionalFormatting>
  <conditionalFormatting sqref="G498">
    <cfRule type="cellIs" dxfId="5482" priority="806" operator="lessThan">
      <formula>0</formula>
    </cfRule>
  </conditionalFormatting>
  <conditionalFormatting sqref="G498">
    <cfRule type="expression" dxfId="5481" priority="804">
      <formula>G498/F498&gt;1</formula>
    </cfRule>
    <cfRule type="expression" dxfId="5480" priority="805">
      <formula>G498/F498&lt;1</formula>
    </cfRule>
  </conditionalFormatting>
  <conditionalFormatting sqref="H498">
    <cfRule type="cellIs" dxfId="5479" priority="803" operator="lessThan">
      <formula>0</formula>
    </cfRule>
  </conditionalFormatting>
  <conditionalFormatting sqref="H498">
    <cfRule type="expression" dxfId="5478" priority="801">
      <formula>H498/G498&gt;1</formula>
    </cfRule>
    <cfRule type="expression" dxfId="5477" priority="802">
      <formula>H498/G498&lt;1</formula>
    </cfRule>
  </conditionalFormatting>
  <conditionalFormatting sqref="I498:N498">
    <cfRule type="cellIs" dxfId="5476" priority="800" operator="lessThan">
      <formula>0</formula>
    </cfRule>
  </conditionalFormatting>
  <conditionalFormatting sqref="I498:N498">
    <cfRule type="expression" dxfId="5475" priority="798">
      <formula>I498/H498&gt;1</formula>
    </cfRule>
    <cfRule type="expression" dxfId="5474" priority="799">
      <formula>I498/H498&lt;1</formula>
    </cfRule>
  </conditionalFormatting>
  <conditionalFormatting sqref="B552">
    <cfRule type="expression" dxfId="5473" priority="795">
      <formula>B552/#REF!&gt;1</formula>
    </cfRule>
    <cfRule type="expression" dxfId="5472" priority="796">
      <formula>B552/#REF!&lt;1</formula>
    </cfRule>
  </conditionalFormatting>
  <conditionalFormatting sqref="C552">
    <cfRule type="cellIs" dxfId="5471" priority="794" operator="lessThan">
      <formula>0</formula>
    </cfRule>
  </conditionalFormatting>
  <conditionalFormatting sqref="C552">
    <cfRule type="expression" dxfId="5470" priority="792">
      <formula>C552/B552&gt;1</formula>
    </cfRule>
    <cfRule type="expression" dxfId="5469" priority="793">
      <formula>C552/B552&lt;1</formula>
    </cfRule>
  </conditionalFormatting>
  <conditionalFormatting sqref="D552">
    <cfRule type="expression" dxfId="5468" priority="789">
      <formula>D552/C552&gt;1</formula>
    </cfRule>
    <cfRule type="expression" dxfId="5467" priority="790">
      <formula>D552/C552&lt;1</formula>
    </cfRule>
  </conditionalFormatting>
  <conditionalFormatting sqref="E552">
    <cfRule type="cellIs" dxfId="5466" priority="788" operator="lessThan">
      <formula>0</formula>
    </cfRule>
  </conditionalFormatting>
  <conditionalFormatting sqref="E552">
    <cfRule type="expression" dxfId="5465" priority="786">
      <formula>E552/D552&gt;1</formula>
    </cfRule>
    <cfRule type="expression" dxfId="5464" priority="787">
      <formula>E552/D552&lt;1</formula>
    </cfRule>
  </conditionalFormatting>
  <conditionalFormatting sqref="F552">
    <cfRule type="cellIs" dxfId="5463" priority="785" operator="lessThan">
      <formula>0</formula>
    </cfRule>
  </conditionalFormatting>
  <conditionalFormatting sqref="F552">
    <cfRule type="expression" dxfId="5462" priority="783">
      <formula>F552/E552&gt;1</formula>
    </cfRule>
    <cfRule type="expression" dxfId="5461" priority="784">
      <formula>F552/E552&lt;1</formula>
    </cfRule>
  </conditionalFormatting>
  <conditionalFormatting sqref="G552">
    <cfRule type="expression" dxfId="5460" priority="780">
      <formula>G552/F552&gt;1</formula>
    </cfRule>
    <cfRule type="expression" dxfId="5459" priority="781">
      <formula>G552/F552&lt;1</formula>
    </cfRule>
  </conditionalFormatting>
  <conditionalFormatting sqref="H552">
    <cfRule type="expression" dxfId="5458" priority="777">
      <formula>H552/G552&gt;1</formula>
    </cfRule>
    <cfRule type="expression" dxfId="5457" priority="778">
      <formula>H552/G552&lt;1</formula>
    </cfRule>
  </conditionalFormatting>
  <conditionalFormatting sqref="N559">
    <cfRule type="cellIs" dxfId="5456" priority="776" operator="lessThan">
      <formula>0</formula>
    </cfRule>
  </conditionalFormatting>
  <conditionalFormatting sqref="N563">
    <cfRule type="cellIs" dxfId="5455" priority="775" operator="lessThan">
      <formula>0</formula>
    </cfRule>
  </conditionalFormatting>
  <conditionalFormatting sqref="N563">
    <cfRule type="cellIs" dxfId="5454" priority="774" operator="lessThan">
      <formula>0</formula>
    </cfRule>
  </conditionalFormatting>
  <conditionalFormatting sqref="P368">
    <cfRule type="cellIs" dxfId="5453" priority="773" operator="lessThan">
      <formula>0</formula>
    </cfRule>
  </conditionalFormatting>
  <conditionalFormatting sqref="P369:P370">
    <cfRule type="cellIs" dxfId="5452" priority="772" operator="lessThan">
      <formula>0</formula>
    </cfRule>
  </conditionalFormatting>
  <conditionalFormatting sqref="P442:P445">
    <cfRule type="cellIs" dxfId="5451" priority="771" operator="lessThan">
      <formula>0</formula>
    </cfRule>
  </conditionalFormatting>
  <conditionalFormatting sqref="P360">
    <cfRule type="cellIs" dxfId="5450" priority="770" operator="lessThan">
      <formula>0</formula>
    </cfRule>
  </conditionalFormatting>
  <conditionalFormatting sqref="P371:P372">
    <cfRule type="cellIs" dxfId="5449" priority="769" operator="lessThan">
      <formula>0</formula>
    </cfRule>
  </conditionalFormatting>
  <conditionalFormatting sqref="P380:P384">
    <cfRule type="cellIs" dxfId="5448" priority="768" operator="lessThan">
      <formula>0</formula>
    </cfRule>
  </conditionalFormatting>
  <conditionalFormatting sqref="P401">
    <cfRule type="cellIs" dxfId="5447" priority="765" operator="lessThan">
      <formula>0</formula>
    </cfRule>
  </conditionalFormatting>
  <conditionalFormatting sqref="P389:P390">
    <cfRule type="cellIs" dxfId="5446" priority="767" operator="lessThan">
      <formula>0</formula>
    </cfRule>
  </conditionalFormatting>
  <conditionalFormatting sqref="P395:P396">
    <cfRule type="cellIs" dxfId="5445" priority="766" operator="lessThan">
      <formula>0</formula>
    </cfRule>
  </conditionalFormatting>
  <conditionalFormatting sqref="P407:P408">
    <cfRule type="cellIs" dxfId="5444" priority="764" operator="lessThan">
      <formula>0</formula>
    </cfRule>
  </conditionalFormatting>
  <conditionalFormatting sqref="P551:P552">
    <cfRule type="cellIs" dxfId="5443" priority="750" operator="lessThan">
      <formula>0</formula>
    </cfRule>
  </conditionalFormatting>
  <conditionalFormatting sqref="P413:P414">
    <cfRule type="cellIs" dxfId="5442" priority="763" operator="lessThan">
      <formula>0</formula>
    </cfRule>
  </conditionalFormatting>
  <conditionalFormatting sqref="P419:P420">
    <cfRule type="cellIs" dxfId="5441" priority="762" operator="lessThan">
      <formula>0</formula>
    </cfRule>
  </conditionalFormatting>
  <conditionalFormatting sqref="J551:N551 J537:N537">
    <cfRule type="cellIs" dxfId="5440" priority="731" operator="lessThan">
      <formula>0</formula>
    </cfRule>
  </conditionalFormatting>
  <conditionalFormatting sqref="P446">
    <cfRule type="cellIs" dxfId="5439" priority="757" operator="lessThan">
      <formula>0</formula>
    </cfRule>
  </conditionalFormatting>
  <conditionalFormatting sqref="P425:P426">
    <cfRule type="cellIs" dxfId="5438" priority="760" operator="lessThan">
      <formula>0</formula>
    </cfRule>
  </conditionalFormatting>
  <conditionalFormatting sqref="P432:P433">
    <cfRule type="cellIs" dxfId="5437" priority="759" operator="lessThan">
      <formula>0</formula>
    </cfRule>
  </conditionalFormatting>
  <conditionalFormatting sqref="P438:P439">
    <cfRule type="cellIs" dxfId="5436" priority="758" operator="lessThan">
      <formula>0</formula>
    </cfRule>
  </conditionalFormatting>
  <conditionalFormatting sqref="P454">
    <cfRule type="cellIs" dxfId="5435" priority="756" operator="lessThan">
      <formula>0</formula>
    </cfRule>
  </conditionalFormatting>
  <conditionalFormatting sqref="P489:P491">
    <cfRule type="cellIs" dxfId="5434" priority="755" operator="lessThan">
      <formula>0</formula>
    </cfRule>
  </conditionalFormatting>
  <conditionalFormatting sqref="P497:P498">
    <cfRule type="cellIs" dxfId="5433" priority="754" operator="lessThan">
      <formula>0</formula>
    </cfRule>
  </conditionalFormatting>
  <conditionalFormatting sqref="C493:C496">
    <cfRule type="cellIs" dxfId="5432" priority="740" operator="lessThan">
      <formula>0</formula>
    </cfRule>
  </conditionalFormatting>
  <conditionalFormatting sqref="P537:P538">
    <cfRule type="cellIs" dxfId="5431" priority="752" operator="lessThan">
      <formula>0</formula>
    </cfRule>
  </conditionalFormatting>
  <conditionalFormatting sqref="P544:P545">
    <cfRule type="cellIs" dxfId="5430" priority="751" operator="lessThan">
      <formula>0</formula>
    </cfRule>
  </conditionalFormatting>
  <conditionalFormatting sqref="B493:B496">
    <cfRule type="cellIs" dxfId="5429" priority="734" operator="lessThan">
      <formula>0</formula>
    </cfRule>
  </conditionalFormatting>
  <conditionalFormatting sqref="P559:P560">
    <cfRule type="cellIs" dxfId="5428" priority="749" operator="lessThan">
      <formula>0</formula>
    </cfRule>
  </conditionalFormatting>
  <conditionalFormatting sqref="P566">
    <cfRule type="cellIs" dxfId="5427" priority="748" operator="lessThan">
      <formula>0</formula>
    </cfRule>
  </conditionalFormatting>
  <conditionalFormatting sqref="P571">
    <cfRule type="cellIs" dxfId="5426" priority="747" operator="lessThan">
      <formula>0</formula>
    </cfRule>
  </conditionalFormatting>
  <conditionalFormatting sqref="C551:I551 C547:C550 C537:I537 C533:C536">
    <cfRule type="cellIs" dxfId="5425" priority="730" operator="lessThan">
      <formula>0</formula>
    </cfRule>
  </conditionalFormatting>
  <conditionalFormatting sqref="I662:N662 P660:Q663">
    <cfRule type="cellIs" dxfId="5424" priority="741" operator="lessThan">
      <formula>0</formula>
    </cfRule>
  </conditionalFormatting>
  <conditionalFormatting sqref="P598:P599">
    <cfRule type="cellIs" dxfId="5423" priority="746" operator="lessThan">
      <formula>0</formula>
    </cfRule>
  </conditionalFormatting>
  <conditionalFormatting sqref="P602">
    <cfRule type="cellIs" dxfId="5422" priority="745" operator="lessThan">
      <formula>0</formula>
    </cfRule>
  </conditionalFormatting>
  <conditionalFormatting sqref="P603">
    <cfRule type="cellIs" dxfId="5421" priority="744" operator="lessThan">
      <formula>0</formula>
    </cfRule>
  </conditionalFormatting>
  <conditionalFormatting sqref="P605">
    <cfRule type="cellIs" dxfId="5420" priority="743" operator="lessThan">
      <formula>0</formula>
    </cfRule>
  </conditionalFormatting>
  <conditionalFormatting sqref="P606">
    <cfRule type="cellIs" dxfId="5419" priority="742" operator="lessThan">
      <formula>0</formula>
    </cfRule>
  </conditionalFormatting>
  <conditionalFormatting sqref="D608:N608 D605:N605 D602:N603">
    <cfRule type="expression" dxfId="5418" priority="714">
      <formula>D602/C602&gt;1</formula>
    </cfRule>
    <cfRule type="expression" dxfId="5417" priority="715">
      <formula>D602/C602&lt;1</formula>
    </cfRule>
  </conditionalFormatting>
  <conditionalFormatting sqref="C493:C496">
    <cfRule type="expression" dxfId="5416" priority="738">
      <formula>C493/B493&gt;1</formula>
    </cfRule>
    <cfRule type="expression" dxfId="5415" priority="739">
      <formula>C493/B493&lt;1</formula>
    </cfRule>
  </conditionalFormatting>
  <conditionalFormatting sqref="D493:N496">
    <cfRule type="cellIs" dxfId="5414" priority="737" operator="lessThan">
      <formula>0</formula>
    </cfRule>
  </conditionalFormatting>
  <conditionalFormatting sqref="D493:N496">
    <cfRule type="expression" dxfId="5413" priority="735">
      <formula>D493/C493&gt;1</formula>
    </cfRule>
    <cfRule type="expression" dxfId="5412" priority="736">
      <formula>D493/C493&lt;1</formula>
    </cfRule>
  </conditionalFormatting>
  <conditionalFormatting sqref="B493:B496">
    <cfRule type="expression" dxfId="5411" priority="732">
      <formula>B493/#REF!&gt;1</formula>
    </cfRule>
    <cfRule type="expression" dxfId="5410" priority="733">
      <formula>B493/#REF!&lt;1</formula>
    </cfRule>
  </conditionalFormatting>
  <conditionalFormatting sqref="C551:N551 C537:N537">
    <cfRule type="cellIs" dxfId="5409" priority="723" operator="lessThan">
      <formula>0</formula>
    </cfRule>
  </conditionalFormatting>
  <conditionalFormatting sqref="C551:M551 C537:M537">
    <cfRule type="cellIs" dxfId="5408" priority="729" operator="lessThan">
      <formula>0</formula>
    </cfRule>
  </conditionalFormatting>
  <conditionalFormatting sqref="C547:C550 C533:C536">
    <cfRule type="expression" dxfId="5407" priority="727">
      <formula>C533/B533&gt;1</formula>
    </cfRule>
    <cfRule type="expression" dxfId="5406" priority="728">
      <formula>C533/B533&lt;1</formula>
    </cfRule>
  </conditionalFormatting>
  <conditionalFormatting sqref="D547:N550 D533:N536">
    <cfRule type="cellIs" dxfId="5405" priority="726" operator="lessThan">
      <formula>0</formula>
    </cfRule>
  </conditionalFormatting>
  <conditionalFormatting sqref="D547:N550 D533:N536">
    <cfRule type="expression" dxfId="5404" priority="724">
      <formula>D533/C533&gt;1</formula>
    </cfRule>
    <cfRule type="expression" dxfId="5403" priority="725">
      <formula>D533/C533&lt;1</formula>
    </cfRule>
  </conditionalFormatting>
  <conditionalFormatting sqref="D608:N608 D605:N605 D602:N603">
    <cfRule type="cellIs" dxfId="5402" priority="716" operator="lessThan">
      <formula>0</formula>
    </cfRule>
  </conditionalFormatting>
  <conditionalFormatting sqref="C551:N551 C537:N537">
    <cfRule type="expression" dxfId="5401" priority="721">
      <formula>C537/B537&gt;1</formula>
    </cfRule>
    <cfRule type="expression" dxfId="5400" priority="722">
      <formula>C537/B537&lt;1</formula>
    </cfRule>
  </conditionalFormatting>
  <conditionalFormatting sqref="B608 B605 B602:B603 B598:B599">
    <cfRule type="cellIs" dxfId="5399" priority="720" operator="lessThan">
      <formula>0</formula>
    </cfRule>
  </conditionalFormatting>
  <conditionalFormatting sqref="C608 C605 C602:C603">
    <cfRule type="cellIs" dxfId="5398" priority="719" operator="lessThan">
      <formula>0</formula>
    </cfRule>
  </conditionalFormatting>
  <conditionalFormatting sqref="C608 C605 C602:C603">
    <cfRule type="expression" dxfId="5397" priority="717">
      <formula>C602/B602&gt;1</formula>
    </cfRule>
    <cfRule type="expression" dxfId="5396" priority="718">
      <formula>C602/B602&lt;1</formula>
    </cfRule>
  </conditionalFormatting>
  <conditionalFormatting sqref="B491:N491 B560">
    <cfRule type="expression" dxfId="5395" priority="1312">
      <formula>B491/#REF!&gt;1</formula>
    </cfRule>
    <cfRule type="expression" dxfId="5394" priority="1313">
      <formula>B491/#REF!&lt;1</formula>
    </cfRule>
  </conditionalFormatting>
  <conditionalFormatting sqref="C446">
    <cfRule type="cellIs" dxfId="5393" priority="713" operator="lessThan">
      <formula>0</formula>
    </cfRule>
  </conditionalFormatting>
  <conditionalFormatting sqref="C446">
    <cfRule type="expression" dxfId="5392" priority="711">
      <formula>C446/B446&gt;1</formula>
    </cfRule>
    <cfRule type="expression" dxfId="5391" priority="712">
      <formula>C446/B446&lt;1</formula>
    </cfRule>
  </conditionalFormatting>
  <conditionalFormatting sqref="D446:N446">
    <cfRule type="cellIs" dxfId="5390" priority="710" operator="lessThan">
      <formula>0</formula>
    </cfRule>
  </conditionalFormatting>
  <conditionalFormatting sqref="D446:N446">
    <cfRule type="expression" dxfId="5389" priority="708">
      <formula>D446/C446&gt;1</formula>
    </cfRule>
    <cfRule type="expression" dxfId="5388" priority="709">
      <formula>D446/C446&lt;1</formula>
    </cfRule>
  </conditionalFormatting>
  <conditionalFormatting sqref="B446">
    <cfRule type="cellIs" dxfId="5387" priority="707" operator="lessThan">
      <formula>0</formula>
    </cfRule>
  </conditionalFormatting>
  <conditionalFormatting sqref="B446">
    <cfRule type="expression" dxfId="5386" priority="705">
      <formula>B446/#REF!&gt;1</formula>
    </cfRule>
    <cfRule type="expression" dxfId="5385" priority="706">
      <formula>B446/#REF!&lt;1</formula>
    </cfRule>
  </conditionalFormatting>
  <conditionalFormatting sqref="C497">
    <cfRule type="cellIs" dxfId="5384" priority="704" operator="lessThan">
      <formula>0</formula>
    </cfRule>
  </conditionalFormatting>
  <conditionalFormatting sqref="D497:N497">
    <cfRule type="cellIs" dxfId="5383" priority="701" operator="lessThan">
      <formula>0</formula>
    </cfRule>
  </conditionalFormatting>
  <conditionalFormatting sqref="C497">
    <cfRule type="expression" dxfId="5382" priority="702">
      <formula>C497/B497&gt;1</formula>
    </cfRule>
    <cfRule type="expression" dxfId="5381" priority="703">
      <formula>C497/B497&lt;1</formula>
    </cfRule>
  </conditionalFormatting>
  <conditionalFormatting sqref="D497:N497">
    <cfRule type="expression" dxfId="5380" priority="699">
      <formula>D497/C497&gt;1</formula>
    </cfRule>
    <cfRule type="expression" dxfId="5379" priority="700">
      <formula>D497/C497&lt;1</formula>
    </cfRule>
  </conditionalFormatting>
  <conditionalFormatting sqref="B497">
    <cfRule type="cellIs" dxfId="5378" priority="698" operator="lessThan">
      <formula>0</formula>
    </cfRule>
  </conditionalFormatting>
  <conditionalFormatting sqref="B497">
    <cfRule type="expression" dxfId="5377" priority="696">
      <formula>B497/#REF!&gt;1</formula>
    </cfRule>
    <cfRule type="expression" dxfId="5376" priority="697">
      <formula>B497/#REF!&lt;1</formula>
    </cfRule>
  </conditionalFormatting>
  <conditionalFormatting sqref="C566:N566">
    <cfRule type="expression" dxfId="5375" priority="664">
      <formula>C566/B566&gt;1</formula>
    </cfRule>
    <cfRule type="expression" dxfId="5374" priority="665">
      <formula>C566/B566&lt;1</formula>
    </cfRule>
  </conditionalFormatting>
  <conditionalFormatting sqref="B538:N538">
    <cfRule type="cellIs" dxfId="5373" priority="686" operator="lessThan">
      <formula>0</formula>
    </cfRule>
  </conditionalFormatting>
  <conditionalFormatting sqref="B538:N538">
    <cfRule type="expression" dxfId="5372" priority="684">
      <formula>B538/A538&gt;1</formula>
    </cfRule>
    <cfRule type="expression" dxfId="5371" priority="685">
      <formula>B538/A538&lt;1</formula>
    </cfRule>
  </conditionalFormatting>
  <conditionalFormatting sqref="B552:N552">
    <cfRule type="cellIs" dxfId="5370" priority="683" operator="lessThan">
      <formula>0</formula>
    </cfRule>
  </conditionalFormatting>
  <conditionalFormatting sqref="B552:N552">
    <cfRule type="expression" dxfId="5369" priority="681">
      <formula>B552/A552&gt;1</formula>
    </cfRule>
    <cfRule type="expression" dxfId="5368" priority="682">
      <formula>B552/A552&lt;1</formula>
    </cfRule>
  </conditionalFormatting>
  <conditionalFormatting sqref="N571">
    <cfRule type="cellIs" dxfId="5367" priority="657" operator="lessThan">
      <formula>0</formula>
    </cfRule>
  </conditionalFormatting>
  <conditionalFormatting sqref="C545:N545">
    <cfRule type="expression" dxfId="5366" priority="675">
      <formula>C545/B545&gt;1</formula>
    </cfRule>
    <cfRule type="expression" dxfId="5365" priority="676">
      <formula>C545/B545&lt;1</formula>
    </cfRule>
  </conditionalFormatting>
  <conditionalFormatting sqref="C571:M571">
    <cfRule type="expression" dxfId="5364" priority="659">
      <formula>C571/B571&gt;1</formula>
    </cfRule>
    <cfRule type="expression" dxfId="5363" priority="660">
      <formula>C571/B571&lt;1</formula>
    </cfRule>
  </conditionalFormatting>
  <conditionalFormatting sqref="N571">
    <cfRule type="expression" dxfId="5362" priority="654">
      <formula>N571/M571&gt;1</formula>
    </cfRule>
    <cfRule type="expression" dxfId="5361" priority="655">
      <formula>N571/M571&lt;1</formula>
    </cfRule>
  </conditionalFormatting>
  <conditionalFormatting sqref="C571:M571">
    <cfRule type="cellIs" dxfId="5360" priority="663" operator="lessThan">
      <formula>0</formula>
    </cfRule>
  </conditionalFormatting>
  <conditionalFormatting sqref="C571:M571">
    <cfRule type="cellIs" dxfId="5359" priority="662" operator="lessThan">
      <formula>0</formula>
    </cfRule>
  </conditionalFormatting>
  <conditionalFormatting sqref="B545">
    <cfRule type="cellIs" dxfId="5358" priority="678" operator="lessThan">
      <formula>0</formula>
    </cfRule>
  </conditionalFormatting>
  <conditionalFormatting sqref="B545">
    <cfRule type="expression" dxfId="5357" priority="679">
      <formula>B545/#REF!&gt;1</formula>
    </cfRule>
    <cfRule type="expression" dxfId="5356" priority="680">
      <formula>B545/#REF!&lt;1</formula>
    </cfRule>
  </conditionalFormatting>
  <conditionalFormatting sqref="C545:N545">
    <cfRule type="cellIs" dxfId="5355" priority="677" operator="lessThan">
      <formula>0</formula>
    </cfRule>
  </conditionalFormatting>
  <conditionalFormatting sqref="C598:N599">
    <cfRule type="expression" dxfId="5354" priority="672">
      <formula>C598/B598&gt;1</formula>
    </cfRule>
    <cfRule type="expression" dxfId="5353" priority="673">
      <formula>C598/B598&lt;1</formula>
    </cfRule>
  </conditionalFormatting>
  <conditionalFormatting sqref="C560:N560">
    <cfRule type="expression" dxfId="5352" priority="669">
      <formula>C560/B560&gt;1</formula>
    </cfRule>
    <cfRule type="expression" dxfId="5351" priority="670">
      <formula>C560/B560&lt;1</formula>
    </cfRule>
  </conditionalFormatting>
  <conditionalFormatting sqref="N571">
    <cfRule type="cellIs" dxfId="5350" priority="658" operator="lessThan">
      <formula>0</formula>
    </cfRule>
  </conditionalFormatting>
  <conditionalFormatting sqref="C571:M571">
    <cfRule type="cellIs" dxfId="5349" priority="661" operator="lessThan">
      <formula>0</formula>
    </cfRule>
  </conditionalFormatting>
  <conditionalFormatting sqref="N571">
    <cfRule type="cellIs" dxfId="5348" priority="656" operator="lessThan">
      <formula>0</formula>
    </cfRule>
  </conditionalFormatting>
  <conditionalFormatting sqref="B628:N631">
    <cfRule type="cellIs" dxfId="5347" priority="653" operator="lessThan">
      <formula>0</formula>
    </cfRule>
  </conditionalFormatting>
  <conditionalFormatting sqref="I630:N630 P628:Q631">
    <cfRule type="cellIs" dxfId="5346" priority="652" operator="lessThan">
      <formula>0</formula>
    </cfRule>
  </conditionalFormatting>
  <conditionalFormatting sqref="B632:N635">
    <cfRule type="cellIs" dxfId="5345" priority="651" operator="lessThan">
      <formula>0</formula>
    </cfRule>
  </conditionalFormatting>
  <conditionalFormatting sqref="I634:N634 P632:Q635">
    <cfRule type="cellIs" dxfId="5344" priority="650" operator="lessThan">
      <formula>0</formula>
    </cfRule>
  </conditionalFormatting>
  <conditionalFormatting sqref="B636:N639">
    <cfRule type="cellIs" dxfId="5343" priority="649" operator="lessThan">
      <formula>0</formula>
    </cfRule>
  </conditionalFormatting>
  <conditionalFormatting sqref="I638:N638 P636:Q639">
    <cfRule type="cellIs" dxfId="5342" priority="648" operator="lessThan">
      <formula>0</formula>
    </cfRule>
  </conditionalFormatting>
  <conditionalFormatting sqref="B640:N643">
    <cfRule type="cellIs" dxfId="5341" priority="647" operator="lessThan">
      <formula>0</formula>
    </cfRule>
  </conditionalFormatting>
  <conditionalFormatting sqref="I642:N642 P640:Q643">
    <cfRule type="cellIs" dxfId="5340" priority="646" operator="lessThan">
      <formula>0</formula>
    </cfRule>
  </conditionalFormatting>
  <conditionalFormatting sqref="B644:N647">
    <cfRule type="cellIs" dxfId="5339" priority="645" operator="lessThan">
      <formula>0</formula>
    </cfRule>
  </conditionalFormatting>
  <conditionalFormatting sqref="I646:N646 P644:Q647">
    <cfRule type="cellIs" dxfId="5338" priority="644" operator="lessThan">
      <formula>0</formula>
    </cfRule>
  </conditionalFormatting>
  <conditionalFormatting sqref="B648:N651">
    <cfRule type="cellIs" dxfId="5337" priority="643" operator="lessThan">
      <formula>0</formula>
    </cfRule>
  </conditionalFormatting>
  <conditionalFormatting sqref="I650:N650 P648:Q651">
    <cfRule type="cellIs" dxfId="5336" priority="642" operator="lessThan">
      <formula>0</formula>
    </cfRule>
  </conditionalFormatting>
  <conditionalFormatting sqref="B652:N655">
    <cfRule type="cellIs" dxfId="5335" priority="641" operator="lessThan">
      <formula>0</formula>
    </cfRule>
  </conditionalFormatting>
  <conditionalFormatting sqref="I654:N654 P652:Q655">
    <cfRule type="cellIs" dxfId="5334" priority="640" operator="lessThan">
      <formula>0</formula>
    </cfRule>
  </conditionalFormatting>
  <conditionalFormatting sqref="B656:N659">
    <cfRule type="cellIs" dxfId="5333" priority="639" operator="lessThan">
      <formula>0</formula>
    </cfRule>
  </conditionalFormatting>
  <conditionalFormatting sqref="I658:N658 P656:Q659">
    <cfRule type="cellIs" dxfId="5332" priority="638" operator="lessThan">
      <formula>0</formula>
    </cfRule>
  </conditionalFormatting>
  <conditionalFormatting sqref="B664:N667">
    <cfRule type="cellIs" dxfId="5331" priority="637" operator="lessThan">
      <formula>0</formula>
    </cfRule>
  </conditionalFormatting>
  <conditionalFormatting sqref="I666:N666 P664:Q667">
    <cfRule type="cellIs" dxfId="5330" priority="636" operator="lessThan">
      <formula>0</formula>
    </cfRule>
  </conditionalFormatting>
  <conditionalFormatting sqref="B668:N671">
    <cfRule type="cellIs" dxfId="5329" priority="635" operator="lessThan">
      <formula>0</formula>
    </cfRule>
  </conditionalFormatting>
  <conditionalFormatting sqref="I670:N670 P668:Q671">
    <cfRule type="cellIs" dxfId="5328" priority="634" operator="lessThan">
      <formula>0</formula>
    </cfRule>
  </conditionalFormatting>
  <conditionalFormatting sqref="P608">
    <cfRule type="cellIs" dxfId="5327" priority="633" operator="lessThan">
      <formula>0</formula>
    </cfRule>
  </conditionalFormatting>
  <conditionalFormatting sqref="Q447:Q448">
    <cfRule type="cellIs" dxfId="5326" priority="632" operator="lessThan">
      <formula>0</formula>
    </cfRule>
  </conditionalFormatting>
  <conditionalFormatting sqref="P447:P448">
    <cfRule type="cellIs" dxfId="5325" priority="631" operator="lessThan">
      <formula>0</formula>
    </cfRule>
  </conditionalFormatting>
  <conditionalFormatting sqref="B447:N447 B493:O499 B490:O490 B492">
    <cfRule type="cellIs" dxfId="5324" priority="630" operator="lessThan">
      <formula>0</formula>
    </cfRule>
  </conditionalFormatting>
  <conditionalFormatting sqref="B499:N499">
    <cfRule type="cellIs" dxfId="5323" priority="624" operator="lessThan">
      <formula>0</formula>
    </cfRule>
  </conditionalFormatting>
  <conditionalFormatting sqref="B553:N553">
    <cfRule type="cellIs" dxfId="5322" priority="618" operator="lessThan">
      <formula>0</formula>
    </cfRule>
  </conditionalFormatting>
  <conditionalFormatting sqref="P477:Q477 B477">
    <cfRule type="cellIs" dxfId="5321" priority="617" operator="lessThan">
      <formula>0</formula>
    </cfRule>
  </conditionalFormatting>
  <conditionalFormatting sqref="Q478:Q482">
    <cfRule type="cellIs" dxfId="5320" priority="616" operator="lessThan">
      <formula>0</formula>
    </cfRule>
  </conditionalFormatting>
  <conditionalFormatting sqref="P478:P481">
    <cfRule type="cellIs" dxfId="5319" priority="615" operator="lessThan">
      <formula>0</formula>
    </cfRule>
  </conditionalFormatting>
  <conditionalFormatting sqref="P482">
    <cfRule type="cellIs" dxfId="5318" priority="614" operator="lessThan">
      <formula>0</formula>
    </cfRule>
  </conditionalFormatting>
  <conditionalFormatting sqref="P457:Q457 B457">
    <cfRule type="cellIs" dxfId="5317" priority="613" operator="lessThan">
      <formula>0</formula>
    </cfRule>
  </conditionalFormatting>
  <conditionalFormatting sqref="Q458:Q462">
    <cfRule type="cellIs" dxfId="5316" priority="612" operator="lessThan">
      <formula>0</formula>
    </cfRule>
  </conditionalFormatting>
  <conditionalFormatting sqref="P458:P461">
    <cfRule type="cellIs" dxfId="5315" priority="611" operator="lessThan">
      <formula>0</formula>
    </cfRule>
  </conditionalFormatting>
  <conditionalFormatting sqref="P462">
    <cfRule type="cellIs" dxfId="5314" priority="610" operator="lessThan">
      <formula>0</formula>
    </cfRule>
  </conditionalFormatting>
  <conditionalFormatting sqref="P465:Q465 B465">
    <cfRule type="cellIs" dxfId="5313" priority="609" operator="lessThan">
      <formula>0</formula>
    </cfRule>
  </conditionalFormatting>
  <conditionalFormatting sqref="Q466:Q470">
    <cfRule type="cellIs" dxfId="5312" priority="608" operator="lessThan">
      <formula>0</formula>
    </cfRule>
  </conditionalFormatting>
  <conditionalFormatting sqref="P466:P469">
    <cfRule type="cellIs" dxfId="5311" priority="607" operator="lessThan">
      <formula>0</formula>
    </cfRule>
  </conditionalFormatting>
  <conditionalFormatting sqref="P470">
    <cfRule type="cellIs" dxfId="5310" priority="606" operator="lessThan">
      <formula>0</formula>
    </cfRule>
  </conditionalFormatting>
  <conditionalFormatting sqref="O574:O577">
    <cfRule type="cellIs" dxfId="5309" priority="575" operator="lessThan">
      <formula>0</formula>
    </cfRule>
  </conditionalFormatting>
  <conditionalFormatting sqref="O574:O577">
    <cfRule type="cellIs" dxfId="5308" priority="574" operator="lessThan">
      <formula>0</formula>
    </cfRule>
  </conditionalFormatting>
  <conditionalFormatting sqref="O382">
    <cfRule type="cellIs" dxfId="5307" priority="570" operator="lessThan">
      <formula>0</formula>
    </cfRule>
  </conditionalFormatting>
  <conditionalFormatting sqref="O384">
    <cfRule type="cellIs" dxfId="5306" priority="541" operator="lessThan">
      <formula>0</formula>
    </cfRule>
  </conditionalFormatting>
  <conditionalFormatting sqref="O370">
    <cfRule type="cellIs" dxfId="5305" priority="571" operator="lessThan">
      <formula>0</formula>
    </cfRule>
  </conditionalFormatting>
  <conditionalFormatting sqref="O368:O370 O380:O382 O386:O388 O392:O394 O398:O400 O404:O406 O410:O412 O416:O418 O422:O424 O429:O431 O435:O437 O491 O584:O587 O538 O552">
    <cfRule type="cellIs" dxfId="5304" priority="596" operator="lessThan">
      <formula>0</formula>
    </cfRule>
  </conditionalFormatting>
  <conditionalFormatting sqref="O347">
    <cfRule type="cellIs" dxfId="5303" priority="595" operator="lessThan">
      <formula>0</formula>
    </cfRule>
  </conditionalFormatting>
  <conditionalFormatting sqref="O347">
    <cfRule type="cellIs" dxfId="5302" priority="594" operator="lessThan">
      <formula>0</formula>
    </cfRule>
  </conditionalFormatting>
  <conditionalFormatting sqref="O350:O353">
    <cfRule type="cellIs" dxfId="5301" priority="593" operator="lessThan">
      <formula>0</formula>
    </cfRule>
  </conditionalFormatting>
  <conditionalFormatting sqref="O392">
    <cfRule type="cellIs" dxfId="5300" priority="564" operator="lessThan">
      <formula>0</formula>
    </cfRule>
  </conditionalFormatting>
  <conditionalFormatting sqref="O368:O369">
    <cfRule type="cellIs" dxfId="5299" priority="591" operator="lessThan">
      <formula>0</formula>
    </cfRule>
  </conditionalFormatting>
  <conditionalFormatting sqref="O380:O381">
    <cfRule type="cellIs" dxfId="5298" priority="590" operator="lessThan">
      <formula>0</formula>
    </cfRule>
  </conditionalFormatting>
  <conditionalFormatting sqref="O556:O558">
    <cfRule type="cellIs" dxfId="5297" priority="586" operator="lessThan">
      <formula>0</formula>
    </cfRule>
  </conditionalFormatting>
  <conditionalFormatting sqref="O386:O388">
    <cfRule type="cellIs" dxfId="5296" priority="589" operator="lessThan">
      <formula>0</formula>
    </cfRule>
  </conditionalFormatting>
  <conditionalFormatting sqref="O354">
    <cfRule type="cellIs" dxfId="5295" priority="588" operator="lessThan">
      <formula>0</formula>
    </cfRule>
  </conditionalFormatting>
  <conditionalFormatting sqref="O389">
    <cfRule type="cellIs" dxfId="5294" priority="565" operator="lessThan">
      <formula>0</formula>
    </cfRule>
  </conditionalFormatting>
  <conditionalFormatting sqref="O556:O558">
    <cfRule type="cellIs" dxfId="5293" priority="587" operator="lessThan">
      <formula>0</formula>
    </cfRule>
  </conditionalFormatting>
  <conditionalFormatting sqref="O562 O564:O565">
    <cfRule type="cellIs" dxfId="5292" priority="584" operator="lessThan">
      <formula>0</formula>
    </cfRule>
  </conditionalFormatting>
  <conditionalFormatting sqref="O564:O565 O562">
    <cfRule type="cellIs" dxfId="5291" priority="585" operator="lessThan">
      <formula>0</formula>
    </cfRule>
  </conditionalFormatting>
  <conditionalFormatting sqref="O579:O582">
    <cfRule type="cellIs" dxfId="5290" priority="582" operator="lessThan">
      <formula>0</formula>
    </cfRule>
  </conditionalFormatting>
  <conditionalFormatting sqref="O579:O582">
    <cfRule type="cellIs" dxfId="5289" priority="583" operator="lessThan">
      <formula>0</formula>
    </cfRule>
  </conditionalFormatting>
  <conditionalFormatting sqref="O584:O587">
    <cfRule type="cellIs" dxfId="5288" priority="580" operator="lessThan">
      <formula>0</formula>
    </cfRule>
  </conditionalFormatting>
  <conditionalFormatting sqref="O584:O587">
    <cfRule type="cellIs" dxfId="5287" priority="581" operator="lessThan">
      <formula>0</formula>
    </cfRule>
  </conditionalFormatting>
  <conditionalFormatting sqref="O589:O592">
    <cfRule type="cellIs" dxfId="5286" priority="578" operator="lessThan">
      <formula>0</formula>
    </cfRule>
  </conditionalFormatting>
  <conditionalFormatting sqref="O589:O592">
    <cfRule type="cellIs" dxfId="5285" priority="579" operator="lessThan">
      <formula>0</formula>
    </cfRule>
  </conditionalFormatting>
  <conditionalFormatting sqref="O420">
    <cfRule type="cellIs" dxfId="5284" priority="503" operator="lessThan">
      <formula>0</formula>
    </cfRule>
  </conditionalFormatting>
  <conditionalFormatting sqref="O383">
    <cfRule type="cellIs" dxfId="5283" priority="566" operator="lessThan">
      <formula>0</formula>
    </cfRule>
  </conditionalFormatting>
  <conditionalFormatting sqref="O568:O570">
    <cfRule type="cellIs" dxfId="5282" priority="576" operator="lessThan">
      <formula>0</formula>
    </cfRule>
  </conditionalFormatting>
  <conditionalFormatting sqref="O568:O570">
    <cfRule type="cellIs" dxfId="5281" priority="577" operator="lessThan">
      <formula>0</formula>
    </cfRule>
  </conditionalFormatting>
  <conditionalFormatting sqref="O371">
    <cfRule type="cellIs" dxfId="5280" priority="567" operator="lessThan">
      <formula>0</formula>
    </cfRule>
  </conditionalFormatting>
  <conditionalFormatting sqref="O420">
    <cfRule type="cellIs" dxfId="5279" priority="504" operator="lessThan">
      <formula>0</formula>
    </cfRule>
  </conditionalFormatting>
  <conditionalFormatting sqref="O435">
    <cfRule type="cellIs" dxfId="5278" priority="471" operator="lessThan">
      <formula>0</formula>
    </cfRule>
  </conditionalFormatting>
  <conditionalFormatting sqref="O433">
    <cfRule type="cellIs" dxfId="5277" priority="472" operator="lessThan">
      <formula>0</formula>
    </cfRule>
  </conditionalFormatting>
  <conditionalFormatting sqref="O435">
    <cfRule type="cellIs" dxfId="5276" priority="469" operator="lessThan">
      <formula>0</formula>
    </cfRule>
  </conditionalFormatting>
  <conditionalFormatting sqref="O435">
    <cfRule type="cellIs" dxfId="5275" priority="470" operator="lessThan">
      <formula>0</formula>
    </cfRule>
  </conditionalFormatting>
  <conditionalFormatting sqref="O429">
    <cfRule type="cellIs" dxfId="5274" priority="481" operator="lessThan">
      <formula>0</formula>
    </cfRule>
  </conditionalFormatting>
  <conditionalFormatting sqref="O422">
    <cfRule type="cellIs" dxfId="5273" priority="491" operator="lessThan">
      <formula>0</formula>
    </cfRule>
  </conditionalFormatting>
  <conditionalFormatting sqref="O429">
    <cfRule type="cellIs" dxfId="5272" priority="480" operator="lessThan">
      <formula>0</formula>
    </cfRule>
  </conditionalFormatting>
  <conditionalFormatting sqref="O429">
    <cfRule type="cellIs" dxfId="5271" priority="479" operator="lessThan">
      <formula>0</formula>
    </cfRule>
  </conditionalFormatting>
  <conditionalFormatting sqref="O422">
    <cfRule type="cellIs" dxfId="5270" priority="492" operator="lessThan">
      <formula>0</formula>
    </cfRule>
  </conditionalFormatting>
  <conditionalFormatting sqref="O429">
    <cfRule type="cellIs" dxfId="5269" priority="478" operator="lessThan">
      <formula>0</formula>
    </cfRule>
  </conditionalFormatting>
  <conditionalFormatting sqref="O422">
    <cfRule type="cellIs" dxfId="5268" priority="493" operator="lessThan">
      <formula>0</formula>
    </cfRule>
  </conditionalFormatting>
  <conditionalFormatting sqref="O422">
    <cfRule type="cellIs" dxfId="5267" priority="490" operator="lessThan">
      <formula>0</formula>
    </cfRule>
  </conditionalFormatting>
  <conditionalFormatting sqref="O429">
    <cfRule type="cellIs" dxfId="5266" priority="477" operator="lessThan">
      <formula>0</formula>
    </cfRule>
  </conditionalFormatting>
  <conditionalFormatting sqref="O604 O606:O607 O624:O627 O660:O663">
    <cfRule type="cellIs" dxfId="5265" priority="573" operator="lessThan">
      <formula>0</formula>
    </cfRule>
  </conditionalFormatting>
  <conditionalFormatting sqref="O626">
    <cfRule type="cellIs" dxfId="5264" priority="572" operator="lessThan">
      <formula>0</formula>
    </cfRule>
  </conditionalFormatting>
  <conditionalFormatting sqref="O435">
    <cfRule type="cellIs" dxfId="5263" priority="467" operator="lessThan">
      <formula>0</formula>
    </cfRule>
  </conditionalFormatting>
  <conditionalFormatting sqref="O435">
    <cfRule type="cellIs" dxfId="5262" priority="468" operator="lessThan">
      <formula>0</formula>
    </cfRule>
  </conditionalFormatting>
  <conditionalFormatting sqref="O384">
    <cfRule type="cellIs" dxfId="5261" priority="540" operator="lessThan">
      <formula>0</formula>
    </cfRule>
  </conditionalFormatting>
  <conditionalFormatting sqref="O435">
    <cfRule type="cellIs" dxfId="5260" priority="466" operator="lessThan">
      <formula>0</formula>
    </cfRule>
  </conditionalFormatting>
  <conditionalFormatting sqref="O438">
    <cfRule type="cellIs" dxfId="5259" priority="463" operator="lessThan">
      <formula>0</formula>
    </cfRule>
  </conditionalFormatting>
  <conditionalFormatting sqref="O439">
    <cfRule type="cellIs" dxfId="5258" priority="462" operator="lessThan">
      <formula>0</formula>
    </cfRule>
  </conditionalFormatting>
  <conditionalFormatting sqref="O435">
    <cfRule type="cellIs" dxfId="5257" priority="465" operator="lessThan">
      <formula>0</formula>
    </cfRule>
  </conditionalFormatting>
  <conditionalFormatting sqref="O439">
    <cfRule type="cellIs" dxfId="5256" priority="461" operator="lessThan">
      <formula>0</formula>
    </cfRule>
  </conditionalFormatting>
  <conditionalFormatting sqref="O551 O537">
    <cfRule type="cellIs" dxfId="5255" priority="445" operator="lessThan">
      <formula>0</formula>
    </cfRule>
  </conditionalFormatting>
  <conditionalFormatting sqref="O435">
    <cfRule type="cellIs" dxfId="5254" priority="464" operator="lessThan">
      <formula>0</formula>
    </cfRule>
  </conditionalFormatting>
  <conditionalFormatting sqref="O498">
    <cfRule type="cellIs" dxfId="5253" priority="455" operator="lessThan">
      <formula>0</formula>
    </cfRule>
  </conditionalFormatting>
  <conditionalFormatting sqref="O442:O445">
    <cfRule type="cellIs" dxfId="5252" priority="460" operator="lessThan">
      <formula>0</formula>
    </cfRule>
  </conditionalFormatting>
  <conditionalFormatting sqref="O392">
    <cfRule type="cellIs" dxfId="5251" priority="559" operator="lessThan">
      <formula>0</formula>
    </cfRule>
  </conditionalFormatting>
  <conditionalFormatting sqref="O392">
    <cfRule type="cellIs" dxfId="5250" priority="562" operator="lessThan">
      <formula>0</formula>
    </cfRule>
  </conditionalFormatting>
  <conditionalFormatting sqref="O392">
    <cfRule type="cellIs" dxfId="5249" priority="561" operator="lessThan">
      <formula>0</formula>
    </cfRule>
  </conditionalFormatting>
  <conditionalFormatting sqref="O395">
    <cfRule type="cellIs" dxfId="5248" priority="556" operator="lessThan">
      <formula>0</formula>
    </cfRule>
  </conditionalFormatting>
  <conditionalFormatting sqref="O398">
    <cfRule type="cellIs" dxfId="5247" priority="554" operator="lessThan">
      <formula>0</formula>
    </cfRule>
  </conditionalFormatting>
  <conditionalFormatting sqref="O372">
    <cfRule type="cellIs" dxfId="5246" priority="542" operator="lessThan">
      <formula>0</formula>
    </cfRule>
  </conditionalFormatting>
  <conditionalFormatting sqref="O392">
    <cfRule type="cellIs" dxfId="5245" priority="557" operator="lessThan">
      <formula>0</formula>
    </cfRule>
  </conditionalFormatting>
  <conditionalFormatting sqref="O392">
    <cfRule type="cellIs" dxfId="5244" priority="558" operator="lessThan">
      <formula>0</formula>
    </cfRule>
  </conditionalFormatting>
  <conditionalFormatting sqref="O392">
    <cfRule type="cellIs" dxfId="5243" priority="563" operator="lessThan">
      <formula>0</formula>
    </cfRule>
  </conditionalFormatting>
  <conditionalFormatting sqref="O392">
    <cfRule type="cellIs" dxfId="5242" priority="560" operator="lessThan">
      <formula>0</formula>
    </cfRule>
  </conditionalFormatting>
  <conditionalFormatting sqref="O398">
    <cfRule type="cellIs" dxfId="5241" priority="549" operator="lessThan">
      <formula>0</formula>
    </cfRule>
  </conditionalFormatting>
  <conditionalFormatting sqref="O398">
    <cfRule type="cellIs" dxfId="5240" priority="553" operator="lessThan">
      <formula>0</formula>
    </cfRule>
  </conditionalFormatting>
  <conditionalFormatting sqref="O398">
    <cfRule type="cellIs" dxfId="5239" priority="552" operator="lessThan">
      <formula>0</formula>
    </cfRule>
  </conditionalFormatting>
  <conditionalFormatting sqref="O398">
    <cfRule type="cellIs" dxfId="5238" priority="551" operator="lessThan">
      <formula>0</formula>
    </cfRule>
  </conditionalFormatting>
  <conditionalFormatting sqref="O398">
    <cfRule type="cellIs" dxfId="5237" priority="550" operator="lessThan">
      <formula>0</formula>
    </cfRule>
  </conditionalFormatting>
  <conditionalFormatting sqref="O398">
    <cfRule type="cellIs" dxfId="5236" priority="555" operator="lessThan">
      <formula>0</formula>
    </cfRule>
  </conditionalFormatting>
  <conditionalFormatting sqref="O390">
    <cfRule type="cellIs" dxfId="5235" priority="539" operator="lessThan">
      <formula>0</formula>
    </cfRule>
  </conditionalFormatting>
  <conditionalFormatting sqref="O398">
    <cfRule type="cellIs" dxfId="5234" priority="548" operator="lessThan">
      <formula>0</formula>
    </cfRule>
  </conditionalFormatting>
  <conditionalFormatting sqref="O401">
    <cfRule type="cellIs" dxfId="5233" priority="547" operator="lessThan">
      <formula>0</formula>
    </cfRule>
  </conditionalFormatting>
  <conditionalFormatting sqref="O354">
    <cfRule type="cellIs" dxfId="5232" priority="546" operator="lessThan">
      <formula>0</formula>
    </cfRule>
  </conditionalFormatting>
  <conditionalFormatting sqref="O360">
    <cfRule type="cellIs" dxfId="5231" priority="545" operator="lessThan">
      <formula>0</formula>
    </cfRule>
  </conditionalFormatting>
  <conditionalFormatting sqref="O360">
    <cfRule type="cellIs" dxfId="5230" priority="544" operator="lessThan">
      <formula>0</formula>
    </cfRule>
  </conditionalFormatting>
  <conditionalFormatting sqref="O372">
    <cfRule type="cellIs" dxfId="5229" priority="543" operator="lessThan">
      <formula>0</formula>
    </cfRule>
  </conditionalFormatting>
  <conditionalFormatting sqref="O396">
    <cfRule type="cellIs" dxfId="5228" priority="537" operator="lessThan">
      <formula>0</formula>
    </cfRule>
  </conditionalFormatting>
  <conditionalFormatting sqref="O396">
    <cfRule type="cellIs" dxfId="5227" priority="536" operator="lessThan">
      <formula>0</formula>
    </cfRule>
  </conditionalFormatting>
  <conditionalFormatting sqref="O390">
    <cfRule type="cellIs" dxfId="5226" priority="538" operator="lessThan">
      <formula>0</formula>
    </cfRule>
  </conditionalFormatting>
  <conditionalFormatting sqref="O413">
    <cfRule type="cellIs" dxfId="5225" priority="516" operator="lessThan">
      <formula>0</formula>
    </cfRule>
  </conditionalFormatting>
  <conditionalFormatting sqref="O414">
    <cfRule type="cellIs" dxfId="5224" priority="515" operator="lessThan">
      <formula>0</formula>
    </cfRule>
  </conditionalFormatting>
  <conditionalFormatting sqref="O404">
    <cfRule type="cellIs" dxfId="5223" priority="533" operator="lessThan">
      <formula>0</formula>
    </cfRule>
  </conditionalFormatting>
  <conditionalFormatting sqref="O404">
    <cfRule type="cellIs" dxfId="5222" priority="532" operator="lessThan">
      <formula>0</formula>
    </cfRule>
  </conditionalFormatting>
  <conditionalFormatting sqref="O404">
    <cfRule type="cellIs" dxfId="5221" priority="535" operator="lessThan">
      <formula>0</formula>
    </cfRule>
  </conditionalFormatting>
  <conditionalFormatting sqref="O404">
    <cfRule type="cellIs" dxfId="5220" priority="534" operator="lessThan">
      <formula>0</formula>
    </cfRule>
  </conditionalFormatting>
  <conditionalFormatting sqref="O416">
    <cfRule type="cellIs" dxfId="5219" priority="510" operator="lessThan">
      <formula>0</formula>
    </cfRule>
  </conditionalFormatting>
  <conditionalFormatting sqref="O416">
    <cfRule type="cellIs" dxfId="5218" priority="509" operator="lessThan">
      <formula>0</formula>
    </cfRule>
  </conditionalFormatting>
  <conditionalFormatting sqref="O404">
    <cfRule type="cellIs" dxfId="5217" priority="531" operator="lessThan">
      <formula>0</formula>
    </cfRule>
  </conditionalFormatting>
  <conditionalFormatting sqref="O404">
    <cfRule type="cellIs" dxfId="5216" priority="530" operator="lessThan">
      <formula>0</formula>
    </cfRule>
  </conditionalFormatting>
  <conditionalFormatting sqref="O404">
    <cfRule type="cellIs" dxfId="5215" priority="529" operator="lessThan">
      <formula>0</formula>
    </cfRule>
  </conditionalFormatting>
  <conditionalFormatting sqref="O404">
    <cfRule type="cellIs" dxfId="5214" priority="528" operator="lessThan">
      <formula>0</formula>
    </cfRule>
  </conditionalFormatting>
  <conditionalFormatting sqref="O407">
    <cfRule type="cellIs" dxfId="5213" priority="527" operator="lessThan">
      <formula>0</formula>
    </cfRule>
  </conditionalFormatting>
  <conditionalFormatting sqref="O408">
    <cfRule type="cellIs" dxfId="5212" priority="526" operator="lessThan">
      <formula>0</formula>
    </cfRule>
  </conditionalFormatting>
  <conditionalFormatting sqref="O408">
    <cfRule type="cellIs" dxfId="5211" priority="525" operator="lessThan">
      <formula>0</formula>
    </cfRule>
  </conditionalFormatting>
  <conditionalFormatting sqref="O414">
    <cfRule type="cellIs" dxfId="5210" priority="514" operator="lessThan">
      <formula>0</formula>
    </cfRule>
  </conditionalFormatting>
  <conditionalFormatting sqref="O416">
    <cfRule type="cellIs" dxfId="5209" priority="513" operator="lessThan">
      <formula>0</formula>
    </cfRule>
  </conditionalFormatting>
  <conditionalFormatting sqref="O416">
    <cfRule type="cellIs" dxfId="5208" priority="512" operator="lessThan">
      <formula>0</formula>
    </cfRule>
  </conditionalFormatting>
  <conditionalFormatting sqref="O416">
    <cfRule type="cellIs" dxfId="5207" priority="511" operator="lessThan">
      <formula>0</formula>
    </cfRule>
  </conditionalFormatting>
  <conditionalFormatting sqref="O416">
    <cfRule type="cellIs" dxfId="5206" priority="508" operator="lessThan">
      <formula>0</formula>
    </cfRule>
  </conditionalFormatting>
  <conditionalFormatting sqref="O410">
    <cfRule type="cellIs" dxfId="5205" priority="524" operator="lessThan">
      <formula>0</formula>
    </cfRule>
  </conditionalFormatting>
  <conditionalFormatting sqref="O410">
    <cfRule type="cellIs" dxfId="5204" priority="523" operator="lessThan">
      <formula>0</formula>
    </cfRule>
  </conditionalFormatting>
  <conditionalFormatting sqref="O410">
    <cfRule type="cellIs" dxfId="5203" priority="522" operator="lessThan">
      <formula>0</formula>
    </cfRule>
  </conditionalFormatting>
  <conditionalFormatting sqref="O410">
    <cfRule type="cellIs" dxfId="5202" priority="521" operator="lessThan">
      <formula>0</formula>
    </cfRule>
  </conditionalFormatting>
  <conditionalFormatting sqref="O416">
    <cfRule type="cellIs" dxfId="5201" priority="507" operator="lessThan">
      <formula>0</formula>
    </cfRule>
  </conditionalFormatting>
  <conditionalFormatting sqref="O416">
    <cfRule type="cellIs" dxfId="5200" priority="506" operator="lessThan">
      <formula>0</formula>
    </cfRule>
  </conditionalFormatting>
  <conditionalFormatting sqref="O419">
    <cfRule type="cellIs" dxfId="5199" priority="505" operator="lessThan">
      <formula>0</formula>
    </cfRule>
  </conditionalFormatting>
  <conditionalFormatting sqref="O410">
    <cfRule type="cellIs" dxfId="5198" priority="520" operator="lessThan">
      <formula>0</formula>
    </cfRule>
  </conditionalFormatting>
  <conditionalFormatting sqref="O410">
    <cfRule type="cellIs" dxfId="5197" priority="519" operator="lessThan">
      <formula>0</formula>
    </cfRule>
  </conditionalFormatting>
  <conditionalFormatting sqref="O410">
    <cfRule type="cellIs" dxfId="5196" priority="518" operator="lessThan">
      <formula>0</formula>
    </cfRule>
  </conditionalFormatting>
  <conditionalFormatting sqref="O410">
    <cfRule type="cellIs" dxfId="5195" priority="517" operator="lessThan">
      <formula>0</formula>
    </cfRule>
  </conditionalFormatting>
  <conditionalFormatting sqref="O559">
    <cfRule type="cellIs" dxfId="5194" priority="452" operator="lessThan">
      <formula>0</formula>
    </cfRule>
  </conditionalFormatting>
  <conditionalFormatting sqref="O563">
    <cfRule type="cellIs" dxfId="5193" priority="451" operator="lessThan">
      <formula>0</formula>
    </cfRule>
  </conditionalFormatting>
  <conditionalFormatting sqref="O563">
    <cfRule type="cellIs" dxfId="5192" priority="450" operator="lessThan">
      <formula>0</formula>
    </cfRule>
  </conditionalFormatting>
  <conditionalFormatting sqref="O608 O605 O602:O603">
    <cfRule type="cellIs" dxfId="5191" priority="438" operator="lessThan">
      <formula>0</formula>
    </cfRule>
  </conditionalFormatting>
  <conditionalFormatting sqref="O426">
    <cfRule type="cellIs" dxfId="5190" priority="483" operator="lessThan">
      <formula>0</formula>
    </cfRule>
  </conditionalFormatting>
  <conditionalFormatting sqref="O429">
    <cfRule type="cellIs" dxfId="5189" priority="482" operator="lessThan">
      <formula>0</formula>
    </cfRule>
  </conditionalFormatting>
  <conditionalFormatting sqref="B598:O599">
    <cfRule type="cellIs" dxfId="5188" priority="417" operator="lessThan">
      <formula>0</formula>
    </cfRule>
  </conditionalFormatting>
  <conditionalFormatting sqref="O560">
    <cfRule type="cellIs" dxfId="5187" priority="414" operator="lessThan">
      <formula>0</formula>
    </cfRule>
  </conditionalFormatting>
  <conditionalFormatting sqref="O566">
    <cfRule type="cellIs" dxfId="5186" priority="411" operator="lessThan">
      <formula>0</formula>
    </cfRule>
  </conditionalFormatting>
  <conditionalFormatting sqref="O566">
    <cfRule type="cellIs" dxfId="5185" priority="410" operator="lessThan">
      <formula>0</formula>
    </cfRule>
  </conditionalFormatting>
  <conditionalFormatting sqref="O566">
    <cfRule type="cellIs" dxfId="5184" priority="409" operator="lessThan">
      <formula>0</formula>
    </cfRule>
  </conditionalFormatting>
  <conditionalFormatting sqref="O429">
    <cfRule type="cellIs" dxfId="5183" priority="476" operator="lessThan">
      <formula>0</formula>
    </cfRule>
  </conditionalFormatting>
  <conditionalFormatting sqref="O429">
    <cfRule type="cellIs" dxfId="5182" priority="475" operator="lessThan">
      <formula>0</formula>
    </cfRule>
  </conditionalFormatting>
  <conditionalFormatting sqref="O432">
    <cfRule type="cellIs" dxfId="5181" priority="474" operator="lessThan">
      <formula>0</formula>
    </cfRule>
  </conditionalFormatting>
  <conditionalFormatting sqref="O433">
    <cfRule type="cellIs" dxfId="5180" priority="473" operator="lessThan">
      <formula>0</formula>
    </cfRule>
  </conditionalFormatting>
  <conditionalFormatting sqref="O422">
    <cfRule type="cellIs" dxfId="5179" priority="489" operator="lessThan">
      <formula>0</formula>
    </cfRule>
  </conditionalFormatting>
  <conditionalFormatting sqref="O422">
    <cfRule type="cellIs" dxfId="5178" priority="488" operator="lessThan">
      <formula>0</formula>
    </cfRule>
  </conditionalFormatting>
  <conditionalFormatting sqref="O422">
    <cfRule type="cellIs" dxfId="5177" priority="487" operator="lessThan">
      <formula>0</formula>
    </cfRule>
  </conditionalFormatting>
  <conditionalFormatting sqref="O422">
    <cfRule type="cellIs" dxfId="5176" priority="486" operator="lessThan">
      <formula>0</formula>
    </cfRule>
  </conditionalFormatting>
  <conditionalFormatting sqref="O425">
    <cfRule type="cellIs" dxfId="5175" priority="485" operator="lessThan">
      <formula>0</formula>
    </cfRule>
  </conditionalFormatting>
  <conditionalFormatting sqref="O426">
    <cfRule type="cellIs" dxfId="5174" priority="484" operator="lessThan">
      <formula>0</formula>
    </cfRule>
  </conditionalFormatting>
  <conditionalFormatting sqref="O442:O445">
    <cfRule type="expression" dxfId="5173" priority="458">
      <formula>O442/N442&gt;1</formula>
    </cfRule>
    <cfRule type="expression" dxfId="5172" priority="459">
      <formula>O442/N442&lt;1</formula>
    </cfRule>
  </conditionalFormatting>
  <conditionalFormatting sqref="O538 O552">
    <cfRule type="expression" dxfId="5171" priority="456">
      <formula>O538/#REF!&gt;1</formula>
    </cfRule>
    <cfRule type="expression" dxfId="5170" priority="457">
      <formula>O538/#REF!&lt;1</formula>
    </cfRule>
  </conditionalFormatting>
  <conditionalFormatting sqref="O493:O496">
    <cfRule type="cellIs" dxfId="5169" priority="448" operator="lessThan">
      <formula>0</formula>
    </cfRule>
  </conditionalFormatting>
  <conditionalFormatting sqref="O498">
    <cfRule type="expression" dxfId="5168" priority="453">
      <formula>O498/N498&gt;1</formula>
    </cfRule>
    <cfRule type="expression" dxfId="5167" priority="454">
      <formula>O498/N498&lt;1</formula>
    </cfRule>
  </conditionalFormatting>
  <conditionalFormatting sqref="O547:O550 O533:O536">
    <cfRule type="cellIs" dxfId="5166" priority="444" operator="lessThan">
      <formula>0</formula>
    </cfRule>
  </conditionalFormatting>
  <conditionalFormatting sqref="O662">
    <cfRule type="cellIs" dxfId="5165" priority="449" operator="lessThan">
      <formula>0</formula>
    </cfRule>
  </conditionalFormatting>
  <conditionalFormatting sqref="O608 O605 O602:O603">
    <cfRule type="expression" dxfId="5164" priority="436">
      <formula>O602/N602&gt;1</formula>
    </cfRule>
    <cfRule type="expression" dxfId="5163" priority="437">
      <formula>O602/N602&lt;1</formula>
    </cfRule>
  </conditionalFormatting>
  <conditionalFormatting sqref="O493:O496">
    <cfRule type="expression" dxfId="5162" priority="446">
      <formula>O493/N493&gt;1</formula>
    </cfRule>
    <cfRule type="expression" dxfId="5161" priority="447">
      <formula>O493/N493&lt;1</formula>
    </cfRule>
  </conditionalFormatting>
  <conditionalFormatting sqref="O551 O537">
    <cfRule type="cellIs" dxfId="5160" priority="441" operator="lessThan">
      <formula>0</formula>
    </cfRule>
  </conditionalFormatting>
  <conditionalFormatting sqref="O547:O550 O533:O536">
    <cfRule type="expression" dxfId="5159" priority="442">
      <formula>O533/N533&gt;1</formula>
    </cfRule>
    <cfRule type="expression" dxfId="5158" priority="443">
      <formula>O533/N533&lt;1</formula>
    </cfRule>
  </conditionalFormatting>
  <conditionalFormatting sqref="O551 O537">
    <cfRule type="expression" dxfId="5157" priority="439">
      <formula>O537/N537&gt;1</formula>
    </cfRule>
    <cfRule type="expression" dxfId="5156" priority="440">
      <formula>O537/N537&lt;1</formula>
    </cfRule>
  </conditionalFormatting>
  <conditionalFormatting sqref="O491">
    <cfRule type="expression" dxfId="5155" priority="597">
      <formula>O491/#REF!&gt;1</formula>
    </cfRule>
    <cfRule type="expression" dxfId="5154" priority="598">
      <formula>O491/#REF!&lt;1</formula>
    </cfRule>
  </conditionalFormatting>
  <conditionalFormatting sqref="O446">
    <cfRule type="cellIs" dxfId="5153" priority="435" operator="lessThan">
      <formula>0</formula>
    </cfRule>
  </conditionalFormatting>
  <conditionalFormatting sqref="O446">
    <cfRule type="expression" dxfId="5152" priority="433">
      <formula>O446/N446&gt;1</formula>
    </cfRule>
    <cfRule type="expression" dxfId="5151" priority="434">
      <formula>O446/N446&lt;1</formula>
    </cfRule>
  </conditionalFormatting>
  <conditionalFormatting sqref="O497">
    <cfRule type="cellIs" dxfId="5150" priority="432" operator="lessThan">
      <formula>0</formula>
    </cfRule>
  </conditionalFormatting>
  <conditionalFormatting sqref="O497">
    <cfRule type="expression" dxfId="5149" priority="430">
      <formula>O497/N497&gt;1</formula>
    </cfRule>
    <cfRule type="expression" dxfId="5148" priority="431">
      <formula>O497/N497&lt;1</formula>
    </cfRule>
  </conditionalFormatting>
  <conditionalFormatting sqref="O566">
    <cfRule type="expression" dxfId="5147" priority="407">
      <formula>O566/N566&gt;1</formula>
    </cfRule>
    <cfRule type="expression" dxfId="5146" priority="408">
      <formula>O566/N566&lt;1</formula>
    </cfRule>
  </conditionalFormatting>
  <conditionalFormatting sqref="O538">
    <cfRule type="cellIs" dxfId="5145" priority="426" operator="lessThan">
      <formula>0</formula>
    </cfRule>
  </conditionalFormatting>
  <conditionalFormatting sqref="O538">
    <cfRule type="expression" dxfId="5144" priority="424">
      <formula>O538/N538&gt;1</formula>
    </cfRule>
    <cfRule type="expression" dxfId="5143" priority="425">
      <formula>O538/N538&lt;1</formula>
    </cfRule>
  </conditionalFormatting>
  <conditionalFormatting sqref="O552">
    <cfRule type="cellIs" dxfId="5142" priority="423" operator="lessThan">
      <formula>0</formula>
    </cfRule>
  </conditionalFormatting>
  <conditionalFormatting sqref="O552">
    <cfRule type="expression" dxfId="5141" priority="421">
      <formula>O552/N552&gt;1</formula>
    </cfRule>
    <cfRule type="expression" dxfId="5140" priority="422">
      <formula>O552/N552&lt;1</formula>
    </cfRule>
  </conditionalFormatting>
  <conditionalFormatting sqref="O571">
    <cfRule type="cellIs" dxfId="5139" priority="405" operator="lessThan">
      <formula>0</formula>
    </cfRule>
  </conditionalFormatting>
  <conditionalFormatting sqref="O545">
    <cfRule type="expression" dxfId="5138" priority="418">
      <formula>O545/N545&gt;1</formula>
    </cfRule>
    <cfRule type="expression" dxfId="5137" priority="419">
      <formula>O545/N545&lt;1</formula>
    </cfRule>
  </conditionalFormatting>
  <conditionalFormatting sqref="O571">
    <cfRule type="expression" dxfId="5136" priority="402">
      <formula>O571/N571&gt;1</formula>
    </cfRule>
    <cfRule type="expression" dxfId="5135" priority="403">
      <formula>O571/N571&lt;1</formula>
    </cfRule>
  </conditionalFormatting>
  <conditionalFormatting sqref="O545">
    <cfRule type="cellIs" dxfId="5134" priority="420" operator="lessThan">
      <formula>0</formula>
    </cfRule>
  </conditionalFormatting>
  <conditionalFormatting sqref="B598:O599">
    <cfRule type="expression" dxfId="5133" priority="415">
      <formula>B598/A598&gt;1</formula>
    </cfRule>
    <cfRule type="expression" dxfId="5132" priority="416">
      <formula>B598/A598&lt;1</formula>
    </cfRule>
  </conditionalFormatting>
  <conditionalFormatting sqref="O560">
    <cfRule type="expression" dxfId="5131" priority="412">
      <formula>O560/N560&gt;1</formula>
    </cfRule>
    <cfRule type="expression" dxfId="5130" priority="413">
      <formula>O560/N560&lt;1</formula>
    </cfRule>
  </conditionalFormatting>
  <conditionalFormatting sqref="O571">
    <cfRule type="cellIs" dxfId="5129" priority="406" operator="lessThan">
      <formula>0</formula>
    </cfRule>
  </conditionalFormatting>
  <conditionalFormatting sqref="O571">
    <cfRule type="cellIs" dxfId="5128" priority="404" operator="lessThan">
      <formula>0</formula>
    </cfRule>
  </conditionalFormatting>
  <conditionalFormatting sqref="O628:O631">
    <cfRule type="cellIs" dxfId="5127" priority="401" operator="lessThan">
      <formula>0</formula>
    </cfRule>
  </conditionalFormatting>
  <conditionalFormatting sqref="O630">
    <cfRule type="cellIs" dxfId="5126" priority="400" operator="lessThan">
      <formula>0</formula>
    </cfRule>
  </conditionalFormatting>
  <conditionalFormatting sqref="O632:O635">
    <cfRule type="cellIs" dxfId="5125" priority="399" operator="lessThan">
      <formula>0</formula>
    </cfRule>
  </conditionalFormatting>
  <conditionalFormatting sqref="O634">
    <cfRule type="cellIs" dxfId="5124" priority="398" operator="lessThan">
      <formula>0</formula>
    </cfRule>
  </conditionalFormatting>
  <conditionalFormatting sqref="O636:O639">
    <cfRule type="cellIs" dxfId="5123" priority="397" operator="lessThan">
      <formula>0</formula>
    </cfRule>
  </conditionalFormatting>
  <conditionalFormatting sqref="O638">
    <cfRule type="cellIs" dxfId="5122" priority="396" operator="lessThan">
      <formula>0</formula>
    </cfRule>
  </conditionalFormatting>
  <conditionalFormatting sqref="O640:O643">
    <cfRule type="cellIs" dxfId="5121" priority="395" operator="lessThan">
      <formula>0</formula>
    </cfRule>
  </conditionalFormatting>
  <conditionalFormatting sqref="O642">
    <cfRule type="cellIs" dxfId="5120" priority="394" operator="lessThan">
      <formula>0</formula>
    </cfRule>
  </conditionalFormatting>
  <conditionalFormatting sqref="O644:O647">
    <cfRule type="cellIs" dxfId="5119" priority="393" operator="lessThan">
      <formula>0</formula>
    </cfRule>
  </conditionalFormatting>
  <conditionalFormatting sqref="O646">
    <cfRule type="cellIs" dxfId="5118" priority="392" operator="lessThan">
      <formula>0</formula>
    </cfRule>
  </conditionalFormatting>
  <conditionalFormatting sqref="O648:O651">
    <cfRule type="cellIs" dxfId="5117" priority="391" operator="lessThan">
      <formula>0</formula>
    </cfRule>
  </conditionalFormatting>
  <conditionalFormatting sqref="O650">
    <cfRule type="cellIs" dxfId="5116" priority="390" operator="lessThan">
      <formula>0</formula>
    </cfRule>
  </conditionalFormatting>
  <conditionalFormatting sqref="O652:O655">
    <cfRule type="cellIs" dxfId="5115" priority="389" operator="lessThan">
      <formula>0</formula>
    </cfRule>
  </conditionalFormatting>
  <conditionalFormatting sqref="O654">
    <cfRule type="cellIs" dxfId="5114" priority="388" operator="lessThan">
      <formula>0</formula>
    </cfRule>
  </conditionalFormatting>
  <conditionalFormatting sqref="O656:O659">
    <cfRule type="cellIs" dxfId="5113" priority="387" operator="lessThan">
      <formula>0</formula>
    </cfRule>
  </conditionalFormatting>
  <conditionalFormatting sqref="O658">
    <cfRule type="cellIs" dxfId="5112" priority="386" operator="lessThan">
      <formula>0</formula>
    </cfRule>
  </conditionalFormatting>
  <conditionalFormatting sqref="O664:O667">
    <cfRule type="cellIs" dxfId="5111" priority="385" operator="lessThan">
      <formula>0</formula>
    </cfRule>
  </conditionalFormatting>
  <conditionalFormatting sqref="O666">
    <cfRule type="cellIs" dxfId="5110" priority="384" operator="lessThan">
      <formula>0</formula>
    </cfRule>
  </conditionalFormatting>
  <conditionalFormatting sqref="O668:O671">
    <cfRule type="cellIs" dxfId="5109" priority="383" operator="lessThan">
      <formula>0</formula>
    </cfRule>
  </conditionalFormatting>
  <conditionalFormatting sqref="O670">
    <cfRule type="cellIs" dxfId="5108" priority="382" operator="lessThan">
      <formula>0</formula>
    </cfRule>
  </conditionalFormatting>
  <conditionalFormatting sqref="O447">
    <cfRule type="cellIs" dxfId="5107" priority="381" operator="lessThan">
      <formula>0</formula>
    </cfRule>
  </conditionalFormatting>
  <conditionalFormatting sqref="O499">
    <cfRule type="cellIs" dxfId="5106" priority="379" operator="lessThan">
      <formula>0</formula>
    </cfRule>
  </conditionalFormatting>
  <conditionalFormatting sqref="O553">
    <cfRule type="cellIs" dxfId="5105" priority="377" operator="lessThan">
      <formula>0</formula>
    </cfRule>
  </conditionalFormatting>
  <conditionalFormatting sqref="C366:M366">
    <cfRule type="cellIs" dxfId="5104" priority="373" operator="lessThan">
      <formula>0</formula>
    </cfRule>
  </conditionalFormatting>
  <conditionalFormatting sqref="H366">
    <cfRule type="cellIs" dxfId="5103" priority="359" operator="lessThan">
      <formula>0</formula>
    </cfRule>
  </conditionalFormatting>
  <conditionalFormatting sqref="P361:Q361 Q362:Q364">
    <cfRule type="cellIs" dxfId="5102" priority="372" operator="lessThan">
      <formula>0</formula>
    </cfRule>
  </conditionalFormatting>
  <conditionalFormatting sqref="P361">
    <cfRule type="cellIs" dxfId="5101" priority="371" operator="lessThan">
      <formula>0</formula>
    </cfRule>
  </conditionalFormatting>
  <conditionalFormatting sqref="P362:P365">
    <cfRule type="cellIs" dxfId="5100" priority="370" operator="lessThan">
      <formula>0</formula>
    </cfRule>
  </conditionalFormatting>
  <conditionalFormatting sqref="B366">
    <cfRule type="cellIs" dxfId="5099" priority="357" operator="lessThan">
      <formula>0</formula>
    </cfRule>
  </conditionalFormatting>
  <conditionalFormatting sqref="Q366">
    <cfRule type="cellIs" dxfId="5098" priority="365" operator="lessThan">
      <formula>0</formula>
    </cfRule>
  </conditionalFormatting>
  <conditionalFormatting sqref="Q365">
    <cfRule type="cellIs" dxfId="5097" priority="363" operator="lessThan">
      <formula>0</formula>
    </cfRule>
  </conditionalFormatting>
  <conditionalFormatting sqref="Q365">
    <cfRule type="cellIs" dxfId="5096" priority="362" operator="lessThan">
      <formula>0</formula>
    </cfRule>
  </conditionalFormatting>
  <conditionalFormatting sqref="N366">
    <cfRule type="cellIs" dxfId="5095" priority="351" operator="lessThan">
      <formula>0</formula>
    </cfRule>
  </conditionalFormatting>
  <conditionalFormatting sqref="C366:M366">
    <cfRule type="cellIs" dxfId="5094" priority="361" operator="lessThan">
      <formula>0</formula>
    </cfRule>
  </conditionalFormatting>
  <conditionalFormatting sqref="P366">
    <cfRule type="cellIs" dxfId="5093" priority="349" operator="lessThan">
      <formula>0</formula>
    </cfRule>
  </conditionalFormatting>
  <conditionalFormatting sqref="B366">
    <cfRule type="cellIs" dxfId="5092" priority="353" operator="lessThan">
      <formula>0</formula>
    </cfRule>
  </conditionalFormatting>
  <conditionalFormatting sqref="O366">
    <cfRule type="cellIs" dxfId="5091" priority="343" operator="lessThan">
      <formula>0</formula>
    </cfRule>
  </conditionalFormatting>
  <conditionalFormatting sqref="N366">
    <cfRule type="cellIs" dxfId="5090" priority="350" operator="lessThan">
      <formula>0</formula>
    </cfRule>
  </conditionalFormatting>
  <conditionalFormatting sqref="P500:Q500">
    <cfRule type="cellIs" dxfId="5089" priority="336" operator="lessThan">
      <formula>0</formula>
    </cfRule>
  </conditionalFormatting>
  <conditionalFormatting sqref="O366">
    <cfRule type="cellIs" dxfId="5088" priority="344" operator="lessThan">
      <formula>0</formula>
    </cfRule>
  </conditionalFormatting>
  <conditionalFormatting sqref="P501:P504">
    <cfRule type="cellIs" dxfId="5087" priority="331" operator="lessThan">
      <formula>0</formula>
    </cfRule>
  </conditionalFormatting>
  <conditionalFormatting sqref="Q501:Q504">
    <cfRule type="cellIs" dxfId="5086" priority="335" operator="lessThan">
      <formula>0</formula>
    </cfRule>
  </conditionalFormatting>
  <conditionalFormatting sqref="Q505">
    <cfRule type="cellIs" dxfId="5085" priority="334" operator="lessThan">
      <formula>0</formula>
    </cfRule>
  </conditionalFormatting>
  <conditionalFormatting sqref="Q505">
    <cfRule type="cellIs" dxfId="5084" priority="333" operator="lessThan">
      <formula>0</formula>
    </cfRule>
  </conditionalFormatting>
  <conditionalFormatting sqref="B500">
    <cfRule type="cellIs" dxfId="5083" priority="332" operator="lessThan">
      <formula>0</formula>
    </cfRule>
  </conditionalFormatting>
  <conditionalFormatting sqref="Q506">
    <cfRule type="cellIs" dxfId="5082" priority="330" operator="lessThan">
      <formula>0</formula>
    </cfRule>
  </conditionalFormatting>
  <conditionalFormatting sqref="Q507">
    <cfRule type="cellIs" dxfId="5081" priority="328" operator="lessThan">
      <formula>0</formula>
    </cfRule>
  </conditionalFormatting>
  <conditionalFormatting sqref="P507">
    <cfRule type="cellIs" dxfId="5080" priority="327" operator="lessThan">
      <formula>0</formula>
    </cfRule>
  </conditionalFormatting>
  <conditionalFormatting sqref="P505:P506">
    <cfRule type="cellIs" dxfId="5079" priority="329" operator="lessThan">
      <formula>0</formula>
    </cfRule>
  </conditionalFormatting>
  <conditionalFormatting sqref="B507:N507">
    <cfRule type="cellIs" dxfId="5078" priority="326" operator="lessThan">
      <formula>0</formula>
    </cfRule>
  </conditionalFormatting>
  <conditionalFormatting sqref="B506:O506">
    <cfRule type="cellIs" dxfId="5077" priority="323" operator="lessThan">
      <formula>0</formula>
    </cfRule>
  </conditionalFormatting>
  <conditionalFormatting sqref="B506:O506">
    <cfRule type="expression" dxfId="5076" priority="324">
      <formula>B506/#REF!&gt;1</formula>
    </cfRule>
    <cfRule type="expression" dxfId="5075" priority="325">
      <formula>B506/#REF!&lt;1</formula>
    </cfRule>
  </conditionalFormatting>
  <conditionalFormatting sqref="O507">
    <cfRule type="cellIs" dxfId="5074" priority="322" operator="lessThan">
      <formula>0</formula>
    </cfRule>
  </conditionalFormatting>
  <conditionalFormatting sqref="P508:Q508">
    <cfRule type="cellIs" dxfId="5073" priority="303" operator="lessThan">
      <formula>0</formula>
    </cfRule>
  </conditionalFormatting>
  <conditionalFormatting sqref="Q509:Q512">
    <cfRule type="cellIs" dxfId="5072" priority="302" operator="lessThan">
      <formula>0</formula>
    </cfRule>
  </conditionalFormatting>
  <conditionalFormatting sqref="B601:N601">
    <cfRule type="cellIs" dxfId="5071" priority="304" operator="lessThan">
      <formula>0</formula>
    </cfRule>
  </conditionalFormatting>
  <conditionalFormatting sqref="Q513:Q514">
    <cfRule type="cellIs" dxfId="5070" priority="301" operator="lessThan">
      <formula>0</formula>
    </cfRule>
  </conditionalFormatting>
  <conditionalFormatting sqref="B508">
    <cfRule type="cellIs" dxfId="5069" priority="297" operator="lessThan">
      <formula>0</formula>
    </cfRule>
  </conditionalFormatting>
  <conditionalFormatting sqref="B514">
    <cfRule type="cellIs" dxfId="5068" priority="296" operator="lessThan">
      <formula>0</formula>
    </cfRule>
  </conditionalFormatting>
  <conditionalFormatting sqref="F514">
    <cfRule type="cellIs" dxfId="5067" priority="284" operator="lessThan">
      <formula>0</formula>
    </cfRule>
  </conditionalFormatting>
  <conditionalFormatting sqref="E514">
    <cfRule type="cellIs" dxfId="5066" priority="287" operator="lessThan">
      <formula>0</formula>
    </cfRule>
  </conditionalFormatting>
  <conditionalFormatting sqref="Q514">
    <cfRule type="cellIs" dxfId="5065" priority="300" operator="lessThan">
      <formula>0</formula>
    </cfRule>
  </conditionalFormatting>
  <conditionalFormatting sqref="Q513">
    <cfRule type="cellIs" dxfId="5064" priority="299" operator="lessThan">
      <formula>0</formula>
    </cfRule>
  </conditionalFormatting>
  <conditionalFormatting sqref="P509:P512">
    <cfRule type="cellIs" dxfId="5063" priority="298" operator="lessThan">
      <formula>0</formula>
    </cfRule>
  </conditionalFormatting>
  <conditionalFormatting sqref="D514">
    <cfRule type="cellIs" dxfId="5062" priority="290" operator="lessThan">
      <formula>0</formula>
    </cfRule>
  </conditionalFormatting>
  <conditionalFormatting sqref="C514">
    <cfRule type="cellIs" dxfId="5061" priority="293" operator="lessThan">
      <formula>0</formula>
    </cfRule>
  </conditionalFormatting>
  <conditionalFormatting sqref="Q508:Q515">
    <cfRule type="cellIs" dxfId="5060" priority="253" operator="lessThan">
      <formula>0</formula>
    </cfRule>
  </conditionalFormatting>
  <conditionalFormatting sqref="P508:P515">
    <cfRule type="cellIs" dxfId="5059" priority="252" operator="lessThan">
      <formula>0</formula>
    </cfRule>
  </conditionalFormatting>
  <conditionalFormatting sqref="Q515">
    <cfRule type="cellIs" dxfId="5058" priority="250" operator="lessThan">
      <formula>0</formula>
    </cfRule>
  </conditionalFormatting>
  <conditionalFormatting sqref="P515">
    <cfRule type="cellIs" dxfId="5057" priority="249" operator="lessThan">
      <formula>0</formula>
    </cfRule>
  </conditionalFormatting>
  <conditionalFormatting sqref="B514">
    <cfRule type="expression" dxfId="5056" priority="294">
      <formula>B514/#REF!&gt;1</formula>
    </cfRule>
    <cfRule type="expression" dxfId="5055" priority="295">
      <formula>B514/#REF!&lt;1</formula>
    </cfRule>
  </conditionalFormatting>
  <conditionalFormatting sqref="C514">
    <cfRule type="expression" dxfId="5054" priority="291">
      <formula>C514/B514&gt;1</formula>
    </cfRule>
    <cfRule type="expression" dxfId="5053" priority="292">
      <formula>C514/B514&lt;1</formula>
    </cfRule>
  </conditionalFormatting>
  <conditionalFormatting sqref="D514">
    <cfRule type="expression" dxfId="5052" priority="288">
      <formula>D514/C514&gt;1</formula>
    </cfRule>
    <cfRule type="expression" dxfId="5051" priority="289">
      <formula>D514/C514&lt;1</formula>
    </cfRule>
  </conditionalFormatting>
  <conditionalFormatting sqref="E514">
    <cfRule type="expression" dxfId="5050" priority="285">
      <formula>E514/D514&gt;1</formula>
    </cfRule>
    <cfRule type="expression" dxfId="5049" priority="286">
      <formula>E514/D514&lt;1</formula>
    </cfRule>
  </conditionalFormatting>
  <conditionalFormatting sqref="F514">
    <cfRule type="expression" dxfId="5048" priority="282">
      <formula>F514/E514&gt;1</formula>
    </cfRule>
    <cfRule type="expression" dxfId="5047" priority="283">
      <formula>F514/E514&lt;1</formula>
    </cfRule>
  </conditionalFormatting>
  <conditionalFormatting sqref="G514">
    <cfRule type="cellIs" dxfId="5046" priority="281" operator="lessThan">
      <formula>0</formula>
    </cfRule>
  </conditionalFormatting>
  <conditionalFormatting sqref="G514">
    <cfRule type="expression" dxfId="5045" priority="279">
      <formula>G514/F514&gt;1</formula>
    </cfRule>
    <cfRule type="expression" dxfId="5044" priority="280">
      <formula>G514/F514&lt;1</formula>
    </cfRule>
  </conditionalFormatting>
  <conditionalFormatting sqref="H514">
    <cfRule type="cellIs" dxfId="5043" priority="278" operator="lessThan">
      <formula>0</formula>
    </cfRule>
  </conditionalFormatting>
  <conditionalFormatting sqref="H514">
    <cfRule type="expression" dxfId="5042" priority="276">
      <formula>H514/G514&gt;1</formula>
    </cfRule>
    <cfRule type="expression" dxfId="5041" priority="277">
      <formula>H514/G514&lt;1</formula>
    </cfRule>
  </conditionalFormatting>
  <conditionalFormatting sqref="I514:N514">
    <cfRule type="cellIs" dxfId="5040" priority="275" operator="lessThan">
      <formula>0</formula>
    </cfRule>
  </conditionalFormatting>
  <conditionalFormatting sqref="I514:N514">
    <cfRule type="expression" dxfId="5039" priority="273">
      <formula>I514/H514&gt;1</formula>
    </cfRule>
    <cfRule type="expression" dxfId="5038" priority="274">
      <formula>I514/H514&lt;1</formula>
    </cfRule>
  </conditionalFormatting>
  <conditionalFormatting sqref="P513:P514">
    <cfRule type="cellIs" dxfId="5037" priority="272" operator="lessThan">
      <formula>0</formula>
    </cfRule>
  </conditionalFormatting>
  <conditionalFormatting sqref="C509:C512">
    <cfRule type="cellIs" dxfId="5036" priority="271" operator="lessThan">
      <formula>0</formula>
    </cfRule>
  </conditionalFormatting>
  <conditionalFormatting sqref="B509:B512">
    <cfRule type="cellIs" dxfId="5035" priority="265" operator="lessThan">
      <formula>0</formula>
    </cfRule>
  </conditionalFormatting>
  <conditionalFormatting sqref="C509:C512">
    <cfRule type="expression" dxfId="5034" priority="269">
      <formula>C509/B509&gt;1</formula>
    </cfRule>
    <cfRule type="expression" dxfId="5033" priority="270">
      <formula>C509/B509&lt;1</formula>
    </cfRule>
  </conditionalFormatting>
  <conditionalFormatting sqref="D509:N512">
    <cfRule type="cellIs" dxfId="5032" priority="268" operator="lessThan">
      <formula>0</formula>
    </cfRule>
  </conditionalFormatting>
  <conditionalFormatting sqref="D509:N512">
    <cfRule type="expression" dxfId="5031" priority="266">
      <formula>D509/C509&gt;1</formula>
    </cfRule>
    <cfRule type="expression" dxfId="5030" priority="267">
      <formula>D509/C509&lt;1</formula>
    </cfRule>
  </conditionalFormatting>
  <conditionalFormatting sqref="B509:B512">
    <cfRule type="expression" dxfId="5029" priority="263">
      <formula>B509/#REF!&gt;1</formula>
    </cfRule>
    <cfRule type="expression" dxfId="5028" priority="264">
      <formula>B509/#REF!&lt;1</formula>
    </cfRule>
  </conditionalFormatting>
  <conditionalFormatting sqref="C513">
    <cfRule type="cellIs" dxfId="5027" priority="262" operator="lessThan">
      <formula>0</formula>
    </cfRule>
  </conditionalFormatting>
  <conditionalFormatting sqref="D513:N513">
    <cfRule type="cellIs" dxfId="5026" priority="259" operator="lessThan">
      <formula>0</formula>
    </cfRule>
  </conditionalFormatting>
  <conditionalFormatting sqref="C513">
    <cfRule type="expression" dxfId="5025" priority="260">
      <formula>C513/B513&gt;1</formula>
    </cfRule>
    <cfRule type="expression" dxfId="5024" priority="261">
      <formula>C513/B513&lt;1</formula>
    </cfRule>
  </conditionalFormatting>
  <conditionalFormatting sqref="D513:N513">
    <cfRule type="expression" dxfId="5023" priority="257">
      <formula>D513/C513&gt;1</formula>
    </cfRule>
    <cfRule type="expression" dxfId="5022" priority="258">
      <formula>D513/C513&lt;1</formula>
    </cfRule>
  </conditionalFormatting>
  <conditionalFormatting sqref="B513">
    <cfRule type="cellIs" dxfId="5021" priority="256" operator="lessThan">
      <formula>0</formula>
    </cfRule>
  </conditionalFormatting>
  <conditionalFormatting sqref="B513">
    <cfRule type="expression" dxfId="5020" priority="254">
      <formula>B513/#REF!&gt;1</formula>
    </cfRule>
    <cfRule type="expression" dxfId="5019" priority="255">
      <formula>B513/#REF!&lt;1</formula>
    </cfRule>
  </conditionalFormatting>
  <conditionalFormatting sqref="B509:N515 B508">
    <cfRule type="cellIs" dxfId="5018" priority="251" operator="lessThan">
      <formula>0</formula>
    </cfRule>
  </conditionalFormatting>
  <conditionalFormatting sqref="B515:N515">
    <cfRule type="cellIs" dxfId="5017" priority="248" operator="lessThan">
      <formula>0</formula>
    </cfRule>
  </conditionalFormatting>
  <conditionalFormatting sqref="O514">
    <cfRule type="cellIs" dxfId="5016" priority="247" operator="lessThan">
      <formula>0</formula>
    </cfRule>
  </conditionalFormatting>
  <conditionalFormatting sqref="O514">
    <cfRule type="expression" dxfId="5015" priority="245">
      <formula>O514/N514&gt;1</formula>
    </cfRule>
    <cfRule type="expression" dxfId="5014" priority="246">
      <formula>O514/N514&lt;1</formula>
    </cfRule>
  </conditionalFormatting>
  <conditionalFormatting sqref="O509:O512">
    <cfRule type="cellIs" dxfId="5013" priority="244" operator="lessThan">
      <formula>0</formula>
    </cfRule>
  </conditionalFormatting>
  <conditionalFormatting sqref="O509:O512">
    <cfRule type="expression" dxfId="5012" priority="242">
      <formula>O509/N509&gt;1</formula>
    </cfRule>
    <cfRule type="expression" dxfId="5011" priority="243">
      <formula>O509/N509&lt;1</formula>
    </cfRule>
  </conditionalFormatting>
  <conditionalFormatting sqref="O513">
    <cfRule type="cellIs" dxfId="5010" priority="241" operator="lessThan">
      <formula>0</formula>
    </cfRule>
  </conditionalFormatting>
  <conditionalFormatting sqref="O513">
    <cfRule type="expression" dxfId="5009" priority="239">
      <formula>O513/N513&gt;1</formula>
    </cfRule>
    <cfRule type="expression" dxfId="5008" priority="240">
      <formula>O513/N513&lt;1</formula>
    </cfRule>
  </conditionalFormatting>
  <conditionalFormatting sqref="O509:O515">
    <cfRule type="cellIs" dxfId="5007" priority="238" operator="lessThan">
      <formula>0</formula>
    </cfRule>
  </conditionalFormatting>
  <conditionalFormatting sqref="O515">
    <cfRule type="cellIs" dxfId="5006" priority="237" operator="lessThan">
      <formula>0</formula>
    </cfRule>
  </conditionalFormatting>
  <conditionalFormatting sqref="O601">
    <cfRule type="cellIs" dxfId="5005" priority="169" operator="lessThan">
      <formula>0</formula>
    </cfRule>
  </conditionalFormatting>
  <conditionalFormatting sqref="P609:P611">
    <cfRule type="cellIs" dxfId="5004" priority="168" operator="lessThan">
      <formula>0</formula>
    </cfRule>
  </conditionalFormatting>
  <conditionalFormatting sqref="C374:M378 N374:N376 B373:B377">
    <cfRule type="cellIs" dxfId="5003" priority="167" operator="lessThan">
      <formula>0</formula>
    </cfRule>
  </conditionalFormatting>
  <conditionalFormatting sqref="Q377">
    <cfRule type="cellIs" dxfId="5002" priority="159" operator="lessThan">
      <formula>0</formula>
    </cfRule>
  </conditionalFormatting>
  <conditionalFormatting sqref="P373:Q373 Q374:Q376">
    <cfRule type="cellIs" dxfId="5001" priority="166" operator="lessThan">
      <formula>0</formula>
    </cfRule>
  </conditionalFormatting>
  <conditionalFormatting sqref="P373">
    <cfRule type="cellIs" dxfId="5000" priority="165" operator="lessThan">
      <formula>0</formula>
    </cfRule>
  </conditionalFormatting>
  <conditionalFormatting sqref="J374">
    <cfRule type="cellIs" dxfId="4999" priority="163" operator="lessThan">
      <formula>0</formula>
    </cfRule>
  </conditionalFormatting>
  <conditionalFormatting sqref="K374:N375 J376:M377">
    <cfRule type="cellIs" dxfId="4998" priority="164" operator="lessThan">
      <formula>0</formula>
    </cfRule>
  </conditionalFormatting>
  <conditionalFormatting sqref="Q378">
    <cfRule type="cellIs" dxfId="4997" priority="161" operator="lessThan">
      <formula>0</formula>
    </cfRule>
  </conditionalFormatting>
  <conditionalFormatting sqref="B373">
    <cfRule type="cellIs" dxfId="4996" priority="162" operator="lessThan">
      <formula>0</formula>
    </cfRule>
  </conditionalFormatting>
  <conditionalFormatting sqref="J375">
    <cfRule type="cellIs" dxfId="4995" priority="160" operator="lessThan">
      <formula>0</formula>
    </cfRule>
  </conditionalFormatting>
  <conditionalFormatting sqref="Q377">
    <cfRule type="cellIs" dxfId="4994" priority="158" operator="lessThan">
      <formula>0</formula>
    </cfRule>
  </conditionalFormatting>
  <conditionalFormatting sqref="J378:M378">
    <cfRule type="cellIs" dxfId="4993" priority="157" operator="lessThan">
      <formula>0</formula>
    </cfRule>
  </conditionalFormatting>
  <conditionalFormatting sqref="C376:I377">
    <cfRule type="cellIs" dxfId="4992" priority="156" operator="lessThan">
      <formula>0</formula>
    </cfRule>
  </conditionalFormatting>
  <conditionalFormatting sqref="C374:I374">
    <cfRule type="cellIs" dxfId="4991" priority="155" operator="lessThan">
      <formula>0</formula>
    </cfRule>
  </conditionalFormatting>
  <conditionalFormatting sqref="C375:I375">
    <cfRule type="cellIs" dxfId="4990" priority="154" operator="lessThan">
      <formula>0</formula>
    </cfRule>
  </conditionalFormatting>
  <conditionalFormatting sqref="C378:I378">
    <cfRule type="cellIs" dxfId="4989" priority="153" operator="lessThan">
      <formula>0</formula>
    </cfRule>
  </conditionalFormatting>
  <conditionalFormatting sqref="N376">
    <cfRule type="cellIs" dxfId="4988" priority="152" operator="lessThan">
      <formula>0</formula>
    </cfRule>
  </conditionalFormatting>
  <conditionalFormatting sqref="B374:B378">
    <cfRule type="cellIs" dxfId="4987" priority="151" operator="lessThan">
      <formula>0</formula>
    </cfRule>
  </conditionalFormatting>
  <conditionalFormatting sqref="B375">
    <cfRule type="cellIs" dxfId="4986" priority="148" operator="lessThan">
      <formula>0</formula>
    </cfRule>
  </conditionalFormatting>
  <conditionalFormatting sqref="B376:B377">
    <cfRule type="cellIs" dxfId="4985" priority="150" operator="lessThan">
      <formula>0</formula>
    </cfRule>
  </conditionalFormatting>
  <conditionalFormatting sqref="B374">
    <cfRule type="cellIs" dxfId="4984" priority="149" operator="lessThan">
      <formula>0</formula>
    </cfRule>
  </conditionalFormatting>
  <conditionalFormatting sqref="B378">
    <cfRule type="cellIs" dxfId="4983" priority="147" operator="lessThan">
      <formula>0</formula>
    </cfRule>
  </conditionalFormatting>
  <conditionalFormatting sqref="N377">
    <cfRule type="cellIs" dxfId="4982" priority="146" operator="lessThan">
      <formula>0</formula>
    </cfRule>
  </conditionalFormatting>
  <conditionalFormatting sqref="N378">
    <cfRule type="cellIs" dxfId="4981" priority="145" operator="lessThan">
      <formula>0</formula>
    </cfRule>
  </conditionalFormatting>
  <conditionalFormatting sqref="N378">
    <cfRule type="cellIs" dxfId="4980" priority="144" operator="lessThan">
      <formula>0</formula>
    </cfRule>
  </conditionalFormatting>
  <conditionalFormatting sqref="P374">
    <cfRule type="cellIs" dxfId="4979" priority="143" operator="lessThan">
      <formula>0</formula>
    </cfRule>
  </conditionalFormatting>
  <conditionalFormatting sqref="P375:P376">
    <cfRule type="cellIs" dxfId="4978" priority="142" operator="lessThan">
      <formula>0</formula>
    </cfRule>
  </conditionalFormatting>
  <conditionalFormatting sqref="P377:P378">
    <cfRule type="cellIs" dxfId="4977" priority="141" operator="lessThan">
      <formula>0</formula>
    </cfRule>
  </conditionalFormatting>
  <conditionalFormatting sqref="O374:O376">
    <cfRule type="cellIs" dxfId="4976" priority="140" operator="lessThan">
      <formula>0</formula>
    </cfRule>
  </conditionalFormatting>
  <conditionalFormatting sqref="O374:O375">
    <cfRule type="cellIs" dxfId="4975" priority="139" operator="lessThan">
      <formula>0</formula>
    </cfRule>
  </conditionalFormatting>
  <conditionalFormatting sqref="O376">
    <cfRule type="cellIs" dxfId="4974" priority="138" operator="lessThan">
      <formula>0</formula>
    </cfRule>
  </conditionalFormatting>
  <conditionalFormatting sqref="O378">
    <cfRule type="cellIs" dxfId="4973" priority="135" operator="lessThan">
      <formula>0</formula>
    </cfRule>
  </conditionalFormatting>
  <conditionalFormatting sqref="O377">
    <cfRule type="cellIs" dxfId="4972" priority="137" operator="lessThan">
      <formula>0</formula>
    </cfRule>
  </conditionalFormatting>
  <conditionalFormatting sqref="O378">
    <cfRule type="cellIs" dxfId="4971" priority="136" operator="lessThan">
      <formula>0</formula>
    </cfRule>
  </conditionalFormatting>
  <conditionalFormatting sqref="B478:O481 B450:O453">
    <cfRule type="cellIs" dxfId="4970" priority="110" operator="lessThan">
      <formula>0</formula>
    </cfRule>
  </conditionalFormatting>
  <conditionalFormatting sqref="B478:O481 B450:O453">
    <cfRule type="expression" dxfId="4969" priority="108">
      <formula>B450/A450&gt;1</formula>
    </cfRule>
    <cfRule type="expression" dxfId="4968" priority="109">
      <formula>B450/A450&lt;1</formula>
    </cfRule>
  </conditionalFormatting>
  <conditionalFormatting sqref="B482:O482 B454:O454">
    <cfRule type="cellIs" dxfId="4967" priority="107" operator="lessThan">
      <formula>0</formula>
    </cfRule>
  </conditionalFormatting>
  <conditionalFormatting sqref="B482:O482 B454:O454">
    <cfRule type="expression" dxfId="4966" priority="105">
      <formula>B454/A454&gt;1</formula>
    </cfRule>
    <cfRule type="expression" dxfId="4965" priority="106">
      <formula>B454/A454&lt;1</formula>
    </cfRule>
  </conditionalFormatting>
  <conditionalFormatting sqref="B448:O448">
    <cfRule type="cellIs" dxfId="4964" priority="104" operator="lessThan">
      <formula>0</formula>
    </cfRule>
  </conditionalFormatting>
  <conditionalFormatting sqref="Q455:Q456">
    <cfRule type="cellIs" dxfId="4963" priority="96" operator="lessThan">
      <formula>0</formula>
    </cfRule>
  </conditionalFormatting>
  <conditionalFormatting sqref="B448:O448">
    <cfRule type="expression" dxfId="4962" priority="102">
      <formula>B448/A448&gt;1</formula>
    </cfRule>
    <cfRule type="expression" dxfId="4961" priority="103">
      <formula>B448/A448&lt;1</formula>
    </cfRule>
  </conditionalFormatting>
  <conditionalFormatting sqref="Q483">
    <cfRule type="cellIs" dxfId="4960" priority="82" operator="lessThan">
      <formula>0</formula>
    </cfRule>
  </conditionalFormatting>
  <conditionalFormatting sqref="B456:O456">
    <cfRule type="cellIs" dxfId="4959" priority="92" operator="lessThan">
      <formula>0</formula>
    </cfRule>
  </conditionalFormatting>
  <conditionalFormatting sqref="B456:O456">
    <cfRule type="expression" dxfId="4958" priority="90">
      <formula>B456/A456&gt;1</formula>
    </cfRule>
    <cfRule type="expression" dxfId="4957" priority="91">
      <formula>B456/A456&lt;1</formula>
    </cfRule>
  </conditionalFormatting>
  <conditionalFormatting sqref="P455:P456">
    <cfRule type="cellIs" dxfId="4956" priority="95" operator="lessThan">
      <formula>0</formula>
    </cfRule>
  </conditionalFormatting>
  <conditionalFormatting sqref="B455:N455">
    <cfRule type="cellIs" dxfId="4955" priority="94" operator="lessThan">
      <formula>0</formula>
    </cfRule>
  </conditionalFormatting>
  <conditionalFormatting sqref="O455">
    <cfRule type="cellIs" dxfId="4954" priority="93" operator="lessThan">
      <formula>0</formula>
    </cfRule>
  </conditionalFormatting>
  <conditionalFormatting sqref="B464:O464">
    <cfRule type="cellIs" dxfId="4953" priority="85" operator="lessThan">
      <formula>0</formula>
    </cfRule>
  </conditionalFormatting>
  <conditionalFormatting sqref="B464:O464">
    <cfRule type="expression" dxfId="4952" priority="83">
      <formula>B464/A464&gt;1</formula>
    </cfRule>
    <cfRule type="expression" dxfId="4951" priority="84">
      <formula>B464/A464&lt;1</formula>
    </cfRule>
  </conditionalFormatting>
  <conditionalFormatting sqref="P483">
    <cfRule type="cellIs" dxfId="4950" priority="81" operator="lessThan">
      <formula>0</formula>
    </cfRule>
  </conditionalFormatting>
  <conditionalFormatting sqref="Q463:Q464">
    <cfRule type="cellIs" dxfId="4949" priority="89" operator="lessThan">
      <formula>0</formula>
    </cfRule>
  </conditionalFormatting>
  <conditionalFormatting sqref="P463:P464">
    <cfRule type="cellIs" dxfId="4948" priority="88" operator="lessThan">
      <formula>0</formula>
    </cfRule>
  </conditionalFormatting>
  <conditionalFormatting sqref="B463:N463">
    <cfRule type="cellIs" dxfId="4947" priority="87" operator="lessThan">
      <formula>0</formula>
    </cfRule>
  </conditionalFormatting>
  <conditionalFormatting sqref="O463">
    <cfRule type="cellIs" dxfId="4946" priority="86" operator="lessThan">
      <formula>0</formula>
    </cfRule>
  </conditionalFormatting>
  <conditionalFormatting sqref="B483:N483">
    <cfRule type="cellIs" dxfId="4945" priority="80" operator="lessThan">
      <formula>0</formula>
    </cfRule>
  </conditionalFormatting>
  <conditionalFormatting sqref="O483">
    <cfRule type="cellIs" dxfId="4944" priority="79" operator="lessThan">
      <formula>0</formula>
    </cfRule>
  </conditionalFormatting>
  <conditionalFormatting sqref="P517:P520">
    <cfRule type="cellIs" dxfId="4943" priority="59" operator="lessThan">
      <formula>0</formula>
    </cfRule>
  </conditionalFormatting>
  <conditionalFormatting sqref="P516:Q516">
    <cfRule type="cellIs" dxfId="4942" priority="64" operator="lessThan">
      <formula>0</formula>
    </cfRule>
  </conditionalFormatting>
  <conditionalFormatting sqref="Q517:Q520">
    <cfRule type="cellIs" dxfId="4941" priority="63" operator="lessThan">
      <formula>0</formula>
    </cfRule>
  </conditionalFormatting>
  <conditionalFormatting sqref="Q521">
    <cfRule type="cellIs" dxfId="4940" priority="62" operator="lessThan">
      <formula>0</formula>
    </cfRule>
  </conditionalFormatting>
  <conditionalFormatting sqref="Q521">
    <cfRule type="cellIs" dxfId="4939" priority="61" operator="lessThan">
      <formula>0</formula>
    </cfRule>
  </conditionalFormatting>
  <conditionalFormatting sqref="B516">
    <cfRule type="cellIs" dxfId="4938" priority="60" operator="lessThan">
      <formula>0</formula>
    </cfRule>
  </conditionalFormatting>
  <conditionalFormatting sqref="Q522">
    <cfRule type="cellIs" dxfId="4937" priority="58" operator="lessThan">
      <formula>0</formula>
    </cfRule>
  </conditionalFormatting>
  <conditionalFormatting sqref="Q523">
    <cfRule type="cellIs" dxfId="4936" priority="56" operator="lessThan">
      <formula>0</formula>
    </cfRule>
  </conditionalFormatting>
  <conditionalFormatting sqref="P523">
    <cfRule type="cellIs" dxfId="4935" priority="55" operator="lessThan">
      <formula>0</formula>
    </cfRule>
  </conditionalFormatting>
  <conditionalFormatting sqref="P521:P522">
    <cfRule type="cellIs" dxfId="4934" priority="57" operator="lessThan">
      <formula>0</formula>
    </cfRule>
  </conditionalFormatting>
  <conditionalFormatting sqref="B523:N523">
    <cfRule type="cellIs" dxfId="4933" priority="54" operator="lessThan">
      <formula>0</formula>
    </cfRule>
  </conditionalFormatting>
  <conditionalFormatting sqref="B522:O522">
    <cfRule type="cellIs" dxfId="4932" priority="51" operator="lessThan">
      <formula>0</formula>
    </cfRule>
  </conditionalFormatting>
  <conditionalFormatting sqref="B522:O522">
    <cfRule type="expression" dxfId="4931" priority="52">
      <formula>B522/#REF!&gt;1</formula>
    </cfRule>
    <cfRule type="expression" dxfId="4930" priority="53">
      <formula>B522/#REF!&lt;1</formula>
    </cfRule>
  </conditionalFormatting>
  <conditionalFormatting sqref="O523">
    <cfRule type="cellIs" dxfId="4929" priority="50" operator="lessThan">
      <formula>0</formula>
    </cfRule>
  </conditionalFormatting>
  <conditionalFormatting sqref="P525:P528">
    <cfRule type="cellIs" dxfId="4928" priority="44" operator="lessThan">
      <formula>0</formula>
    </cfRule>
  </conditionalFormatting>
  <conditionalFormatting sqref="P524:Q524">
    <cfRule type="cellIs" dxfId="4927" priority="49" operator="lessThan">
      <formula>0</formula>
    </cfRule>
  </conditionalFormatting>
  <conditionalFormatting sqref="Q525:Q528">
    <cfRule type="cellIs" dxfId="4926" priority="48" operator="lessThan">
      <formula>0</formula>
    </cfRule>
  </conditionalFormatting>
  <conditionalFormatting sqref="Q529">
    <cfRule type="cellIs" dxfId="4925" priority="47" operator="lessThan">
      <formula>0</formula>
    </cfRule>
  </conditionalFormatting>
  <conditionalFormatting sqref="Q529">
    <cfRule type="cellIs" dxfId="4924" priority="46" operator="lessThan">
      <formula>0</formula>
    </cfRule>
  </conditionalFormatting>
  <conditionalFormatting sqref="B524">
    <cfRule type="cellIs" dxfId="4923" priority="45" operator="lessThan">
      <formula>0</formula>
    </cfRule>
  </conditionalFormatting>
  <conditionalFormatting sqref="Q530">
    <cfRule type="cellIs" dxfId="4922" priority="43" operator="lessThan">
      <formula>0</formula>
    </cfRule>
  </conditionalFormatting>
  <conditionalFormatting sqref="Q531">
    <cfRule type="cellIs" dxfId="4921" priority="41" operator="lessThan">
      <formula>0</formula>
    </cfRule>
  </conditionalFormatting>
  <conditionalFormatting sqref="P531">
    <cfRule type="cellIs" dxfId="4920" priority="40" operator="lessThan">
      <formula>0</formula>
    </cfRule>
  </conditionalFormatting>
  <conditionalFormatting sqref="P529:P530">
    <cfRule type="cellIs" dxfId="4919" priority="42" operator="lessThan">
      <formula>0</formula>
    </cfRule>
  </conditionalFormatting>
  <conditionalFormatting sqref="B531:N531">
    <cfRule type="cellIs" dxfId="4918" priority="39" operator="lessThan">
      <formula>0</formula>
    </cfRule>
  </conditionalFormatting>
  <conditionalFormatting sqref="B530:O530">
    <cfRule type="cellIs" dxfId="4917" priority="36" operator="lessThan">
      <formula>0</formula>
    </cfRule>
  </conditionalFormatting>
  <conditionalFormatting sqref="B530:O530">
    <cfRule type="expression" dxfId="4916" priority="37">
      <formula>B530/#REF!&gt;1</formula>
    </cfRule>
    <cfRule type="expression" dxfId="4915" priority="38">
      <formula>B530/#REF!&lt;1</formula>
    </cfRule>
  </conditionalFormatting>
  <conditionalFormatting sqref="O531">
    <cfRule type="cellIs" dxfId="4914" priority="35" operator="lessThan">
      <formula>0</formula>
    </cfRule>
  </conditionalFormatting>
  <conditionalFormatting sqref="P471:Q471 B471">
    <cfRule type="cellIs" dxfId="4913" priority="34" operator="lessThan">
      <formula>0</formula>
    </cfRule>
  </conditionalFormatting>
  <conditionalFormatting sqref="Q472:Q476">
    <cfRule type="cellIs" dxfId="4912" priority="33" operator="lessThan">
      <formula>0</formula>
    </cfRule>
  </conditionalFormatting>
  <conditionalFormatting sqref="P472:P475">
    <cfRule type="cellIs" dxfId="4911" priority="32" operator="lessThan">
      <formula>0</formula>
    </cfRule>
  </conditionalFormatting>
  <conditionalFormatting sqref="P476">
    <cfRule type="cellIs" dxfId="4910" priority="31" operator="lessThan">
      <formula>0</formula>
    </cfRule>
  </conditionalFormatting>
  <conditionalFormatting sqref="C356:M359 N356:N358 B355:B359">
    <cfRule type="cellIs" dxfId="4909" priority="29" operator="lessThan">
      <formula>0</formula>
    </cfRule>
  </conditionalFormatting>
  <conditionalFormatting sqref="C356:J356">
    <cfRule type="cellIs" dxfId="4908" priority="27" operator="lessThan">
      <formula>0</formula>
    </cfRule>
  </conditionalFormatting>
  <conditionalFormatting sqref="I357 K357:N357 C358:M359 K356:M356">
    <cfRule type="cellIs" dxfId="4907" priority="28" operator="lessThan">
      <formula>0</formula>
    </cfRule>
  </conditionalFormatting>
  <conditionalFormatting sqref="B355">
    <cfRule type="cellIs" dxfId="4906" priority="25" operator="lessThan">
      <formula>0</formula>
    </cfRule>
  </conditionalFormatting>
  <conditionalFormatting sqref="I356">
    <cfRule type="cellIs" dxfId="4905" priority="26" operator="lessThan">
      <formula>0</formula>
    </cfRule>
  </conditionalFormatting>
  <conditionalFormatting sqref="C357:J357">
    <cfRule type="cellIs" dxfId="4904" priority="24" operator="lessThan">
      <formula>0</formula>
    </cfRule>
  </conditionalFormatting>
  <conditionalFormatting sqref="H359">
    <cfRule type="cellIs" dxfId="4903" priority="23" operator="lessThan">
      <formula>0</formula>
    </cfRule>
  </conditionalFormatting>
  <conditionalFormatting sqref="B355:O359">
    <cfRule type="cellIs" dxfId="4902" priority="22" operator="lessThan">
      <formula>0</formula>
    </cfRule>
  </conditionalFormatting>
  <conditionalFormatting sqref="N358">
    <cfRule type="cellIs" dxfId="4901" priority="21" operator="lessThan">
      <formula>0</formula>
    </cfRule>
  </conditionalFormatting>
  <conditionalFormatting sqref="B356:B359">
    <cfRule type="cellIs" dxfId="4900" priority="20" operator="lessThan">
      <formula>0</formula>
    </cfRule>
  </conditionalFormatting>
  <conditionalFormatting sqref="B358:B359">
    <cfRule type="cellIs" dxfId="4899" priority="19" operator="lessThan">
      <formula>0</formula>
    </cfRule>
  </conditionalFormatting>
  <conditionalFormatting sqref="B356">
    <cfRule type="cellIs" dxfId="4898" priority="18" operator="lessThan">
      <formula>0</formula>
    </cfRule>
  </conditionalFormatting>
  <conditionalFormatting sqref="B357">
    <cfRule type="cellIs" dxfId="4897" priority="17" operator="lessThan">
      <formula>0</formula>
    </cfRule>
  </conditionalFormatting>
  <conditionalFormatting sqref="N359">
    <cfRule type="cellIs" dxfId="4896" priority="16" operator="lessThan">
      <formula>0</formula>
    </cfRule>
  </conditionalFormatting>
  <conditionalFormatting sqref="B358:O358">
    <cfRule type="cellIs" dxfId="4895" priority="13" operator="lessThan">
      <formula>0</formula>
    </cfRule>
  </conditionalFormatting>
  <conditionalFormatting sqref="B356:O358">
    <cfRule type="cellIs" dxfId="4894" priority="15" operator="lessThan">
      <formula>0</formula>
    </cfRule>
  </conditionalFormatting>
  <conditionalFormatting sqref="B357:O357">
    <cfRule type="cellIs" dxfId="4893" priority="14" operator="lessThan">
      <formula>0</formula>
    </cfRule>
  </conditionalFormatting>
  <conditionalFormatting sqref="B359:O359">
    <cfRule type="cellIs" dxfId="4892" priority="12" operator="lessThan">
      <formula>0</formula>
    </cfRule>
  </conditionalFormatting>
  <conditionalFormatting sqref="B356:O359">
    <cfRule type="cellIs" dxfId="4891" priority="11" operator="lessThan">
      <formula>0</formula>
    </cfRule>
  </conditionalFormatting>
  <conditionalFormatting sqref="B361:O361">
    <cfRule type="cellIs" dxfId="4890" priority="10" operator="lessThan">
      <formula>0</formula>
    </cfRule>
  </conditionalFormatting>
  <conditionalFormatting sqref="B361">
    <cfRule type="cellIs" dxfId="4889" priority="9" operator="lessThan">
      <formula>0</formula>
    </cfRule>
  </conditionalFormatting>
  <conditionalFormatting sqref="B361">
    <cfRule type="cellIs" dxfId="4888" priority="8" operator="lessThan">
      <formula>0</formula>
    </cfRule>
  </conditionalFormatting>
  <conditionalFormatting sqref="B362:O365">
    <cfRule type="cellIs" dxfId="4887" priority="7" operator="lessThan">
      <formula>0</formula>
    </cfRule>
  </conditionalFormatting>
  <conditionalFormatting sqref="B364:O364">
    <cfRule type="cellIs" dxfId="4886" priority="4" operator="lessThan">
      <formula>0</formula>
    </cfRule>
  </conditionalFormatting>
  <conditionalFormatting sqref="B362:O364">
    <cfRule type="cellIs" dxfId="4885" priority="6" operator="lessThan">
      <formula>0</formula>
    </cfRule>
  </conditionalFormatting>
  <conditionalFormatting sqref="B363:O363">
    <cfRule type="cellIs" dxfId="4884" priority="5" operator="lessThan">
      <formula>0</formula>
    </cfRule>
  </conditionalFormatting>
  <conditionalFormatting sqref="B365:O365">
    <cfRule type="cellIs" dxfId="4883" priority="3" operator="lessThan">
      <formula>0</formula>
    </cfRule>
  </conditionalFormatting>
  <conditionalFormatting sqref="B362:O365">
    <cfRule type="cellIs" dxfId="4882" priority="2" operator="lessThan">
      <formula>0</formula>
    </cfRule>
  </conditionalFormatting>
  <conditionalFormatting sqref="O614">
    <cfRule type="cellIs" dxfId="4881"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90A9-57D1-437F-BA41-054564E2D29A}">
  <sheetPr>
    <tabColor rgb="FF00B050"/>
    <outlinePr summaryBelow="0" summaryRight="0"/>
  </sheetPr>
  <dimension ref="A1:DO723"/>
  <sheetViews>
    <sheetView topLeftCell="O640" zoomScale="85" zoomScaleNormal="85" workbookViewId="0">
      <selection activeCell="S656" sqref="S656"/>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16.66406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2151</v>
      </c>
      <c r="C2" t="s">
        <v>2152</v>
      </c>
      <c r="D2" t="s">
        <v>2153</v>
      </c>
      <c r="E2" t="s">
        <v>706</v>
      </c>
      <c r="F2" t="s">
        <v>707</v>
      </c>
      <c r="G2" t="s">
        <v>708</v>
      </c>
      <c r="H2" t="s">
        <v>666</v>
      </c>
      <c r="I2" t="s">
        <v>391</v>
      </c>
      <c r="J2" t="s">
        <v>392</v>
      </c>
      <c r="K2" t="s">
        <v>393</v>
      </c>
      <c r="L2" t="s">
        <v>394</v>
      </c>
      <c r="M2" t="s">
        <v>395</v>
      </c>
      <c r="N2" t="s">
        <v>396</v>
      </c>
      <c r="O2" t="s">
        <v>397</v>
      </c>
      <c r="P2" t="s">
        <v>397</v>
      </c>
      <c r="Q2" t="s">
        <v>398</v>
      </c>
      <c r="R2" t="s">
        <v>399</v>
      </c>
      <c r="S2" t="s">
        <v>400</v>
      </c>
      <c r="T2" t="s">
        <v>401</v>
      </c>
      <c r="U2" t="s">
        <v>402</v>
      </c>
      <c r="V2" t="s">
        <v>403</v>
      </c>
      <c r="W2" t="s">
        <v>404</v>
      </c>
      <c r="X2" t="s">
        <v>405</v>
      </c>
      <c r="Y2" t="s">
        <v>406</v>
      </c>
      <c r="Z2" t="s">
        <v>407</v>
      </c>
      <c r="AA2" t="s">
        <v>408</v>
      </c>
      <c r="AB2" t="s">
        <v>409</v>
      </c>
      <c r="AC2" t="s">
        <v>410</v>
      </c>
      <c r="AD2" t="s">
        <v>411</v>
      </c>
      <c r="AE2" t="s">
        <v>412</v>
      </c>
      <c r="AF2" t="s">
        <v>413</v>
      </c>
      <c r="AG2" t="s">
        <v>414</v>
      </c>
      <c r="AH2" t="s">
        <v>415</v>
      </c>
      <c r="AI2" t="s">
        <v>416</v>
      </c>
      <c r="AJ2" t="s">
        <v>417</v>
      </c>
      <c r="AK2" t="s">
        <v>418</v>
      </c>
      <c r="AL2" t="s">
        <v>419</v>
      </c>
      <c r="AM2" t="s">
        <v>420</v>
      </c>
      <c r="AN2" t="s">
        <v>421</v>
      </c>
      <c r="AO2" t="s">
        <v>422</v>
      </c>
      <c r="AP2" t="s">
        <v>423</v>
      </c>
      <c r="AQ2" t="s">
        <v>424</v>
      </c>
      <c r="AR2" t="s">
        <v>425</v>
      </c>
      <c r="AS2" t="s">
        <v>426</v>
      </c>
      <c r="AT2" t="s">
        <v>427</v>
      </c>
      <c r="AU2" t="s">
        <v>428</v>
      </c>
      <c r="AV2" t="s">
        <v>429</v>
      </c>
      <c r="AW2" t="s">
        <v>430</v>
      </c>
      <c r="AX2" t="s">
        <v>431</v>
      </c>
      <c r="AY2" t="s">
        <v>432</v>
      </c>
      <c r="AZ2" t="s">
        <v>433</v>
      </c>
      <c r="BA2" t="s">
        <v>434</v>
      </c>
      <c r="BB2" t="s">
        <v>435</v>
      </c>
      <c r="BC2" t="s">
        <v>436</v>
      </c>
      <c r="BD2" t="s">
        <v>437</v>
      </c>
      <c r="BE2" t="s">
        <v>438</v>
      </c>
      <c r="BF2" t="s">
        <v>439</v>
      </c>
      <c r="BG2" t="s">
        <v>440</v>
      </c>
      <c r="BH2" t="s">
        <v>441</v>
      </c>
      <c r="BI2" t="s">
        <v>442</v>
      </c>
      <c r="BJ2" t="s">
        <v>443</v>
      </c>
      <c r="BK2"/>
      <c r="BL2"/>
      <c r="BM2"/>
      <c r="BN2"/>
      <c r="BO2"/>
      <c r="BP2"/>
      <c r="BQ2"/>
      <c r="BR2"/>
      <c r="BS2"/>
      <c r="BT2"/>
      <c r="BU2"/>
    </row>
    <row r="3" spans="1:73">
      <c r="A3" t="s">
        <v>444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117774.91</v>
      </c>
      <c r="C5">
        <v>103634.17</v>
      </c>
      <c r="D5">
        <v>103768.76</v>
      </c>
      <c r="E5">
        <v>121649.23</v>
      </c>
      <c r="F5">
        <v>79824.350000000006</v>
      </c>
      <c r="G5">
        <v>70379.520000000004</v>
      </c>
      <c r="H5">
        <v>52443.87</v>
      </c>
      <c r="I5">
        <v>48908.84</v>
      </c>
      <c r="J5">
        <v>62881.68</v>
      </c>
      <c r="K5">
        <v>51895.33</v>
      </c>
      <c r="L5">
        <v>85973.49</v>
      </c>
      <c r="M5">
        <v>48657.36</v>
      </c>
      <c r="N5">
        <v>65146.52</v>
      </c>
      <c r="O5">
        <v>45262.33</v>
      </c>
      <c r="P5">
        <v>45262.33</v>
      </c>
      <c r="Q5">
        <v>58110.76</v>
      </c>
      <c r="R5">
        <v>52447.23</v>
      </c>
      <c r="S5">
        <v>60416.14</v>
      </c>
      <c r="T5">
        <v>68609.45</v>
      </c>
      <c r="U5">
        <v>36350.19</v>
      </c>
      <c r="V5">
        <v>38073.919999999998</v>
      </c>
      <c r="W5">
        <v>43886.71</v>
      </c>
      <c r="X5">
        <v>33791.379999999997</v>
      </c>
      <c r="Y5">
        <v>43290.49</v>
      </c>
      <c r="Z5">
        <v>41491.83</v>
      </c>
      <c r="AA5">
        <v>40930.99</v>
      </c>
      <c r="AB5">
        <v>31253.15</v>
      </c>
      <c r="AC5">
        <v>33151.01</v>
      </c>
      <c r="AD5">
        <v>33630.04</v>
      </c>
      <c r="AE5">
        <v>39389.51</v>
      </c>
      <c r="AF5">
        <v>32365.67</v>
      </c>
      <c r="AG5">
        <v>33234.9</v>
      </c>
      <c r="AH5">
        <v>40308.97</v>
      </c>
      <c r="AI5">
        <v>43946.59</v>
      </c>
      <c r="AJ5">
        <v>30620.7</v>
      </c>
      <c r="AK5">
        <v>37538.120000000003</v>
      </c>
      <c r="AL5">
        <v>31915.11</v>
      </c>
      <c r="AM5">
        <v>44197.67</v>
      </c>
      <c r="AN5">
        <v>39466.47</v>
      </c>
      <c r="AO5">
        <v>29981.1</v>
      </c>
      <c r="AP5">
        <v>31655.279999999999</v>
      </c>
      <c r="AQ5">
        <v>23882.38</v>
      </c>
      <c r="AR5">
        <v>16612.099999999999</v>
      </c>
      <c r="AS5">
        <v>20868.57</v>
      </c>
      <c r="AT5">
        <v>29490.3</v>
      </c>
      <c r="AU5">
        <v>23179.5</v>
      </c>
      <c r="AV5">
        <v>16519.41</v>
      </c>
      <c r="AW5">
        <v>14926.86</v>
      </c>
      <c r="AX5">
        <v>22386.83</v>
      </c>
      <c r="AY5">
        <v>15602.85</v>
      </c>
      <c r="AZ5">
        <v>15057.71</v>
      </c>
      <c r="BA5">
        <v>18600.53</v>
      </c>
      <c r="BB5">
        <v>31250.799999999999</v>
      </c>
      <c r="BC5">
        <v>25155.87</v>
      </c>
      <c r="BD5">
        <v>45575.4</v>
      </c>
      <c r="BE5">
        <v>41117.54</v>
      </c>
      <c r="BF5">
        <v>34895</v>
      </c>
      <c r="BG5">
        <v>17698</v>
      </c>
      <c r="BH5">
        <v>23475.67</v>
      </c>
      <c r="BI5">
        <v>38800</v>
      </c>
      <c r="BJ5">
        <v>52408.01</v>
      </c>
      <c r="BK5"/>
      <c r="BL5"/>
      <c r="BM5"/>
      <c r="BN5"/>
      <c r="BO5"/>
      <c r="BP5"/>
      <c r="BQ5"/>
      <c r="BR5"/>
      <c r="BS5"/>
      <c r="BT5"/>
      <c r="BU5"/>
    </row>
    <row r="6" spans="1:73">
      <c r="A6" t="s">
        <v>309</v>
      </c>
      <c r="B6">
        <v>410164.53</v>
      </c>
      <c r="C6">
        <v>343546.44</v>
      </c>
      <c r="D6">
        <v>392384.82</v>
      </c>
      <c r="E6">
        <v>340734.77</v>
      </c>
      <c r="F6">
        <v>273835.25</v>
      </c>
      <c r="G6">
        <v>140652.21</v>
      </c>
      <c r="H6">
        <v>234432.06</v>
      </c>
      <c r="I6">
        <v>224921.13</v>
      </c>
      <c r="J6">
        <v>0</v>
      </c>
      <c r="K6">
        <v>0</v>
      </c>
      <c r="L6">
        <v>0</v>
      </c>
      <c r="M6">
        <v>0</v>
      </c>
      <c r="N6">
        <v>177945.53</v>
      </c>
      <c r="O6">
        <v>167406.70000000001</v>
      </c>
      <c r="P6">
        <v>167406.70000000001</v>
      </c>
      <c r="Q6">
        <v>179914.76</v>
      </c>
      <c r="R6">
        <v>215569.5</v>
      </c>
      <c r="S6">
        <v>298972.33</v>
      </c>
      <c r="T6">
        <v>202869.89</v>
      </c>
      <c r="U6">
        <v>234184.9</v>
      </c>
      <c r="V6">
        <v>391134.16</v>
      </c>
      <c r="W6">
        <v>369438.91</v>
      </c>
      <c r="X6">
        <v>246253.36</v>
      </c>
      <c r="Y6">
        <v>164291.07999999999</v>
      </c>
      <c r="Z6">
        <v>144030.79</v>
      </c>
      <c r="AA6">
        <v>116770.73</v>
      </c>
      <c r="AB6">
        <v>64691.56</v>
      </c>
      <c r="AC6">
        <v>90099.09</v>
      </c>
      <c r="AD6">
        <v>76173.75</v>
      </c>
      <c r="AE6">
        <v>75621.070000000007</v>
      </c>
      <c r="AF6">
        <v>90080.45</v>
      </c>
      <c r="AG6">
        <v>91520.56</v>
      </c>
      <c r="AH6">
        <v>91954.94</v>
      </c>
      <c r="AI6">
        <v>106825.7</v>
      </c>
      <c r="AJ6">
        <v>96657.5</v>
      </c>
      <c r="AK6">
        <v>87538.83</v>
      </c>
      <c r="AL6">
        <v>77903.78</v>
      </c>
      <c r="AM6">
        <v>63801.63</v>
      </c>
      <c r="AN6">
        <v>59242.35</v>
      </c>
      <c r="AO6">
        <v>60178.9</v>
      </c>
      <c r="AP6">
        <v>14276</v>
      </c>
      <c r="AQ6">
        <v>20119.32</v>
      </c>
      <c r="AR6">
        <v>3011.72</v>
      </c>
      <c r="AS6">
        <v>1875.6</v>
      </c>
      <c r="AT6">
        <v>12352.92</v>
      </c>
      <c r="AU6">
        <v>61653.4</v>
      </c>
      <c r="AV6">
        <v>1517.18</v>
      </c>
      <c r="AW6">
        <v>2377.5100000000002</v>
      </c>
      <c r="AX6">
        <v>16755.490000000002</v>
      </c>
      <c r="AY6">
        <v>1214.0899999999999</v>
      </c>
      <c r="AZ6">
        <v>101151.44</v>
      </c>
      <c r="BA6">
        <v>56090.37</v>
      </c>
      <c r="BB6">
        <v>28988.58</v>
      </c>
      <c r="BC6">
        <v>10941.74</v>
      </c>
      <c r="BD6">
        <v>44113.78</v>
      </c>
      <c r="BE6">
        <v>10067.950000000001</v>
      </c>
      <c r="BF6">
        <v>17007</v>
      </c>
      <c r="BG6">
        <v>11424</v>
      </c>
      <c r="BH6">
        <v>46186.98</v>
      </c>
      <c r="BI6">
        <v>65782</v>
      </c>
      <c r="BJ6">
        <v>0</v>
      </c>
      <c r="BK6"/>
      <c r="BL6"/>
      <c r="BM6"/>
      <c r="BN6"/>
      <c r="BO6"/>
      <c r="BP6"/>
      <c r="BQ6"/>
      <c r="BR6"/>
      <c r="BS6"/>
      <c r="BT6"/>
      <c r="BU6"/>
    </row>
    <row r="7" spans="1:73">
      <c r="A7" t="s">
        <v>310</v>
      </c>
      <c r="B7">
        <v>472186.6</v>
      </c>
      <c r="C7">
        <v>456540.42</v>
      </c>
      <c r="D7">
        <v>447785.62</v>
      </c>
      <c r="E7">
        <v>443879.19</v>
      </c>
      <c r="F7">
        <v>445460.46</v>
      </c>
      <c r="G7">
        <v>371976.17</v>
      </c>
      <c r="H7">
        <v>398801.97</v>
      </c>
      <c r="I7">
        <v>423078.51</v>
      </c>
      <c r="J7">
        <v>436310.61</v>
      </c>
      <c r="K7">
        <v>439746.64</v>
      </c>
      <c r="L7">
        <v>451378.17</v>
      </c>
      <c r="M7">
        <v>396367.06</v>
      </c>
      <c r="N7">
        <v>491639.55</v>
      </c>
      <c r="O7">
        <v>499069.79</v>
      </c>
      <c r="P7">
        <v>499069.79</v>
      </c>
      <c r="Q7">
        <v>514664.03</v>
      </c>
      <c r="R7">
        <v>518617.54</v>
      </c>
      <c r="S7">
        <v>465580.02</v>
      </c>
      <c r="T7">
        <v>496616.12</v>
      </c>
      <c r="U7">
        <v>463796.9</v>
      </c>
      <c r="V7">
        <v>409487.69</v>
      </c>
      <c r="W7">
        <v>350548.91</v>
      </c>
      <c r="X7">
        <v>419478.18</v>
      </c>
      <c r="Y7">
        <v>365996.79999999999</v>
      </c>
      <c r="Z7">
        <v>328718.87</v>
      </c>
      <c r="AA7">
        <v>318828.59000000003</v>
      </c>
      <c r="AB7">
        <v>300684.92</v>
      </c>
      <c r="AC7">
        <v>328060.09999999998</v>
      </c>
      <c r="AD7">
        <v>302042.48</v>
      </c>
      <c r="AE7">
        <v>334168.36</v>
      </c>
      <c r="AF7">
        <v>302179.40999999997</v>
      </c>
      <c r="AG7">
        <v>289102.83</v>
      </c>
      <c r="AH7">
        <v>248101.88</v>
      </c>
      <c r="AI7">
        <v>309159.55</v>
      </c>
      <c r="AJ7">
        <v>287930.59999999998</v>
      </c>
      <c r="AK7">
        <v>304750.74</v>
      </c>
      <c r="AL7">
        <v>312550.7</v>
      </c>
      <c r="AM7">
        <v>368118.3</v>
      </c>
      <c r="AN7">
        <v>360105.91</v>
      </c>
      <c r="AO7">
        <v>445787.51</v>
      </c>
      <c r="AP7">
        <v>477869.14</v>
      </c>
      <c r="AQ7">
        <v>493068.52</v>
      </c>
      <c r="AR7">
        <v>489145.93</v>
      </c>
      <c r="AS7">
        <v>508328.27</v>
      </c>
      <c r="AT7">
        <v>529237.82999999996</v>
      </c>
      <c r="AU7">
        <v>532852.92000000004</v>
      </c>
      <c r="AV7">
        <v>564868.54</v>
      </c>
      <c r="AW7">
        <v>608237.11</v>
      </c>
      <c r="AX7">
        <v>610002.06000000006</v>
      </c>
      <c r="AY7">
        <v>602189.78</v>
      </c>
      <c r="AZ7">
        <v>600069.85</v>
      </c>
      <c r="BA7">
        <v>566396.05000000005</v>
      </c>
      <c r="BB7">
        <v>578974.67000000004</v>
      </c>
      <c r="BC7">
        <v>596402.81000000006</v>
      </c>
      <c r="BD7">
        <v>582500.12</v>
      </c>
      <c r="BE7">
        <v>563000.31999999995</v>
      </c>
      <c r="BF7">
        <v>568635</v>
      </c>
      <c r="BG7">
        <v>623917</v>
      </c>
      <c r="BH7">
        <v>577095.47</v>
      </c>
      <c r="BI7">
        <v>583141</v>
      </c>
      <c r="BJ7">
        <v>542068.16</v>
      </c>
      <c r="BK7"/>
      <c r="BL7"/>
      <c r="BM7"/>
      <c r="BN7"/>
      <c r="BO7"/>
      <c r="BP7"/>
      <c r="BQ7"/>
      <c r="BR7"/>
      <c r="BS7"/>
      <c r="BT7"/>
      <c r="BU7"/>
    </row>
    <row r="8" spans="1:73">
      <c r="A8" t="s">
        <v>446</v>
      </c>
      <c r="B8">
        <v>383902.81</v>
      </c>
      <c r="C8">
        <v>347485.78</v>
      </c>
      <c r="D8">
        <v>401300.72</v>
      </c>
      <c r="E8">
        <v>381224.85</v>
      </c>
      <c r="F8">
        <v>403813.11</v>
      </c>
      <c r="G8">
        <v>302951.40999999997</v>
      </c>
      <c r="H8">
        <v>344162.24</v>
      </c>
      <c r="I8">
        <v>423078.51</v>
      </c>
      <c r="J8">
        <v>436310.61</v>
      </c>
      <c r="K8">
        <v>439746.64</v>
      </c>
      <c r="L8">
        <v>451378.17</v>
      </c>
      <c r="M8">
        <v>396367.06</v>
      </c>
      <c r="N8">
        <v>491639.55</v>
      </c>
      <c r="O8">
        <v>499069.79</v>
      </c>
      <c r="P8">
        <v>499069.79</v>
      </c>
      <c r="Q8">
        <v>514664.03</v>
      </c>
      <c r="R8">
        <v>518617.54</v>
      </c>
      <c r="S8">
        <v>402269.83</v>
      </c>
      <c r="T8">
        <v>496616.12</v>
      </c>
      <c r="U8">
        <v>437686.37</v>
      </c>
      <c r="V8">
        <v>397753.63</v>
      </c>
      <c r="W8">
        <v>350548.91</v>
      </c>
      <c r="X8">
        <v>419478.18</v>
      </c>
      <c r="Y8">
        <v>365996.79999999999</v>
      </c>
      <c r="Z8">
        <v>328718.87</v>
      </c>
      <c r="AA8">
        <v>318828.59000000003</v>
      </c>
      <c r="AB8">
        <v>300684.92</v>
      </c>
      <c r="AC8">
        <v>328060.09999999998</v>
      </c>
      <c r="AD8">
        <v>302042.48</v>
      </c>
      <c r="AE8">
        <v>334168.36</v>
      </c>
      <c r="AF8">
        <v>302179.40999999997</v>
      </c>
      <c r="AG8">
        <v>289102.83</v>
      </c>
      <c r="AH8">
        <v>248101.88</v>
      </c>
      <c r="AI8">
        <v>309159.55</v>
      </c>
      <c r="AJ8">
        <v>287930.59999999998</v>
      </c>
      <c r="AK8">
        <v>304750.74</v>
      </c>
      <c r="AL8">
        <v>312550.7</v>
      </c>
      <c r="AM8">
        <v>368118.3</v>
      </c>
      <c r="AN8">
        <v>360105.91</v>
      </c>
      <c r="AO8">
        <v>445787.51</v>
      </c>
      <c r="AP8">
        <v>477869.14</v>
      </c>
      <c r="AQ8">
        <v>493068.52</v>
      </c>
      <c r="AR8">
        <v>489145.93</v>
      </c>
      <c r="AS8">
        <v>508328.27</v>
      </c>
      <c r="AT8">
        <v>529237.82999999996</v>
      </c>
      <c r="AU8">
        <v>532852.92000000004</v>
      </c>
      <c r="AV8">
        <v>564868.54</v>
      </c>
      <c r="AW8">
        <v>608237.11</v>
      </c>
      <c r="AX8">
        <v>610002.06000000006</v>
      </c>
      <c r="AY8">
        <v>602189.78</v>
      </c>
      <c r="AZ8">
        <v>600069.85</v>
      </c>
      <c r="BA8">
        <v>566396.05000000005</v>
      </c>
      <c r="BB8">
        <v>578974.67000000004</v>
      </c>
      <c r="BC8">
        <v>596402.81000000006</v>
      </c>
      <c r="BD8">
        <v>582500.12</v>
      </c>
      <c r="BE8">
        <v>563000.31999999995</v>
      </c>
      <c r="BF8">
        <v>568635</v>
      </c>
      <c r="BG8">
        <v>623917</v>
      </c>
      <c r="BH8">
        <v>577095.47</v>
      </c>
      <c r="BI8">
        <v>583141</v>
      </c>
      <c r="BJ8">
        <v>542068.16</v>
      </c>
      <c r="BK8"/>
      <c r="BL8"/>
      <c r="BM8"/>
      <c r="BN8"/>
      <c r="BO8"/>
      <c r="BP8"/>
      <c r="BQ8"/>
      <c r="BR8"/>
      <c r="BS8"/>
      <c r="BT8"/>
      <c r="BU8"/>
    </row>
    <row r="9" spans="1:73">
      <c r="A9" t="s">
        <v>447</v>
      </c>
      <c r="B9">
        <v>88283.79</v>
      </c>
      <c r="C9">
        <v>109054.64</v>
      </c>
      <c r="D9">
        <v>46484.9</v>
      </c>
      <c r="E9">
        <v>62654.33</v>
      </c>
      <c r="F9">
        <v>41647.35</v>
      </c>
      <c r="G9">
        <v>69024.759999999995</v>
      </c>
      <c r="H9">
        <v>54639.72</v>
      </c>
      <c r="I9">
        <v>0</v>
      </c>
      <c r="J9">
        <v>0</v>
      </c>
      <c r="K9">
        <v>0</v>
      </c>
      <c r="L9">
        <v>0</v>
      </c>
      <c r="M9">
        <v>0</v>
      </c>
      <c r="N9">
        <v>0</v>
      </c>
      <c r="O9">
        <v>0</v>
      </c>
      <c r="P9">
        <v>0</v>
      </c>
      <c r="Q9">
        <v>0</v>
      </c>
      <c r="R9">
        <v>0</v>
      </c>
      <c r="S9">
        <v>63310.19</v>
      </c>
      <c r="T9">
        <v>0</v>
      </c>
      <c r="U9">
        <v>26110.53</v>
      </c>
      <c r="V9">
        <v>11734.06</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c r="BL9"/>
      <c r="BM9"/>
      <c r="BN9"/>
      <c r="BO9"/>
      <c r="BP9"/>
      <c r="BQ9"/>
      <c r="BR9"/>
      <c r="BS9"/>
      <c r="BT9"/>
      <c r="BU9"/>
    </row>
    <row r="10" spans="1:73">
      <c r="A10" t="s">
        <v>311</v>
      </c>
      <c r="B10">
        <v>1126451.67</v>
      </c>
      <c r="C10">
        <v>1079807.8</v>
      </c>
      <c r="D10">
        <v>1083120.26</v>
      </c>
      <c r="E10">
        <v>1191746.48</v>
      </c>
      <c r="F10">
        <v>1260296.81</v>
      </c>
      <c r="G10">
        <v>1366822.54</v>
      </c>
      <c r="H10">
        <v>1337247.27</v>
      </c>
      <c r="I10">
        <v>1330577.98</v>
      </c>
      <c r="J10">
        <v>1403950.63</v>
      </c>
      <c r="K10">
        <v>1453090.33</v>
      </c>
      <c r="L10">
        <v>1550195.29</v>
      </c>
      <c r="M10">
        <v>1644064.29</v>
      </c>
      <c r="N10">
        <v>1563787.87</v>
      </c>
      <c r="O10">
        <v>1490368.06</v>
      </c>
      <c r="P10">
        <v>1490368.06</v>
      </c>
      <c r="Q10">
        <v>1385552.71</v>
      </c>
      <c r="R10">
        <v>1241254.81</v>
      </c>
      <c r="S10">
        <v>1117502.99</v>
      </c>
      <c r="T10">
        <v>984484.91</v>
      </c>
      <c r="U10">
        <v>1012248.88</v>
      </c>
      <c r="V10">
        <v>1010225.76</v>
      </c>
      <c r="W10">
        <v>975636.11</v>
      </c>
      <c r="X10">
        <v>984216.02</v>
      </c>
      <c r="Y10">
        <v>1045778.3</v>
      </c>
      <c r="Z10">
        <v>1130488.9099999999</v>
      </c>
      <c r="AA10">
        <v>1151156.04</v>
      </c>
      <c r="AB10">
        <v>1154513.8600000001</v>
      </c>
      <c r="AC10">
        <v>1097685.17</v>
      </c>
      <c r="AD10">
        <v>1138411.76</v>
      </c>
      <c r="AE10">
        <v>1147592.3899999999</v>
      </c>
      <c r="AF10">
        <v>1185394.47</v>
      </c>
      <c r="AG10">
        <v>1213531.19</v>
      </c>
      <c r="AH10">
        <v>1260902.6599999999</v>
      </c>
      <c r="AI10">
        <v>1225137.29</v>
      </c>
      <c r="AJ10">
        <v>1233692.99</v>
      </c>
      <c r="AK10">
        <v>1201361.93</v>
      </c>
      <c r="AL10">
        <v>1209282.46</v>
      </c>
      <c r="AM10">
        <v>1182023.74</v>
      </c>
      <c r="AN10">
        <v>1161143.1000000001</v>
      </c>
      <c r="AO10">
        <v>1076083.27</v>
      </c>
      <c r="AP10">
        <v>1099688.3700000001</v>
      </c>
      <c r="AQ10">
        <v>1088038.54</v>
      </c>
      <c r="AR10">
        <v>1143184.1100000001</v>
      </c>
      <c r="AS10">
        <v>1113382.8400000001</v>
      </c>
      <c r="AT10">
        <v>1102897.1299999999</v>
      </c>
      <c r="AU10">
        <v>1070421.67</v>
      </c>
      <c r="AV10">
        <v>1056944.1299999999</v>
      </c>
      <c r="AW10">
        <v>946053.5</v>
      </c>
      <c r="AX10">
        <v>810352.62</v>
      </c>
      <c r="AY10">
        <v>758799.89</v>
      </c>
      <c r="AZ10">
        <v>727140.08</v>
      </c>
      <c r="BA10">
        <v>747947.32</v>
      </c>
      <c r="BB10">
        <v>759872.81</v>
      </c>
      <c r="BC10">
        <v>828136.28</v>
      </c>
      <c r="BD10">
        <v>835444.85</v>
      </c>
      <c r="BE10">
        <v>756416.17</v>
      </c>
      <c r="BF10">
        <v>659736</v>
      </c>
      <c r="BG10">
        <v>657061</v>
      </c>
      <c r="BH10">
        <v>620325.57999999996</v>
      </c>
      <c r="BI10">
        <v>580010</v>
      </c>
      <c r="BJ10">
        <v>528650.32999999996</v>
      </c>
      <c r="BK10"/>
      <c r="BL10"/>
      <c r="BM10"/>
      <c r="BN10"/>
      <c r="BO10"/>
      <c r="BP10"/>
      <c r="BQ10"/>
      <c r="BR10"/>
      <c r="BS10"/>
      <c r="BT10"/>
      <c r="BU10"/>
    </row>
    <row r="11" spans="1:73">
      <c r="A11" t="s">
        <v>644</v>
      </c>
      <c r="B11">
        <v>0</v>
      </c>
      <c r="C11">
        <v>0</v>
      </c>
      <c r="D11">
        <v>0</v>
      </c>
      <c r="E11">
        <v>0</v>
      </c>
      <c r="F11">
        <v>0</v>
      </c>
      <c r="G11">
        <v>0</v>
      </c>
      <c r="H11">
        <v>0</v>
      </c>
      <c r="I11">
        <v>0</v>
      </c>
      <c r="J11">
        <v>161958.65</v>
      </c>
      <c r="K11">
        <v>111821.56</v>
      </c>
      <c r="L11">
        <v>116432.71</v>
      </c>
      <c r="M11">
        <v>140132.72</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c r="BL11"/>
      <c r="BM11"/>
      <c r="BN11"/>
      <c r="BO11"/>
      <c r="BP11"/>
      <c r="BQ11"/>
      <c r="BR11"/>
      <c r="BS11"/>
      <c r="BT11"/>
      <c r="BU11"/>
    </row>
    <row r="12" spans="1:73">
      <c r="A12" t="s">
        <v>645</v>
      </c>
      <c r="B12">
        <v>0</v>
      </c>
      <c r="C12">
        <v>0</v>
      </c>
      <c r="D12">
        <v>0</v>
      </c>
      <c r="E12">
        <v>0</v>
      </c>
      <c r="F12">
        <v>0</v>
      </c>
      <c r="G12">
        <v>0</v>
      </c>
      <c r="H12">
        <v>0</v>
      </c>
      <c r="I12">
        <v>0</v>
      </c>
      <c r="J12">
        <v>161958.65</v>
      </c>
      <c r="K12">
        <v>111821.56</v>
      </c>
      <c r="L12">
        <v>116432.71</v>
      </c>
      <c r="M12">
        <v>140132.72</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c r="BL12"/>
      <c r="BM12"/>
      <c r="BN12"/>
      <c r="BO12"/>
      <c r="BP12"/>
      <c r="BQ12"/>
      <c r="BR12"/>
      <c r="BS12"/>
      <c r="BT12"/>
      <c r="BU12"/>
    </row>
    <row r="13" spans="1:73">
      <c r="A13" t="s">
        <v>2169</v>
      </c>
      <c r="B13">
        <v>68886.44</v>
      </c>
      <c r="C13">
        <v>70000.539999999994</v>
      </c>
      <c r="D13">
        <v>67795.62</v>
      </c>
      <c r="E13">
        <v>78426.12</v>
      </c>
      <c r="F13">
        <v>81089.119999999995</v>
      </c>
      <c r="G13">
        <v>69352.899999999994</v>
      </c>
      <c r="H13">
        <v>66962.649999999994</v>
      </c>
      <c r="I13">
        <v>71159.95</v>
      </c>
      <c r="J13">
        <v>0</v>
      </c>
      <c r="K13">
        <v>8390.7000000000007</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326.39999999999998</v>
      </c>
      <c r="AM13">
        <v>0</v>
      </c>
      <c r="AN13">
        <v>0</v>
      </c>
      <c r="AO13">
        <v>0</v>
      </c>
      <c r="AP13">
        <v>0</v>
      </c>
      <c r="AQ13">
        <v>0</v>
      </c>
      <c r="AR13">
        <v>0</v>
      </c>
      <c r="AS13">
        <v>0</v>
      </c>
      <c r="AT13">
        <v>0</v>
      </c>
      <c r="AU13">
        <v>235.36</v>
      </c>
      <c r="AV13">
        <v>0</v>
      </c>
      <c r="AW13">
        <v>0</v>
      </c>
      <c r="AX13">
        <v>0</v>
      </c>
      <c r="AY13">
        <v>0</v>
      </c>
      <c r="AZ13">
        <v>0</v>
      </c>
      <c r="BA13">
        <v>0</v>
      </c>
      <c r="BB13">
        <v>0</v>
      </c>
      <c r="BC13">
        <v>0</v>
      </c>
      <c r="BD13">
        <v>0</v>
      </c>
      <c r="BE13">
        <v>0</v>
      </c>
      <c r="BF13">
        <v>0</v>
      </c>
      <c r="BG13">
        <v>0</v>
      </c>
      <c r="BH13">
        <v>0</v>
      </c>
      <c r="BI13">
        <v>0</v>
      </c>
      <c r="BJ13">
        <v>0</v>
      </c>
      <c r="BK13"/>
      <c r="BL13"/>
      <c r="BM13"/>
      <c r="BN13"/>
      <c r="BO13"/>
      <c r="BP13"/>
      <c r="BQ13"/>
      <c r="BR13"/>
      <c r="BS13"/>
      <c r="BT13"/>
      <c r="BU13"/>
    </row>
    <row r="14" spans="1:73">
      <c r="A14" t="s">
        <v>2170</v>
      </c>
      <c r="B14">
        <v>68886.44</v>
      </c>
      <c r="C14">
        <v>70000.539999999994</v>
      </c>
      <c r="D14">
        <v>67795.62</v>
      </c>
      <c r="E14">
        <v>78426.12</v>
      </c>
      <c r="F14">
        <v>81089.119999999995</v>
      </c>
      <c r="G14">
        <v>69352.899999999994</v>
      </c>
      <c r="H14">
        <v>66962.649999999994</v>
      </c>
      <c r="I14">
        <v>71159.95</v>
      </c>
      <c r="J14">
        <v>0</v>
      </c>
      <c r="K14">
        <v>8390.7000000000007</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326.39999999999998</v>
      </c>
      <c r="AM14">
        <v>0</v>
      </c>
      <c r="AN14">
        <v>0</v>
      </c>
      <c r="AO14">
        <v>0</v>
      </c>
      <c r="AP14">
        <v>0</v>
      </c>
      <c r="AQ14">
        <v>0</v>
      </c>
      <c r="AR14">
        <v>0</v>
      </c>
      <c r="AS14">
        <v>0</v>
      </c>
      <c r="AT14">
        <v>0</v>
      </c>
      <c r="AU14">
        <v>235.36</v>
      </c>
      <c r="AV14">
        <v>0</v>
      </c>
      <c r="AW14">
        <v>0</v>
      </c>
      <c r="AX14">
        <v>0</v>
      </c>
      <c r="AY14">
        <v>0</v>
      </c>
      <c r="AZ14">
        <v>0</v>
      </c>
      <c r="BA14">
        <v>0</v>
      </c>
      <c r="BB14">
        <v>0</v>
      </c>
      <c r="BC14">
        <v>0</v>
      </c>
      <c r="BD14">
        <v>0</v>
      </c>
      <c r="BE14">
        <v>0</v>
      </c>
      <c r="BF14">
        <v>0</v>
      </c>
      <c r="BG14">
        <v>0</v>
      </c>
      <c r="BH14">
        <v>0</v>
      </c>
      <c r="BI14">
        <v>0</v>
      </c>
      <c r="BJ14">
        <v>0</v>
      </c>
      <c r="BK14"/>
      <c r="BL14"/>
      <c r="BM14"/>
      <c r="BN14"/>
      <c r="BO14"/>
      <c r="BP14"/>
      <c r="BQ14"/>
      <c r="BR14"/>
      <c r="BS14"/>
      <c r="BT14"/>
      <c r="BU14"/>
    </row>
    <row r="15" spans="1:73">
      <c r="A15" t="s">
        <v>449</v>
      </c>
      <c r="B15">
        <v>5118.92</v>
      </c>
      <c r="C15">
        <v>5364.61</v>
      </c>
      <c r="D15">
        <v>3233.2</v>
      </c>
      <c r="E15">
        <v>3880.95</v>
      </c>
      <c r="F15">
        <v>4501.07</v>
      </c>
      <c r="G15">
        <v>6970.13</v>
      </c>
      <c r="H15">
        <v>4232.51</v>
      </c>
      <c r="I15">
        <v>8124.15</v>
      </c>
      <c r="J15">
        <v>97564.160000000003</v>
      </c>
      <c r="K15">
        <v>115753.96</v>
      </c>
      <c r="L15">
        <v>90944.06</v>
      </c>
      <c r="M15">
        <v>107748.71</v>
      </c>
      <c r="N15">
        <v>108538.26</v>
      </c>
      <c r="O15">
        <v>174605.81</v>
      </c>
      <c r="P15">
        <v>174605.81</v>
      </c>
      <c r="Q15">
        <v>94752.1</v>
      </c>
      <c r="R15">
        <v>96199.38</v>
      </c>
      <c r="S15">
        <v>86561.74</v>
      </c>
      <c r="T15">
        <v>127378.27</v>
      </c>
      <c r="U15">
        <v>76525.83</v>
      </c>
      <c r="V15">
        <v>78959.11</v>
      </c>
      <c r="W15">
        <v>129926.39999999999</v>
      </c>
      <c r="X15">
        <v>76494.48</v>
      </c>
      <c r="Y15">
        <v>72396.52</v>
      </c>
      <c r="Z15">
        <v>79232.22</v>
      </c>
      <c r="AA15">
        <v>78056.61</v>
      </c>
      <c r="AB15">
        <v>100405.45</v>
      </c>
      <c r="AC15">
        <v>78006.44</v>
      </c>
      <c r="AD15">
        <v>77137.210000000006</v>
      </c>
      <c r="AE15">
        <v>74230.44</v>
      </c>
      <c r="AF15">
        <v>90111.96</v>
      </c>
      <c r="AG15">
        <v>67114.64</v>
      </c>
      <c r="AH15">
        <v>66776.83</v>
      </c>
      <c r="AI15">
        <v>71945.38</v>
      </c>
      <c r="AJ15">
        <v>102174.72</v>
      </c>
      <c r="AK15">
        <v>65768.639999999999</v>
      </c>
      <c r="AL15">
        <v>68071.240000000005</v>
      </c>
      <c r="AM15">
        <v>68471.789999999994</v>
      </c>
      <c r="AN15">
        <v>103180.98</v>
      </c>
      <c r="AO15">
        <v>55514.86</v>
      </c>
      <c r="AP15">
        <v>119791.57</v>
      </c>
      <c r="AQ15">
        <v>113573.96</v>
      </c>
      <c r="AR15">
        <v>145832.41</v>
      </c>
      <c r="AS15">
        <v>89483.83</v>
      </c>
      <c r="AT15">
        <v>92979.02</v>
      </c>
      <c r="AU15">
        <v>27209.32</v>
      </c>
      <c r="AV15">
        <v>121204.92</v>
      </c>
      <c r="AW15">
        <v>89801.3</v>
      </c>
      <c r="AX15">
        <v>88523.07</v>
      </c>
      <c r="AY15">
        <v>85417.52</v>
      </c>
      <c r="AZ15">
        <v>35579.760000000002</v>
      </c>
      <c r="BA15">
        <v>131863.29</v>
      </c>
      <c r="BB15">
        <v>138095.94</v>
      </c>
      <c r="BC15">
        <v>138265.45000000001</v>
      </c>
      <c r="BD15">
        <v>34957.68</v>
      </c>
      <c r="BE15">
        <v>27495.56</v>
      </c>
      <c r="BF15">
        <v>20966</v>
      </c>
      <c r="BG15">
        <v>27395</v>
      </c>
      <c r="BH15">
        <v>45899.34</v>
      </c>
      <c r="BI15">
        <v>20323</v>
      </c>
      <c r="BJ15">
        <v>25279.99</v>
      </c>
      <c r="BK15"/>
      <c r="BL15"/>
      <c r="BM15"/>
      <c r="BN15"/>
      <c r="BO15"/>
      <c r="BP15"/>
      <c r="BQ15"/>
      <c r="BR15"/>
      <c r="BS15"/>
      <c r="BT15"/>
      <c r="BU15"/>
    </row>
    <row r="16" spans="1:73">
      <c r="A16" t="s">
        <v>2171</v>
      </c>
      <c r="B16">
        <v>0</v>
      </c>
      <c r="C16">
        <v>0</v>
      </c>
      <c r="D16">
        <v>0</v>
      </c>
      <c r="E16">
        <v>0</v>
      </c>
      <c r="F16">
        <v>0</v>
      </c>
      <c r="G16">
        <v>0</v>
      </c>
      <c r="H16">
        <v>0</v>
      </c>
      <c r="I16">
        <v>0</v>
      </c>
      <c r="J16">
        <v>0</v>
      </c>
      <c r="K16">
        <v>0</v>
      </c>
      <c r="L16">
        <v>83541.42</v>
      </c>
      <c r="M16">
        <v>105479.35</v>
      </c>
      <c r="N16">
        <v>0</v>
      </c>
      <c r="O16">
        <v>103568.46</v>
      </c>
      <c r="P16">
        <v>103568.46</v>
      </c>
      <c r="Q16">
        <v>0</v>
      </c>
      <c r="R16">
        <v>0</v>
      </c>
      <c r="S16">
        <v>84539.61</v>
      </c>
      <c r="T16">
        <v>0</v>
      </c>
      <c r="U16">
        <v>74591.03</v>
      </c>
      <c r="V16">
        <v>76836.62</v>
      </c>
      <c r="W16">
        <v>0</v>
      </c>
      <c r="X16">
        <v>0</v>
      </c>
      <c r="Y16">
        <v>70511.27</v>
      </c>
      <c r="Z16">
        <v>77792.070000000007</v>
      </c>
      <c r="AA16">
        <v>76396.5</v>
      </c>
      <c r="AB16">
        <v>80303.929999999993</v>
      </c>
      <c r="AC16">
        <v>75928.77</v>
      </c>
      <c r="AD16">
        <v>75416.820000000007</v>
      </c>
      <c r="AE16">
        <v>72035.78</v>
      </c>
      <c r="AF16">
        <v>72713.72</v>
      </c>
      <c r="AG16">
        <v>64880.84</v>
      </c>
      <c r="AH16">
        <v>64918.49</v>
      </c>
      <c r="AI16">
        <v>69971.64</v>
      </c>
      <c r="AJ16">
        <v>0</v>
      </c>
      <c r="AK16">
        <v>0</v>
      </c>
      <c r="AL16">
        <v>66259.39</v>
      </c>
      <c r="AM16">
        <v>0</v>
      </c>
      <c r="AN16">
        <v>61273.49</v>
      </c>
      <c r="AO16">
        <v>52764.42</v>
      </c>
      <c r="AP16">
        <v>0</v>
      </c>
      <c r="AQ16">
        <v>0</v>
      </c>
      <c r="AR16">
        <v>0</v>
      </c>
      <c r="AS16">
        <v>0</v>
      </c>
      <c r="AT16">
        <v>0</v>
      </c>
      <c r="AU16">
        <v>25674.29</v>
      </c>
      <c r="AV16">
        <v>0</v>
      </c>
      <c r="AW16">
        <v>0</v>
      </c>
      <c r="AX16">
        <v>0</v>
      </c>
      <c r="AY16">
        <v>0</v>
      </c>
      <c r="AZ16">
        <v>0</v>
      </c>
      <c r="BA16">
        <v>0</v>
      </c>
      <c r="BB16">
        <v>0</v>
      </c>
      <c r="BC16">
        <v>0</v>
      </c>
      <c r="BD16">
        <v>0</v>
      </c>
      <c r="BE16">
        <v>0</v>
      </c>
      <c r="BF16">
        <v>0</v>
      </c>
      <c r="BG16">
        <v>0</v>
      </c>
      <c r="BH16">
        <v>0</v>
      </c>
      <c r="BI16">
        <v>0</v>
      </c>
      <c r="BJ16">
        <v>0</v>
      </c>
      <c r="BK16"/>
      <c r="BL16"/>
      <c r="BM16"/>
      <c r="BN16"/>
      <c r="BO16"/>
      <c r="BP16"/>
      <c r="BQ16"/>
      <c r="BR16"/>
      <c r="BS16"/>
      <c r="BT16"/>
      <c r="BU16"/>
    </row>
    <row r="17" spans="1:73">
      <c r="A17" t="s">
        <v>450</v>
      </c>
      <c r="B17">
        <v>5118.92</v>
      </c>
      <c r="C17">
        <v>5364.61</v>
      </c>
      <c r="D17">
        <v>3233.2</v>
      </c>
      <c r="E17">
        <v>3880.95</v>
      </c>
      <c r="F17">
        <v>4501.07</v>
      </c>
      <c r="G17">
        <v>6970.13</v>
      </c>
      <c r="H17">
        <v>4232.51</v>
      </c>
      <c r="I17">
        <v>8124.15</v>
      </c>
      <c r="J17">
        <v>97564.160000000003</v>
      </c>
      <c r="K17">
        <v>115753.96</v>
      </c>
      <c r="L17">
        <v>7402.63</v>
      </c>
      <c r="M17">
        <v>2269.36</v>
      </c>
      <c r="N17">
        <v>108538.26</v>
      </c>
      <c r="O17">
        <v>71037.34</v>
      </c>
      <c r="P17">
        <v>71037.34</v>
      </c>
      <c r="Q17">
        <v>94752.1</v>
      </c>
      <c r="R17">
        <v>96199.38</v>
      </c>
      <c r="S17">
        <v>2022.13</v>
      </c>
      <c r="T17">
        <v>127378.27</v>
      </c>
      <c r="U17">
        <v>1934.8</v>
      </c>
      <c r="V17">
        <v>2122.4899999999998</v>
      </c>
      <c r="W17">
        <v>0</v>
      </c>
      <c r="X17">
        <v>76494.48</v>
      </c>
      <c r="Y17">
        <v>1885.25</v>
      </c>
      <c r="Z17">
        <v>1440.15</v>
      </c>
      <c r="AA17">
        <v>1660.11</v>
      </c>
      <c r="AB17">
        <v>20101.52</v>
      </c>
      <c r="AC17">
        <v>2077.67</v>
      </c>
      <c r="AD17">
        <v>1720.39</v>
      </c>
      <c r="AE17">
        <v>2194.66</v>
      </c>
      <c r="AF17">
        <v>17398.240000000002</v>
      </c>
      <c r="AG17">
        <v>2233.8000000000002</v>
      </c>
      <c r="AH17">
        <v>1858.34</v>
      </c>
      <c r="AI17">
        <v>1973.74</v>
      </c>
      <c r="AJ17">
        <v>102174.72</v>
      </c>
      <c r="AK17">
        <v>65768.639999999999</v>
      </c>
      <c r="AL17">
        <v>1811.84</v>
      </c>
      <c r="AM17">
        <v>68471.789999999994</v>
      </c>
      <c r="AN17">
        <v>41907.49</v>
      </c>
      <c r="AO17">
        <v>2750.43</v>
      </c>
      <c r="AP17">
        <v>0</v>
      </c>
      <c r="AQ17">
        <v>0</v>
      </c>
      <c r="AR17">
        <v>0</v>
      </c>
      <c r="AS17">
        <v>0</v>
      </c>
      <c r="AT17">
        <v>0</v>
      </c>
      <c r="AU17">
        <v>1535.02</v>
      </c>
      <c r="AV17">
        <v>0</v>
      </c>
      <c r="AW17">
        <v>0</v>
      </c>
      <c r="AX17">
        <v>0</v>
      </c>
      <c r="AY17">
        <v>0</v>
      </c>
      <c r="AZ17">
        <v>35579.760000000002</v>
      </c>
      <c r="BA17">
        <v>0</v>
      </c>
      <c r="BB17">
        <v>0</v>
      </c>
      <c r="BC17">
        <v>0</v>
      </c>
      <c r="BD17">
        <v>34957.68</v>
      </c>
      <c r="BE17">
        <v>27495.56</v>
      </c>
      <c r="BF17">
        <v>0</v>
      </c>
      <c r="BG17">
        <v>0</v>
      </c>
      <c r="BH17">
        <v>0</v>
      </c>
      <c r="BI17">
        <v>0</v>
      </c>
      <c r="BJ17">
        <v>0</v>
      </c>
      <c r="BK17"/>
      <c r="BL17"/>
      <c r="BM17"/>
      <c r="BN17"/>
      <c r="BO17"/>
      <c r="BP17"/>
      <c r="BQ17"/>
      <c r="BR17"/>
      <c r="BS17"/>
      <c r="BT17"/>
      <c r="BU17"/>
    </row>
    <row r="18" spans="1:73">
      <c r="A18" t="s">
        <v>312</v>
      </c>
      <c r="B18">
        <v>2200583.06</v>
      </c>
      <c r="C18">
        <v>2058893.98</v>
      </c>
      <c r="D18">
        <v>2098088.27</v>
      </c>
      <c r="E18">
        <v>2180316.7400000002</v>
      </c>
      <c r="F18">
        <v>2145007.0699999998</v>
      </c>
      <c r="G18">
        <v>2026153.47</v>
      </c>
      <c r="H18">
        <v>2094120.31</v>
      </c>
      <c r="I18">
        <v>2106770.56</v>
      </c>
      <c r="J18">
        <v>2162665.73</v>
      </c>
      <c r="K18">
        <v>2180698.52</v>
      </c>
      <c r="L18">
        <v>2294923.71</v>
      </c>
      <c r="M18">
        <v>2336970.15</v>
      </c>
      <c r="N18">
        <v>2407057.73</v>
      </c>
      <c r="O18">
        <v>2376712.6800000002</v>
      </c>
      <c r="P18">
        <v>2376712.6800000002</v>
      </c>
      <c r="Q18">
        <v>2232994.36</v>
      </c>
      <c r="R18">
        <v>2124088.46</v>
      </c>
      <c r="S18">
        <v>2029033.22</v>
      </c>
      <c r="T18">
        <v>1879958.63</v>
      </c>
      <c r="U18">
        <v>1823106.69</v>
      </c>
      <c r="V18">
        <v>1927880.64</v>
      </c>
      <c r="W18">
        <v>1869437.04</v>
      </c>
      <c r="X18">
        <v>1760233.42</v>
      </c>
      <c r="Y18">
        <v>1691753.19</v>
      </c>
      <c r="Z18">
        <v>1723962.62</v>
      </c>
      <c r="AA18">
        <v>1705742.97</v>
      </c>
      <c r="AB18">
        <v>1651548.95</v>
      </c>
      <c r="AC18">
        <v>1627001.82</v>
      </c>
      <c r="AD18">
        <v>1627395.24</v>
      </c>
      <c r="AE18">
        <v>1671001.76</v>
      </c>
      <c r="AF18">
        <v>1700131.96</v>
      </c>
      <c r="AG18">
        <v>1694504.12</v>
      </c>
      <c r="AH18">
        <v>1708045.27</v>
      </c>
      <c r="AI18">
        <v>1757014.51</v>
      </c>
      <c r="AJ18">
        <v>1751076.51</v>
      </c>
      <c r="AK18">
        <v>1696958.26</v>
      </c>
      <c r="AL18">
        <v>1700049.68</v>
      </c>
      <c r="AM18">
        <v>1726613.14</v>
      </c>
      <c r="AN18">
        <v>1723138.82</v>
      </c>
      <c r="AO18">
        <v>1667545.64</v>
      </c>
      <c r="AP18">
        <v>1743280.37</v>
      </c>
      <c r="AQ18">
        <v>1738682.71</v>
      </c>
      <c r="AR18">
        <v>1797786.28</v>
      </c>
      <c r="AS18">
        <v>1733939.1</v>
      </c>
      <c r="AT18">
        <v>1766957.2</v>
      </c>
      <c r="AU18">
        <v>1715552.17</v>
      </c>
      <c r="AV18">
        <v>1761054.17</v>
      </c>
      <c r="AW18">
        <v>1661396.27</v>
      </c>
      <c r="AX18">
        <v>1548020.07</v>
      </c>
      <c r="AY18">
        <v>1463224.15</v>
      </c>
      <c r="AZ18">
        <v>1478998.83</v>
      </c>
      <c r="BA18">
        <v>1520897.57</v>
      </c>
      <c r="BB18">
        <v>1537182.8</v>
      </c>
      <c r="BC18">
        <v>1598902.15</v>
      </c>
      <c r="BD18">
        <v>1542591.83</v>
      </c>
      <c r="BE18">
        <v>1398097.54</v>
      </c>
      <c r="BF18">
        <v>1301239</v>
      </c>
      <c r="BG18">
        <v>1337495</v>
      </c>
      <c r="BH18">
        <v>1312983.04</v>
      </c>
      <c r="BI18">
        <v>1288056</v>
      </c>
      <c r="BJ18">
        <v>1148406.5</v>
      </c>
      <c r="BK18"/>
      <c r="BL18"/>
      <c r="BM18"/>
      <c r="BN18"/>
      <c r="BO18"/>
      <c r="BP18"/>
      <c r="BQ18"/>
      <c r="BR18"/>
      <c r="BS18"/>
      <c r="BT18"/>
      <c r="BU18"/>
    </row>
    <row r="19" spans="1:73">
      <c r="A19" t="s">
        <v>451</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453</v>
      </c>
      <c r="B20">
        <v>0</v>
      </c>
      <c r="C20">
        <v>0</v>
      </c>
      <c r="D20">
        <v>5000</v>
      </c>
      <c r="E20">
        <v>5000</v>
      </c>
      <c r="F20">
        <v>5000</v>
      </c>
      <c r="G20">
        <v>5000</v>
      </c>
      <c r="H20">
        <v>5000</v>
      </c>
      <c r="I20">
        <v>5000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c r="BL20"/>
      <c r="BM20"/>
      <c r="BN20"/>
      <c r="BO20"/>
      <c r="BP20"/>
      <c r="BQ20"/>
      <c r="BR20"/>
      <c r="BS20"/>
      <c r="BT20"/>
      <c r="BU20"/>
    </row>
    <row r="21" spans="1:73">
      <c r="A21" t="s">
        <v>454</v>
      </c>
      <c r="B21">
        <v>0</v>
      </c>
      <c r="C21">
        <v>0</v>
      </c>
      <c r="D21">
        <v>0</v>
      </c>
      <c r="E21">
        <v>0</v>
      </c>
      <c r="F21">
        <v>0</v>
      </c>
      <c r="G21">
        <v>0</v>
      </c>
      <c r="H21">
        <v>0</v>
      </c>
      <c r="I21">
        <v>0</v>
      </c>
      <c r="J21">
        <v>0</v>
      </c>
      <c r="K21">
        <v>0</v>
      </c>
      <c r="L21">
        <v>0</v>
      </c>
      <c r="M21">
        <v>0</v>
      </c>
      <c r="N21">
        <v>5000</v>
      </c>
      <c r="O21">
        <v>5000</v>
      </c>
      <c r="P21">
        <v>5000</v>
      </c>
      <c r="Q21">
        <v>5000</v>
      </c>
      <c r="R21">
        <v>5000</v>
      </c>
      <c r="S21">
        <v>5000</v>
      </c>
      <c r="T21">
        <v>5000</v>
      </c>
      <c r="U21">
        <v>5000</v>
      </c>
      <c r="V21">
        <v>5000</v>
      </c>
      <c r="W21">
        <v>5000</v>
      </c>
      <c r="X21">
        <v>5000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c r="BL21"/>
      <c r="BM21"/>
      <c r="BN21"/>
      <c r="BO21"/>
      <c r="BP21"/>
      <c r="BQ21"/>
      <c r="BR21"/>
      <c r="BS21"/>
      <c r="BT21"/>
      <c r="BU21"/>
    </row>
    <row r="22" spans="1:73">
      <c r="A22" t="s">
        <v>455</v>
      </c>
      <c r="B22">
        <v>51485.919999999998</v>
      </c>
      <c r="C22">
        <v>51879.25</v>
      </c>
      <c r="D22">
        <v>50454.01</v>
      </c>
      <c r="E22">
        <v>48965</v>
      </c>
      <c r="F22">
        <v>48120.61</v>
      </c>
      <c r="G22">
        <v>48684.7</v>
      </c>
      <c r="H22">
        <v>48787.38</v>
      </c>
      <c r="I22">
        <v>48510.3</v>
      </c>
      <c r="J22">
        <v>55189.78</v>
      </c>
      <c r="K22">
        <v>54885.29</v>
      </c>
      <c r="L22">
        <v>53869.99</v>
      </c>
      <c r="M22">
        <v>54035.31</v>
      </c>
      <c r="N22">
        <v>48705.79</v>
      </c>
      <c r="O22">
        <v>49054.65</v>
      </c>
      <c r="P22">
        <v>49054.65</v>
      </c>
      <c r="Q22">
        <v>47181.72</v>
      </c>
      <c r="R22">
        <v>46571.8</v>
      </c>
      <c r="S22">
        <v>46885.27</v>
      </c>
      <c r="T22">
        <v>50460.47</v>
      </c>
      <c r="U22">
        <v>50728.43</v>
      </c>
      <c r="V22">
        <v>46830.76</v>
      </c>
      <c r="W22">
        <v>45831.93</v>
      </c>
      <c r="X22">
        <v>47658.63</v>
      </c>
      <c r="Y22">
        <v>46035.26</v>
      </c>
      <c r="Z22">
        <v>46261.36</v>
      </c>
      <c r="AA22">
        <v>45394.78</v>
      </c>
      <c r="AB22">
        <v>43775.3</v>
      </c>
      <c r="AC22">
        <v>44461.93</v>
      </c>
      <c r="AD22">
        <v>43365.5</v>
      </c>
      <c r="AE22">
        <v>43133.23</v>
      </c>
      <c r="AF22">
        <v>39700.6</v>
      </c>
      <c r="AG22">
        <v>38220.400000000001</v>
      </c>
      <c r="AH22">
        <v>35107.17</v>
      </c>
      <c r="AI22">
        <v>33772.28</v>
      </c>
      <c r="AJ22">
        <v>33891.129999999997</v>
      </c>
      <c r="AK22">
        <v>31637</v>
      </c>
      <c r="AL22">
        <v>31220.01</v>
      </c>
      <c r="AM22">
        <v>31756.87</v>
      </c>
      <c r="AN22">
        <v>29065.54</v>
      </c>
      <c r="AO22">
        <v>27356.6</v>
      </c>
      <c r="AP22">
        <v>27168.61</v>
      </c>
      <c r="AQ22">
        <v>27148.7</v>
      </c>
      <c r="AR22">
        <v>31036.93</v>
      </c>
      <c r="AS22">
        <v>21533.77</v>
      </c>
      <c r="AT22">
        <v>20062.14</v>
      </c>
      <c r="AU22">
        <v>17692.64</v>
      </c>
      <c r="AV22">
        <v>0</v>
      </c>
      <c r="AW22">
        <v>0</v>
      </c>
      <c r="AX22">
        <v>0</v>
      </c>
      <c r="AY22">
        <v>0</v>
      </c>
      <c r="AZ22">
        <v>0</v>
      </c>
      <c r="BA22">
        <v>0</v>
      </c>
      <c r="BB22">
        <v>0</v>
      </c>
      <c r="BC22">
        <v>0</v>
      </c>
      <c r="BD22">
        <v>0</v>
      </c>
      <c r="BE22">
        <v>0</v>
      </c>
      <c r="BF22">
        <v>0</v>
      </c>
      <c r="BG22">
        <v>0</v>
      </c>
      <c r="BH22">
        <v>0</v>
      </c>
      <c r="BI22">
        <v>0</v>
      </c>
      <c r="BJ22">
        <v>0</v>
      </c>
      <c r="BK22"/>
      <c r="BL22"/>
      <c r="BM22"/>
      <c r="BN22"/>
      <c r="BO22"/>
      <c r="BP22"/>
      <c r="BQ22"/>
      <c r="BR22"/>
      <c r="BS22"/>
      <c r="BT22"/>
      <c r="BU22"/>
    </row>
    <row r="23" spans="1:73">
      <c r="A23" t="s">
        <v>456</v>
      </c>
      <c r="B23">
        <v>51485.919999999998</v>
      </c>
      <c r="C23">
        <v>51879.25</v>
      </c>
      <c r="D23">
        <v>50454.01</v>
      </c>
      <c r="E23">
        <v>48965</v>
      </c>
      <c r="F23">
        <v>48120.61</v>
      </c>
      <c r="G23">
        <v>48684.7</v>
      </c>
      <c r="H23">
        <v>48787.38</v>
      </c>
      <c r="I23">
        <v>48510.3</v>
      </c>
      <c r="J23">
        <v>50189.78</v>
      </c>
      <c r="K23">
        <v>49885.29</v>
      </c>
      <c r="L23">
        <v>48869.99</v>
      </c>
      <c r="M23">
        <v>49035.31</v>
      </c>
      <c r="N23">
        <v>48705.79</v>
      </c>
      <c r="O23">
        <v>49054.65</v>
      </c>
      <c r="P23">
        <v>49054.65</v>
      </c>
      <c r="Q23">
        <v>47181.72</v>
      </c>
      <c r="R23">
        <v>46571.8</v>
      </c>
      <c r="S23">
        <v>46885.27</v>
      </c>
      <c r="T23">
        <v>50460.47</v>
      </c>
      <c r="U23">
        <v>50728.43</v>
      </c>
      <c r="V23">
        <v>46830.76</v>
      </c>
      <c r="W23">
        <v>45831.93</v>
      </c>
      <c r="X23">
        <v>47658.63</v>
      </c>
      <c r="Y23">
        <v>46035.26</v>
      </c>
      <c r="Z23">
        <v>46261.36</v>
      </c>
      <c r="AA23">
        <v>45394.78</v>
      </c>
      <c r="AB23">
        <v>43775.3</v>
      </c>
      <c r="AC23">
        <v>44461.93</v>
      </c>
      <c r="AD23">
        <v>43365.5</v>
      </c>
      <c r="AE23">
        <v>43133.23</v>
      </c>
      <c r="AF23">
        <v>39700.6</v>
      </c>
      <c r="AG23">
        <v>38220.400000000001</v>
      </c>
      <c r="AH23">
        <v>35107.17</v>
      </c>
      <c r="AI23">
        <v>33772.28</v>
      </c>
      <c r="AJ23">
        <v>33891.129999999997</v>
      </c>
      <c r="AK23">
        <v>31637</v>
      </c>
      <c r="AL23">
        <v>31220.01</v>
      </c>
      <c r="AM23">
        <v>31756.87</v>
      </c>
      <c r="AN23">
        <v>29065.54</v>
      </c>
      <c r="AO23">
        <v>27356.6</v>
      </c>
      <c r="AP23">
        <v>27168.61</v>
      </c>
      <c r="AQ23">
        <v>27148.7</v>
      </c>
      <c r="AR23">
        <v>31036.93</v>
      </c>
      <c r="AS23">
        <v>21533.77</v>
      </c>
      <c r="AT23">
        <v>20062.14</v>
      </c>
      <c r="AU23">
        <v>17692.64</v>
      </c>
      <c r="AV23">
        <v>0</v>
      </c>
      <c r="AW23">
        <v>0</v>
      </c>
      <c r="AX23">
        <v>0</v>
      </c>
      <c r="AY23">
        <v>0</v>
      </c>
      <c r="AZ23">
        <v>0</v>
      </c>
      <c r="BA23">
        <v>0</v>
      </c>
      <c r="BB23">
        <v>0</v>
      </c>
      <c r="BC23">
        <v>0</v>
      </c>
      <c r="BD23">
        <v>0</v>
      </c>
      <c r="BE23">
        <v>0</v>
      </c>
      <c r="BF23">
        <v>0</v>
      </c>
      <c r="BG23">
        <v>0</v>
      </c>
      <c r="BH23">
        <v>0</v>
      </c>
      <c r="BI23">
        <v>0</v>
      </c>
      <c r="BJ23">
        <v>0</v>
      </c>
      <c r="BK23"/>
      <c r="BL23"/>
      <c r="BM23"/>
      <c r="BN23"/>
      <c r="BO23"/>
      <c r="BP23"/>
      <c r="BQ23"/>
      <c r="BR23"/>
      <c r="BS23"/>
      <c r="BT23"/>
      <c r="BU23"/>
    </row>
    <row r="24" spans="1:73">
      <c r="A24" t="s">
        <v>2156</v>
      </c>
      <c r="B24">
        <v>0</v>
      </c>
      <c r="C24">
        <v>0</v>
      </c>
      <c r="D24">
        <v>0</v>
      </c>
      <c r="E24">
        <v>0</v>
      </c>
      <c r="F24">
        <v>0</v>
      </c>
      <c r="G24">
        <v>0</v>
      </c>
      <c r="H24">
        <v>0</v>
      </c>
      <c r="I24">
        <v>0</v>
      </c>
      <c r="J24">
        <v>5000</v>
      </c>
      <c r="K24">
        <v>5000</v>
      </c>
      <c r="L24">
        <v>5000</v>
      </c>
      <c r="M24">
        <v>5000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c r="BL24"/>
      <c r="BM24"/>
      <c r="BN24"/>
      <c r="BO24"/>
      <c r="BP24"/>
      <c r="BQ24"/>
      <c r="BR24"/>
      <c r="BS24"/>
      <c r="BT24"/>
      <c r="BU24"/>
    </row>
    <row r="25" spans="1:73">
      <c r="A25" t="s">
        <v>313</v>
      </c>
      <c r="B25">
        <v>240518.6</v>
      </c>
      <c r="C25">
        <v>236675.84</v>
      </c>
      <c r="D25">
        <v>237070.32</v>
      </c>
      <c r="E25">
        <v>241127.55</v>
      </c>
      <c r="F25">
        <v>243625.59</v>
      </c>
      <c r="G25">
        <v>245928.26</v>
      </c>
      <c r="H25">
        <v>253802.92</v>
      </c>
      <c r="I25">
        <v>261331.1</v>
      </c>
      <c r="J25">
        <v>331452.48</v>
      </c>
      <c r="K25">
        <v>334829.94</v>
      </c>
      <c r="L25">
        <v>274728.78000000003</v>
      </c>
      <c r="M25">
        <v>283886.34000000003</v>
      </c>
      <c r="N25">
        <v>282087.55</v>
      </c>
      <c r="O25">
        <v>295928</v>
      </c>
      <c r="P25">
        <v>295928</v>
      </c>
      <c r="Q25">
        <v>287202.86</v>
      </c>
      <c r="R25">
        <v>293813.71000000002</v>
      </c>
      <c r="S25">
        <v>306803.90999999997</v>
      </c>
      <c r="T25">
        <v>294613.39</v>
      </c>
      <c r="U25">
        <v>307294.15999999997</v>
      </c>
      <c r="V25">
        <v>300255.02</v>
      </c>
      <c r="W25">
        <v>301067.89</v>
      </c>
      <c r="X25">
        <v>284602.5</v>
      </c>
      <c r="Y25">
        <v>312676.05</v>
      </c>
      <c r="Z25">
        <v>320471.84000000003</v>
      </c>
      <c r="AA25">
        <v>327477.03000000003</v>
      </c>
      <c r="AB25">
        <v>335430.63</v>
      </c>
      <c r="AC25">
        <v>344791.15</v>
      </c>
      <c r="AD25">
        <v>353518.02</v>
      </c>
      <c r="AE25">
        <v>356866.22</v>
      </c>
      <c r="AF25">
        <v>361741.16</v>
      </c>
      <c r="AG25">
        <v>360613.72</v>
      </c>
      <c r="AH25">
        <v>368542.65</v>
      </c>
      <c r="AI25">
        <v>376498.92</v>
      </c>
      <c r="AJ25">
        <v>353664.91</v>
      </c>
      <c r="AK25">
        <v>358565.04</v>
      </c>
      <c r="AL25">
        <v>398909.8</v>
      </c>
      <c r="AM25">
        <v>368435.8</v>
      </c>
      <c r="AN25">
        <v>402083.44</v>
      </c>
      <c r="AO25">
        <v>404519.96</v>
      </c>
      <c r="AP25">
        <v>366016.68</v>
      </c>
      <c r="AQ25">
        <v>393835.3</v>
      </c>
      <c r="AR25">
        <v>372679.7</v>
      </c>
      <c r="AS25">
        <v>372874.45</v>
      </c>
      <c r="AT25">
        <v>373345.89</v>
      </c>
      <c r="AU25">
        <v>394146.7</v>
      </c>
      <c r="AV25">
        <v>380299.69</v>
      </c>
      <c r="AW25">
        <v>381404.54</v>
      </c>
      <c r="AX25">
        <v>386281.78</v>
      </c>
      <c r="AY25">
        <v>382091.93</v>
      </c>
      <c r="AZ25">
        <v>373356.16</v>
      </c>
      <c r="BA25">
        <v>380413.67</v>
      </c>
      <c r="BB25">
        <v>390934.59</v>
      </c>
      <c r="BC25">
        <v>400253.24</v>
      </c>
      <c r="BD25">
        <v>412269.94</v>
      </c>
      <c r="BE25">
        <v>422527.75</v>
      </c>
      <c r="BF25">
        <v>434381</v>
      </c>
      <c r="BG25">
        <v>440372</v>
      </c>
      <c r="BH25">
        <v>447240.57</v>
      </c>
      <c r="BI25">
        <v>449799</v>
      </c>
      <c r="BJ25">
        <v>457285.23</v>
      </c>
      <c r="BK25"/>
      <c r="BL25"/>
      <c r="BM25"/>
      <c r="BN25"/>
      <c r="BO25"/>
      <c r="BP25"/>
      <c r="BQ25"/>
      <c r="BR25"/>
      <c r="BS25"/>
      <c r="BT25"/>
      <c r="BU25"/>
    </row>
    <row r="26" spans="1:73">
      <c r="A26" t="s">
        <v>457</v>
      </c>
      <c r="B26">
        <v>54805.45</v>
      </c>
      <c r="C26">
        <v>47958.84</v>
      </c>
      <c r="D26">
        <v>48722.45</v>
      </c>
      <c r="E26">
        <v>43900.44</v>
      </c>
      <c r="F26">
        <v>41796.559999999998</v>
      </c>
      <c r="G26">
        <v>56875.22</v>
      </c>
      <c r="H26">
        <v>52541.760000000002</v>
      </c>
      <c r="I26">
        <v>59482.89</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c r="BL26"/>
      <c r="BM26"/>
      <c r="BN26"/>
      <c r="BO26"/>
      <c r="BP26"/>
      <c r="BQ26"/>
      <c r="BR26"/>
      <c r="BS26"/>
      <c r="BT26"/>
      <c r="BU26"/>
    </row>
    <row r="27" spans="1:73">
      <c r="A27" t="s">
        <v>314</v>
      </c>
      <c r="B27">
        <v>19084.02</v>
      </c>
      <c r="C27">
        <v>19077.55</v>
      </c>
      <c r="D27">
        <v>18790.54</v>
      </c>
      <c r="E27">
        <v>17507.080000000002</v>
      </c>
      <c r="F27">
        <v>15921.16</v>
      </c>
      <c r="G27">
        <v>14968.64</v>
      </c>
      <c r="H27">
        <v>13730.09</v>
      </c>
      <c r="I27">
        <v>13259.77</v>
      </c>
      <c r="J27">
        <v>13534.32</v>
      </c>
      <c r="K27">
        <v>10355</v>
      </c>
      <c r="L27">
        <v>10354.99</v>
      </c>
      <c r="M27">
        <v>10629.06</v>
      </c>
      <c r="N27">
        <v>8689.51</v>
      </c>
      <c r="O27">
        <v>8957.2800000000007</v>
      </c>
      <c r="P27">
        <v>8957.2800000000007</v>
      </c>
      <c r="Q27">
        <v>9199.34</v>
      </c>
      <c r="R27">
        <v>8669.6200000000008</v>
      </c>
      <c r="S27">
        <v>8609.36</v>
      </c>
      <c r="T27">
        <v>5652.44</v>
      </c>
      <c r="U27">
        <v>3968.59</v>
      </c>
      <c r="V27">
        <v>3509.38</v>
      </c>
      <c r="W27">
        <v>3549.42</v>
      </c>
      <c r="X27">
        <v>3523.92</v>
      </c>
      <c r="Y27">
        <v>3874.76</v>
      </c>
      <c r="Z27">
        <v>4221.8</v>
      </c>
      <c r="AA27">
        <v>4565.0200000000004</v>
      </c>
      <c r="AB27">
        <v>4914.91</v>
      </c>
      <c r="AC27">
        <v>5264.79</v>
      </c>
      <c r="AD27">
        <v>5101.8599999999997</v>
      </c>
      <c r="AE27">
        <v>5435.52</v>
      </c>
      <c r="AF27">
        <v>5773.76</v>
      </c>
      <c r="AG27">
        <v>6112.01</v>
      </c>
      <c r="AH27">
        <v>6446.57</v>
      </c>
      <c r="AI27">
        <v>6777.47</v>
      </c>
      <c r="AJ27">
        <v>7115.71</v>
      </c>
      <c r="AK27">
        <v>7379.16</v>
      </c>
      <c r="AL27">
        <v>7382.28</v>
      </c>
      <c r="AM27">
        <v>7541.34</v>
      </c>
      <c r="AN27">
        <v>6934.23</v>
      </c>
      <c r="AO27">
        <v>7240.08</v>
      </c>
      <c r="AP27">
        <v>7374.81</v>
      </c>
      <c r="AQ27">
        <v>7719.23</v>
      </c>
      <c r="AR27">
        <v>8070.34</v>
      </c>
      <c r="AS27">
        <v>8433.7199999999993</v>
      </c>
      <c r="AT27">
        <v>8788.2199999999993</v>
      </c>
      <c r="AU27">
        <v>8888.8700000000008</v>
      </c>
      <c r="AV27">
        <v>29282.27</v>
      </c>
      <c r="AW27">
        <v>31455.79</v>
      </c>
      <c r="AX27">
        <v>33372.25</v>
      </c>
      <c r="AY27">
        <v>33962.33</v>
      </c>
      <c r="AZ27">
        <v>35641.800000000003</v>
      </c>
      <c r="BA27">
        <v>24915.63</v>
      </c>
      <c r="BB27">
        <v>26880.41</v>
      </c>
      <c r="BC27">
        <v>28845.41</v>
      </c>
      <c r="BD27">
        <v>29639.24</v>
      </c>
      <c r="BE27">
        <v>17434</v>
      </c>
      <c r="BF27">
        <v>19616</v>
      </c>
      <c r="BG27">
        <v>17640</v>
      </c>
      <c r="BH27">
        <v>17537.72</v>
      </c>
      <c r="BI27">
        <v>18200</v>
      </c>
      <c r="BJ27">
        <v>19226.93</v>
      </c>
      <c r="BK27"/>
      <c r="BL27"/>
      <c r="BM27"/>
      <c r="BN27"/>
      <c r="BO27"/>
      <c r="BP27"/>
      <c r="BQ27"/>
      <c r="BR27"/>
      <c r="BS27"/>
      <c r="BT27"/>
      <c r="BU27"/>
    </row>
    <row r="28" spans="1:73">
      <c r="A28" t="s">
        <v>458</v>
      </c>
      <c r="B28">
        <v>19084.02</v>
      </c>
      <c r="C28">
        <v>19077.55</v>
      </c>
      <c r="D28">
        <v>18790.54</v>
      </c>
      <c r="E28">
        <v>17507.080000000002</v>
      </c>
      <c r="F28">
        <v>15921.16</v>
      </c>
      <c r="G28">
        <v>14968.64</v>
      </c>
      <c r="H28">
        <v>13730.09</v>
      </c>
      <c r="I28">
        <v>13259.77</v>
      </c>
      <c r="J28">
        <v>13534.32</v>
      </c>
      <c r="K28">
        <v>10355</v>
      </c>
      <c r="L28">
        <v>10354.99</v>
      </c>
      <c r="M28">
        <v>10629.06</v>
      </c>
      <c r="N28">
        <v>8689.51</v>
      </c>
      <c r="O28">
        <v>8957.2800000000007</v>
      </c>
      <c r="P28">
        <v>8957.2800000000007</v>
      </c>
      <c r="Q28">
        <v>9199.34</v>
      </c>
      <c r="R28">
        <v>8669.6200000000008</v>
      </c>
      <c r="S28">
        <v>8609.36</v>
      </c>
      <c r="T28">
        <v>5652.44</v>
      </c>
      <c r="U28">
        <v>3968.59</v>
      </c>
      <c r="V28">
        <v>3509.38</v>
      </c>
      <c r="W28">
        <v>3549.42</v>
      </c>
      <c r="X28">
        <v>3523.92</v>
      </c>
      <c r="Y28">
        <v>3874.76</v>
      </c>
      <c r="Z28">
        <v>4221.8</v>
      </c>
      <c r="AA28">
        <v>4565.0200000000004</v>
      </c>
      <c r="AB28">
        <v>4914.91</v>
      </c>
      <c r="AC28">
        <v>5264.79</v>
      </c>
      <c r="AD28">
        <v>5101.8599999999997</v>
      </c>
      <c r="AE28">
        <v>5435.52</v>
      </c>
      <c r="AF28">
        <v>5773.76</v>
      </c>
      <c r="AG28">
        <v>6112.01</v>
      </c>
      <c r="AH28">
        <v>6446.57</v>
      </c>
      <c r="AI28">
        <v>6777.47</v>
      </c>
      <c r="AJ28">
        <v>7115.71</v>
      </c>
      <c r="AK28">
        <v>7379.16</v>
      </c>
      <c r="AL28">
        <v>7382.28</v>
      </c>
      <c r="AM28">
        <v>7541.34</v>
      </c>
      <c r="AN28">
        <v>6934.23</v>
      </c>
      <c r="AO28">
        <v>7240.08</v>
      </c>
      <c r="AP28">
        <v>7374.81</v>
      </c>
      <c r="AQ28">
        <v>7719.23</v>
      </c>
      <c r="AR28">
        <v>8070.34</v>
      </c>
      <c r="AS28">
        <v>8433.7199999999993</v>
      </c>
      <c r="AT28">
        <v>8788.2199999999993</v>
      </c>
      <c r="AU28">
        <v>8888.8700000000008</v>
      </c>
      <c r="AV28">
        <v>29282.27</v>
      </c>
      <c r="AW28">
        <v>31455.79</v>
      </c>
      <c r="AX28">
        <v>33372.25</v>
      </c>
      <c r="AY28">
        <v>33962.33</v>
      </c>
      <c r="AZ28">
        <v>35641.800000000003</v>
      </c>
      <c r="BA28">
        <v>24915.63</v>
      </c>
      <c r="BB28">
        <v>26880.41</v>
      </c>
      <c r="BC28">
        <v>28845.41</v>
      </c>
      <c r="BD28">
        <v>29639.24</v>
      </c>
      <c r="BE28">
        <v>17434</v>
      </c>
      <c r="BF28">
        <v>19616</v>
      </c>
      <c r="BG28">
        <v>17640</v>
      </c>
      <c r="BH28">
        <v>17537.72</v>
      </c>
      <c r="BI28">
        <v>18200</v>
      </c>
      <c r="BJ28">
        <v>19226.93</v>
      </c>
      <c r="BK28"/>
      <c r="BL28"/>
      <c r="BM28"/>
      <c r="BN28"/>
      <c r="BO28"/>
      <c r="BP28"/>
      <c r="BQ28"/>
      <c r="BR28"/>
      <c r="BS28"/>
      <c r="BT28"/>
      <c r="BU28"/>
    </row>
    <row r="29" spans="1:73">
      <c r="A29" t="s">
        <v>459</v>
      </c>
      <c r="B29">
        <v>173394.99</v>
      </c>
      <c r="C29">
        <v>189003</v>
      </c>
      <c r="D29">
        <v>189161.73</v>
      </c>
      <c r="E29">
        <v>203137.56</v>
      </c>
      <c r="F29">
        <v>203842.95</v>
      </c>
      <c r="G29">
        <v>202642.33</v>
      </c>
      <c r="H29">
        <v>205177.55</v>
      </c>
      <c r="I29">
        <v>221678.68</v>
      </c>
      <c r="J29">
        <v>241099.14</v>
      </c>
      <c r="K29">
        <v>215856.52</v>
      </c>
      <c r="L29">
        <v>224349.11</v>
      </c>
      <c r="M29">
        <v>263486.68</v>
      </c>
      <c r="N29">
        <v>257694.34</v>
      </c>
      <c r="O29">
        <v>255516.75</v>
      </c>
      <c r="P29">
        <v>255516.75</v>
      </c>
      <c r="Q29">
        <v>229087.59</v>
      </c>
      <c r="R29">
        <v>223727.32</v>
      </c>
      <c r="S29">
        <v>205690.63</v>
      </c>
      <c r="T29">
        <v>188304.54</v>
      </c>
      <c r="U29">
        <v>179854.5</v>
      </c>
      <c r="V29">
        <v>177257.36</v>
      </c>
      <c r="W29">
        <v>162362.93</v>
      </c>
      <c r="X29">
        <v>161703.82999999999</v>
      </c>
      <c r="Y29">
        <v>149454.16</v>
      </c>
      <c r="Z29">
        <v>157846.76</v>
      </c>
      <c r="AA29">
        <v>154851.10999999999</v>
      </c>
      <c r="AB29">
        <v>160231.28</v>
      </c>
      <c r="AC29">
        <v>147038.12</v>
      </c>
      <c r="AD29">
        <v>146413.19</v>
      </c>
      <c r="AE29">
        <v>139424.35999999999</v>
      </c>
      <c r="AF29">
        <v>137591.71</v>
      </c>
      <c r="AG29">
        <v>125309.36</v>
      </c>
      <c r="AH29">
        <v>123900.2</v>
      </c>
      <c r="AI29">
        <v>133445.23000000001</v>
      </c>
      <c r="AJ29">
        <v>136704.57</v>
      </c>
      <c r="AK29">
        <v>124066.83</v>
      </c>
      <c r="AL29">
        <v>123183.93</v>
      </c>
      <c r="AM29">
        <v>123108.74</v>
      </c>
      <c r="AN29">
        <v>110861.75</v>
      </c>
      <c r="AO29">
        <v>96286.36</v>
      </c>
      <c r="AP29">
        <v>85589.04</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c r="BL29"/>
      <c r="BM29"/>
      <c r="BN29"/>
      <c r="BO29"/>
      <c r="BP29"/>
      <c r="BQ29"/>
      <c r="BR29"/>
      <c r="BS29"/>
      <c r="BT29"/>
      <c r="BU29"/>
    </row>
    <row r="30" spans="1:73">
      <c r="A30" t="s">
        <v>460</v>
      </c>
      <c r="B30">
        <v>0</v>
      </c>
      <c r="C30">
        <v>0</v>
      </c>
      <c r="D30">
        <v>0</v>
      </c>
      <c r="E30">
        <v>0</v>
      </c>
      <c r="F30">
        <v>0</v>
      </c>
      <c r="G30">
        <v>0</v>
      </c>
      <c r="H30">
        <v>0</v>
      </c>
      <c r="I30">
        <v>0</v>
      </c>
      <c r="J30">
        <v>0</v>
      </c>
      <c r="K30">
        <v>0</v>
      </c>
      <c r="L30">
        <v>73416.240000000005</v>
      </c>
      <c r="M30">
        <v>77556.490000000005</v>
      </c>
      <c r="N30">
        <v>8672.5300000000007</v>
      </c>
      <c r="O30">
        <v>0</v>
      </c>
      <c r="P30">
        <v>0</v>
      </c>
      <c r="Q30">
        <v>10906.94</v>
      </c>
      <c r="R30">
        <v>12024.14</v>
      </c>
      <c r="S30">
        <v>0</v>
      </c>
      <c r="T30">
        <v>14258.55</v>
      </c>
      <c r="U30">
        <v>0</v>
      </c>
      <c r="V30">
        <v>0</v>
      </c>
      <c r="W30">
        <v>0</v>
      </c>
      <c r="X30">
        <v>18727.37</v>
      </c>
      <c r="Y30">
        <v>0</v>
      </c>
      <c r="Z30">
        <v>0</v>
      </c>
      <c r="AA30">
        <v>0</v>
      </c>
      <c r="AB30">
        <v>0</v>
      </c>
      <c r="AC30">
        <v>0</v>
      </c>
      <c r="AD30">
        <v>0</v>
      </c>
      <c r="AE30">
        <v>0</v>
      </c>
      <c r="AF30">
        <v>0</v>
      </c>
      <c r="AG30">
        <v>0</v>
      </c>
      <c r="AH30">
        <v>0</v>
      </c>
      <c r="AI30">
        <v>0</v>
      </c>
      <c r="AJ30">
        <v>32756.77</v>
      </c>
      <c r="AK30">
        <v>34059.910000000003</v>
      </c>
      <c r="AL30">
        <v>0</v>
      </c>
      <c r="AM30">
        <v>35952.68</v>
      </c>
      <c r="AN30">
        <v>0</v>
      </c>
      <c r="AO30">
        <v>0</v>
      </c>
      <c r="AP30">
        <v>39975.440000000002</v>
      </c>
      <c r="AQ30">
        <v>0</v>
      </c>
      <c r="AR30">
        <v>15032.45</v>
      </c>
      <c r="AS30">
        <v>15157.4</v>
      </c>
      <c r="AT30">
        <v>16898.060000000001</v>
      </c>
      <c r="AU30">
        <v>0</v>
      </c>
      <c r="AV30">
        <v>16895.240000000002</v>
      </c>
      <c r="AW30">
        <v>15182.64</v>
      </c>
      <c r="AX30">
        <v>15943.24</v>
      </c>
      <c r="AY30">
        <v>14360.14</v>
      </c>
      <c r="AZ30">
        <v>12358.73</v>
      </c>
      <c r="BA30">
        <v>17397.78</v>
      </c>
      <c r="BB30">
        <v>6737.22</v>
      </c>
      <c r="BC30">
        <v>6155.52</v>
      </c>
      <c r="BD30">
        <v>4904.25</v>
      </c>
      <c r="BE30">
        <v>5702.89</v>
      </c>
      <c r="BF30">
        <v>4429</v>
      </c>
      <c r="BG30">
        <v>3286</v>
      </c>
      <c r="BH30">
        <v>2999.82</v>
      </c>
      <c r="BI30">
        <v>1778</v>
      </c>
      <c r="BJ30">
        <v>1711.52</v>
      </c>
      <c r="BK30"/>
      <c r="BL30"/>
      <c r="BM30"/>
      <c r="BN30"/>
      <c r="BO30"/>
      <c r="BP30"/>
      <c r="BQ30"/>
      <c r="BR30"/>
      <c r="BS30"/>
      <c r="BT30"/>
      <c r="BU30"/>
    </row>
    <row r="31" spans="1:73">
      <c r="A31" t="s">
        <v>461</v>
      </c>
      <c r="B31">
        <v>0</v>
      </c>
      <c r="C31">
        <v>0</v>
      </c>
      <c r="D31">
        <v>0</v>
      </c>
      <c r="E31">
        <v>0</v>
      </c>
      <c r="F31">
        <v>0</v>
      </c>
      <c r="G31">
        <v>0</v>
      </c>
      <c r="H31">
        <v>0</v>
      </c>
      <c r="I31">
        <v>0</v>
      </c>
      <c r="J31">
        <v>0</v>
      </c>
      <c r="K31">
        <v>0</v>
      </c>
      <c r="L31">
        <v>73416.240000000005</v>
      </c>
      <c r="M31">
        <v>77556.490000000005</v>
      </c>
      <c r="N31">
        <v>8672.5300000000007</v>
      </c>
      <c r="O31">
        <v>0</v>
      </c>
      <c r="P31">
        <v>0</v>
      </c>
      <c r="Q31">
        <v>10906.94</v>
      </c>
      <c r="R31">
        <v>12024.14</v>
      </c>
      <c r="S31">
        <v>0</v>
      </c>
      <c r="T31">
        <v>14258.55</v>
      </c>
      <c r="U31">
        <v>0</v>
      </c>
      <c r="V31">
        <v>0</v>
      </c>
      <c r="W31">
        <v>0</v>
      </c>
      <c r="X31">
        <v>18727.37</v>
      </c>
      <c r="Y31">
        <v>0</v>
      </c>
      <c r="Z31">
        <v>0</v>
      </c>
      <c r="AA31">
        <v>0</v>
      </c>
      <c r="AB31">
        <v>0</v>
      </c>
      <c r="AC31">
        <v>0</v>
      </c>
      <c r="AD31">
        <v>0</v>
      </c>
      <c r="AE31">
        <v>0</v>
      </c>
      <c r="AF31">
        <v>0</v>
      </c>
      <c r="AG31">
        <v>0</v>
      </c>
      <c r="AH31">
        <v>0</v>
      </c>
      <c r="AI31">
        <v>0</v>
      </c>
      <c r="AJ31">
        <v>32756.77</v>
      </c>
      <c r="AK31">
        <v>34059.910000000003</v>
      </c>
      <c r="AL31">
        <v>0</v>
      </c>
      <c r="AM31">
        <v>35952.68</v>
      </c>
      <c r="AN31">
        <v>0</v>
      </c>
      <c r="AO31">
        <v>0</v>
      </c>
      <c r="AP31">
        <v>39975.440000000002</v>
      </c>
      <c r="AQ31">
        <v>0</v>
      </c>
      <c r="AR31">
        <v>15032.45</v>
      </c>
      <c r="AS31">
        <v>15157.4</v>
      </c>
      <c r="AT31">
        <v>16898.060000000001</v>
      </c>
      <c r="AU31">
        <v>0</v>
      </c>
      <c r="AV31">
        <v>16895.240000000002</v>
      </c>
      <c r="AW31">
        <v>15182.64</v>
      </c>
      <c r="AX31">
        <v>15943.24</v>
      </c>
      <c r="AY31">
        <v>14360.14</v>
      </c>
      <c r="AZ31">
        <v>12358.73</v>
      </c>
      <c r="BA31">
        <v>17397.78</v>
      </c>
      <c r="BB31">
        <v>6737.22</v>
      </c>
      <c r="BC31">
        <v>6155.52</v>
      </c>
      <c r="BD31">
        <v>4904.25</v>
      </c>
      <c r="BE31">
        <v>5702.89</v>
      </c>
      <c r="BF31">
        <v>4429</v>
      </c>
      <c r="BG31">
        <v>3286</v>
      </c>
      <c r="BH31">
        <v>2999.82</v>
      </c>
      <c r="BI31">
        <v>1778</v>
      </c>
      <c r="BJ31">
        <v>1711.52</v>
      </c>
      <c r="BK31"/>
      <c r="BL31"/>
      <c r="BM31"/>
      <c r="BN31"/>
      <c r="BO31"/>
      <c r="BP31"/>
      <c r="BQ31"/>
      <c r="BR31"/>
      <c r="BS31"/>
      <c r="BT31"/>
      <c r="BU31"/>
    </row>
    <row r="32" spans="1:73">
      <c r="A32" t="s">
        <v>315</v>
      </c>
      <c r="B32">
        <v>539288.99</v>
      </c>
      <c r="C32">
        <v>544594.5</v>
      </c>
      <c r="D32">
        <v>549199.05000000005</v>
      </c>
      <c r="E32">
        <v>559637.63</v>
      </c>
      <c r="F32">
        <v>558306.87</v>
      </c>
      <c r="G32">
        <v>574099.15</v>
      </c>
      <c r="H32">
        <v>579039.71</v>
      </c>
      <c r="I32">
        <v>609262.74</v>
      </c>
      <c r="J32">
        <v>641275.73</v>
      </c>
      <c r="K32">
        <v>615926.74</v>
      </c>
      <c r="L32">
        <v>636719.1</v>
      </c>
      <c r="M32">
        <v>689593.87</v>
      </c>
      <c r="N32">
        <v>610849.72</v>
      </c>
      <c r="O32">
        <v>614456.67000000004</v>
      </c>
      <c r="P32">
        <v>614456.67000000004</v>
      </c>
      <c r="Q32">
        <v>588578.44999999995</v>
      </c>
      <c r="R32">
        <v>589806.6</v>
      </c>
      <c r="S32">
        <v>572989.17000000004</v>
      </c>
      <c r="T32">
        <v>558289.38</v>
      </c>
      <c r="U32">
        <v>546845.68000000005</v>
      </c>
      <c r="V32">
        <v>532852.52</v>
      </c>
      <c r="W32">
        <v>517812.16</v>
      </c>
      <c r="X32">
        <v>521216.23</v>
      </c>
      <c r="Y32">
        <v>512040.24</v>
      </c>
      <c r="Z32">
        <v>528801.76</v>
      </c>
      <c r="AA32">
        <v>532287.93999999994</v>
      </c>
      <c r="AB32">
        <v>544352.12</v>
      </c>
      <c r="AC32">
        <v>541556</v>
      </c>
      <c r="AD32">
        <v>548398.56999999995</v>
      </c>
      <c r="AE32">
        <v>544859.31999999995</v>
      </c>
      <c r="AF32">
        <v>544807.24</v>
      </c>
      <c r="AG32">
        <v>530255.49</v>
      </c>
      <c r="AH32">
        <v>533996.61</v>
      </c>
      <c r="AI32">
        <v>550493.9</v>
      </c>
      <c r="AJ32">
        <v>564133.09</v>
      </c>
      <c r="AK32">
        <v>555707.93999999994</v>
      </c>
      <c r="AL32">
        <v>560696.03</v>
      </c>
      <c r="AM32">
        <v>566795.43000000005</v>
      </c>
      <c r="AN32">
        <v>548944.97</v>
      </c>
      <c r="AO32">
        <v>535403</v>
      </c>
      <c r="AP32">
        <v>526124.56999999995</v>
      </c>
      <c r="AQ32">
        <v>428703.23</v>
      </c>
      <c r="AR32">
        <v>426819.41</v>
      </c>
      <c r="AS32">
        <v>417999.33</v>
      </c>
      <c r="AT32">
        <v>419094.31</v>
      </c>
      <c r="AU32">
        <v>420728.21</v>
      </c>
      <c r="AV32">
        <v>426477.21</v>
      </c>
      <c r="AW32">
        <v>428042.97</v>
      </c>
      <c r="AX32">
        <v>435597.26</v>
      </c>
      <c r="AY32">
        <v>430414.4</v>
      </c>
      <c r="AZ32">
        <v>421356.68</v>
      </c>
      <c r="BA32">
        <v>422727.08</v>
      </c>
      <c r="BB32">
        <v>424552.21</v>
      </c>
      <c r="BC32">
        <v>435254.18</v>
      </c>
      <c r="BD32">
        <v>446813.42</v>
      </c>
      <c r="BE32">
        <v>445664.64</v>
      </c>
      <c r="BF32">
        <v>458426</v>
      </c>
      <c r="BG32">
        <v>461298</v>
      </c>
      <c r="BH32">
        <v>467778.1</v>
      </c>
      <c r="BI32">
        <v>469777</v>
      </c>
      <c r="BJ32">
        <v>478223.68</v>
      </c>
      <c r="BK32"/>
      <c r="BL32"/>
      <c r="BM32"/>
      <c r="BN32"/>
      <c r="BO32"/>
      <c r="BP32"/>
      <c r="BQ32"/>
      <c r="BR32"/>
      <c r="BS32"/>
      <c r="BT32"/>
      <c r="BU32"/>
    </row>
    <row r="33" spans="1:73">
      <c r="A33" t="s">
        <v>316</v>
      </c>
      <c r="B33">
        <v>2739872.05</v>
      </c>
      <c r="C33">
        <v>2603488.48</v>
      </c>
      <c r="D33">
        <v>2647287.3199999998</v>
      </c>
      <c r="E33">
        <v>2739954.38</v>
      </c>
      <c r="F33">
        <v>2703313.95</v>
      </c>
      <c r="G33">
        <v>2600252.62</v>
      </c>
      <c r="H33">
        <v>2673160.02</v>
      </c>
      <c r="I33">
        <v>2716033.3</v>
      </c>
      <c r="J33">
        <v>2803941.46</v>
      </c>
      <c r="K33">
        <v>2796625.27</v>
      </c>
      <c r="L33">
        <v>2931642.81</v>
      </c>
      <c r="M33">
        <v>3026564.02</v>
      </c>
      <c r="N33">
        <v>3017907.45</v>
      </c>
      <c r="O33">
        <v>2991169.35</v>
      </c>
      <c r="P33">
        <v>2991169.35</v>
      </c>
      <c r="Q33">
        <v>2821572.81</v>
      </c>
      <c r="R33">
        <v>2713895.07</v>
      </c>
      <c r="S33">
        <v>2602022.39</v>
      </c>
      <c r="T33">
        <v>2438248.0099999998</v>
      </c>
      <c r="U33">
        <v>2369952.37</v>
      </c>
      <c r="V33">
        <v>2460733.15</v>
      </c>
      <c r="W33">
        <v>2387249.2000000002</v>
      </c>
      <c r="X33">
        <v>2281449.65</v>
      </c>
      <c r="Y33">
        <v>2203793.4300000002</v>
      </c>
      <c r="Z33">
        <v>2252764.38</v>
      </c>
      <c r="AA33">
        <v>2238030.91</v>
      </c>
      <c r="AB33">
        <v>2195901.0699999998</v>
      </c>
      <c r="AC33">
        <v>2168557.81</v>
      </c>
      <c r="AD33">
        <v>2175793.81</v>
      </c>
      <c r="AE33">
        <v>2215861.08</v>
      </c>
      <c r="AF33">
        <v>2244939.2000000002</v>
      </c>
      <c r="AG33">
        <v>2224759.61</v>
      </c>
      <c r="AH33">
        <v>2242041.88</v>
      </c>
      <c r="AI33">
        <v>2307508.41</v>
      </c>
      <c r="AJ33">
        <v>2315209.6</v>
      </c>
      <c r="AK33">
        <v>2252666.2000000002</v>
      </c>
      <c r="AL33">
        <v>2260745.71</v>
      </c>
      <c r="AM33">
        <v>2293408.5699999998</v>
      </c>
      <c r="AN33">
        <v>2272083.7799999998</v>
      </c>
      <c r="AO33">
        <v>2202948.64</v>
      </c>
      <c r="AP33">
        <v>2269404.94</v>
      </c>
      <c r="AQ33">
        <v>2167385.9500000002</v>
      </c>
      <c r="AR33">
        <v>2224605.69</v>
      </c>
      <c r="AS33">
        <v>2151938.4300000002</v>
      </c>
      <c r="AT33">
        <v>2186051.5099999998</v>
      </c>
      <c r="AU33">
        <v>2136280.38</v>
      </c>
      <c r="AV33">
        <v>2187531.38</v>
      </c>
      <c r="AW33">
        <v>2089439.24</v>
      </c>
      <c r="AX33">
        <v>1983617.33</v>
      </c>
      <c r="AY33">
        <v>1893638.55</v>
      </c>
      <c r="AZ33">
        <v>1900355.51</v>
      </c>
      <c r="BA33">
        <v>1943624.64</v>
      </c>
      <c r="BB33">
        <v>1961735.02</v>
      </c>
      <c r="BC33">
        <v>2034156.32</v>
      </c>
      <c r="BD33">
        <v>1989405.26</v>
      </c>
      <c r="BE33">
        <v>1843762.17</v>
      </c>
      <c r="BF33">
        <v>1759665</v>
      </c>
      <c r="BG33">
        <v>1798793</v>
      </c>
      <c r="BH33">
        <v>1780761.14</v>
      </c>
      <c r="BI33">
        <v>1757833</v>
      </c>
      <c r="BJ33">
        <v>1626630.18</v>
      </c>
      <c r="BK33"/>
      <c r="BL33"/>
      <c r="BM33"/>
      <c r="BN33"/>
      <c r="BO33"/>
      <c r="BP33"/>
      <c r="BQ33"/>
      <c r="BR33"/>
      <c r="BS33"/>
      <c r="BT33"/>
      <c r="BU33"/>
    </row>
    <row r="34" spans="1:73">
      <c r="A34" t="s">
        <v>462</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463</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317</v>
      </c>
      <c r="B36">
        <v>317417.15999999997</v>
      </c>
      <c r="C36">
        <v>293069.40999999997</v>
      </c>
      <c r="D36">
        <v>332674.40999999997</v>
      </c>
      <c r="E36">
        <v>402866.34</v>
      </c>
      <c r="F36">
        <v>394598.24</v>
      </c>
      <c r="G36">
        <v>479810.95</v>
      </c>
      <c r="H36">
        <v>469907.02</v>
      </c>
      <c r="I36">
        <v>456269.49</v>
      </c>
      <c r="J36">
        <v>558821.12</v>
      </c>
      <c r="K36">
        <v>621913.42000000004</v>
      </c>
      <c r="L36">
        <v>723216.76</v>
      </c>
      <c r="M36">
        <v>646065.84</v>
      </c>
      <c r="N36">
        <v>565067.72</v>
      </c>
      <c r="O36">
        <v>597974.36</v>
      </c>
      <c r="P36">
        <v>597974.36</v>
      </c>
      <c r="Q36">
        <v>400824.3</v>
      </c>
      <c r="R36">
        <v>232460.58</v>
      </c>
      <c r="S36">
        <v>156162.82999999999</v>
      </c>
      <c r="T36">
        <v>102473.25</v>
      </c>
      <c r="U36">
        <v>78000</v>
      </c>
      <c r="V36">
        <v>34000</v>
      </c>
      <c r="W36">
        <v>18000</v>
      </c>
      <c r="X36">
        <v>19000</v>
      </c>
      <c r="Y36">
        <v>51000</v>
      </c>
      <c r="Z36">
        <v>128000</v>
      </c>
      <c r="AA36">
        <v>108000</v>
      </c>
      <c r="AB36">
        <v>121000</v>
      </c>
      <c r="AC36">
        <v>125000</v>
      </c>
      <c r="AD36">
        <v>166000</v>
      </c>
      <c r="AE36">
        <v>219000</v>
      </c>
      <c r="AF36">
        <v>330000</v>
      </c>
      <c r="AG36">
        <v>361000</v>
      </c>
      <c r="AH36">
        <v>387000</v>
      </c>
      <c r="AI36">
        <v>431000</v>
      </c>
      <c r="AJ36">
        <v>476866.41</v>
      </c>
      <c r="AK36">
        <v>482000</v>
      </c>
      <c r="AL36">
        <v>526000</v>
      </c>
      <c r="AM36">
        <v>532000</v>
      </c>
      <c r="AN36">
        <v>514000</v>
      </c>
      <c r="AO36">
        <v>480000</v>
      </c>
      <c r="AP36">
        <v>549000</v>
      </c>
      <c r="AQ36">
        <v>581000</v>
      </c>
      <c r="AR36">
        <v>622000</v>
      </c>
      <c r="AS36">
        <v>594000</v>
      </c>
      <c r="AT36">
        <v>644000</v>
      </c>
      <c r="AU36">
        <v>614000</v>
      </c>
      <c r="AV36">
        <v>579000</v>
      </c>
      <c r="AW36">
        <v>528409.05000000005</v>
      </c>
      <c r="AX36">
        <v>420388.36</v>
      </c>
      <c r="AY36">
        <v>340000</v>
      </c>
      <c r="AZ36">
        <v>350000</v>
      </c>
      <c r="BA36">
        <v>436000</v>
      </c>
      <c r="BB36">
        <v>469000</v>
      </c>
      <c r="BC36">
        <v>500501.09</v>
      </c>
      <c r="BD36">
        <v>454000</v>
      </c>
      <c r="BE36">
        <v>355000</v>
      </c>
      <c r="BF36">
        <v>295000</v>
      </c>
      <c r="BG36">
        <v>240216</v>
      </c>
      <c r="BH36">
        <v>192423.95</v>
      </c>
      <c r="BI36">
        <v>214296</v>
      </c>
      <c r="BJ36">
        <v>454877.61</v>
      </c>
      <c r="BK36"/>
      <c r="BL36"/>
      <c r="BM36"/>
      <c r="BN36"/>
      <c r="BO36"/>
      <c r="BP36"/>
      <c r="BQ36"/>
      <c r="BR36"/>
      <c r="BS36"/>
      <c r="BT36"/>
      <c r="BU36"/>
    </row>
    <row r="37" spans="1:73">
      <c r="A37" t="s">
        <v>318</v>
      </c>
      <c r="B37">
        <v>289154.71000000002</v>
      </c>
      <c r="C37">
        <v>239323.35</v>
      </c>
      <c r="D37">
        <v>199247.64</v>
      </c>
      <c r="E37">
        <v>149349.53</v>
      </c>
      <c r="F37">
        <v>251646.97</v>
      </c>
      <c r="G37">
        <v>156958.04</v>
      </c>
      <c r="H37">
        <v>173707.8</v>
      </c>
      <c r="I37">
        <v>160489.1</v>
      </c>
      <c r="J37">
        <v>212742</v>
      </c>
      <c r="K37">
        <v>225466.66</v>
      </c>
      <c r="L37">
        <v>173141.38</v>
      </c>
      <c r="M37">
        <v>167112.99</v>
      </c>
      <c r="N37">
        <v>366532.74</v>
      </c>
      <c r="O37">
        <v>332777.2</v>
      </c>
      <c r="P37">
        <v>332777.2</v>
      </c>
      <c r="Q37">
        <v>349020.61</v>
      </c>
      <c r="R37">
        <v>301162.11</v>
      </c>
      <c r="S37">
        <v>409311.94</v>
      </c>
      <c r="T37">
        <v>337428.5</v>
      </c>
      <c r="U37">
        <v>294238.15000000002</v>
      </c>
      <c r="V37">
        <v>269953.71999999997</v>
      </c>
      <c r="W37">
        <v>327814.59000000003</v>
      </c>
      <c r="X37">
        <v>255252.68</v>
      </c>
      <c r="Y37">
        <v>210476.56</v>
      </c>
      <c r="Z37">
        <v>179796.85</v>
      </c>
      <c r="AA37">
        <v>255739.82</v>
      </c>
      <c r="AB37">
        <v>244883.66</v>
      </c>
      <c r="AC37">
        <v>223572.34</v>
      </c>
      <c r="AD37">
        <v>189531.32</v>
      </c>
      <c r="AE37">
        <v>231543.82</v>
      </c>
      <c r="AF37">
        <v>191608.22</v>
      </c>
      <c r="AG37">
        <v>176090.74</v>
      </c>
      <c r="AH37">
        <v>168522.18</v>
      </c>
      <c r="AI37">
        <v>224314.56</v>
      </c>
      <c r="AJ37">
        <v>214446.34</v>
      </c>
      <c r="AK37">
        <v>187748.77</v>
      </c>
      <c r="AL37">
        <v>158533.71</v>
      </c>
      <c r="AM37">
        <v>229153.51</v>
      </c>
      <c r="AN37">
        <v>233365.5</v>
      </c>
      <c r="AO37">
        <v>228464.69</v>
      </c>
      <c r="AP37">
        <v>207418.71</v>
      </c>
      <c r="AQ37">
        <v>205714.82</v>
      </c>
      <c r="AR37">
        <v>202625.65</v>
      </c>
      <c r="AS37">
        <v>199179.32</v>
      </c>
      <c r="AT37">
        <v>185500.83</v>
      </c>
      <c r="AU37">
        <v>228474.19</v>
      </c>
      <c r="AV37">
        <v>191523.04</v>
      </c>
      <c r="AW37">
        <v>210884.51</v>
      </c>
      <c r="AX37">
        <v>170753.43</v>
      </c>
      <c r="AY37">
        <v>180288.65</v>
      </c>
      <c r="AZ37">
        <v>150228.57999999999</v>
      </c>
      <c r="BA37">
        <v>129778.2</v>
      </c>
      <c r="BB37">
        <v>101420.18</v>
      </c>
      <c r="BC37">
        <v>145500.48000000001</v>
      </c>
      <c r="BD37">
        <v>200085.96</v>
      </c>
      <c r="BE37">
        <v>186860.18</v>
      </c>
      <c r="BF37">
        <v>113330</v>
      </c>
      <c r="BG37">
        <v>174445</v>
      </c>
      <c r="BH37">
        <v>222874.68</v>
      </c>
      <c r="BI37">
        <v>188662</v>
      </c>
      <c r="BJ37">
        <v>174140.07</v>
      </c>
      <c r="BK37"/>
      <c r="BL37"/>
      <c r="BM37"/>
      <c r="BN37"/>
      <c r="BO37"/>
      <c r="BP37"/>
      <c r="BQ37"/>
      <c r="BR37"/>
      <c r="BS37"/>
      <c r="BT37"/>
      <c r="BU37"/>
    </row>
    <row r="38" spans="1:73">
      <c r="A38" t="s">
        <v>446</v>
      </c>
      <c r="B38">
        <v>174557.59</v>
      </c>
      <c r="C38">
        <v>157652.82999999999</v>
      </c>
      <c r="D38">
        <v>120400.57</v>
      </c>
      <c r="E38">
        <v>93852.18</v>
      </c>
      <c r="F38">
        <v>147836.13</v>
      </c>
      <c r="G38">
        <v>108486.36</v>
      </c>
      <c r="H38">
        <v>122098.05</v>
      </c>
      <c r="I38">
        <v>104293.02</v>
      </c>
      <c r="J38">
        <v>212742</v>
      </c>
      <c r="K38">
        <v>225466.66</v>
      </c>
      <c r="L38">
        <v>173141.38</v>
      </c>
      <c r="M38">
        <v>167112.99</v>
      </c>
      <c r="N38">
        <v>366532.74</v>
      </c>
      <c r="O38">
        <v>332777.2</v>
      </c>
      <c r="P38">
        <v>332777.2</v>
      </c>
      <c r="Q38">
        <v>349020.61</v>
      </c>
      <c r="R38">
        <v>301162.11</v>
      </c>
      <c r="S38">
        <v>184243.18</v>
      </c>
      <c r="T38">
        <v>337428.5</v>
      </c>
      <c r="U38">
        <v>183581.44</v>
      </c>
      <c r="V38">
        <v>269953.71999999997</v>
      </c>
      <c r="W38">
        <v>327814.59000000003</v>
      </c>
      <c r="X38">
        <v>255252.68</v>
      </c>
      <c r="Y38">
        <v>210476.56</v>
      </c>
      <c r="Z38">
        <v>179796.85</v>
      </c>
      <c r="AA38">
        <v>255739.82</v>
      </c>
      <c r="AB38">
        <v>244883.66</v>
      </c>
      <c r="AC38">
        <v>223572.34</v>
      </c>
      <c r="AD38">
        <v>189531.32</v>
      </c>
      <c r="AE38">
        <v>231543.82</v>
      </c>
      <c r="AF38">
        <v>191608.22</v>
      </c>
      <c r="AG38">
        <v>176090.74</v>
      </c>
      <c r="AH38">
        <v>168522.18</v>
      </c>
      <c r="AI38">
        <v>224314.56</v>
      </c>
      <c r="AJ38">
        <v>214446.34</v>
      </c>
      <c r="AK38">
        <v>187748.77</v>
      </c>
      <c r="AL38">
        <v>158533.71</v>
      </c>
      <c r="AM38">
        <v>229153.51</v>
      </c>
      <c r="AN38">
        <v>233365.5</v>
      </c>
      <c r="AO38">
        <v>228464.69</v>
      </c>
      <c r="AP38">
        <v>207418.71</v>
      </c>
      <c r="AQ38">
        <v>205714.82</v>
      </c>
      <c r="AR38">
        <v>202625.65</v>
      </c>
      <c r="AS38">
        <v>199179.32</v>
      </c>
      <c r="AT38">
        <v>185500.83</v>
      </c>
      <c r="AU38">
        <v>228474.19</v>
      </c>
      <c r="AV38">
        <v>191523.04</v>
      </c>
      <c r="AW38">
        <v>210884.51</v>
      </c>
      <c r="AX38">
        <v>170753.43</v>
      </c>
      <c r="AY38">
        <v>180288.65</v>
      </c>
      <c r="AZ38">
        <v>150228.57999999999</v>
      </c>
      <c r="BA38">
        <v>129778.2</v>
      </c>
      <c r="BB38">
        <v>101420.18</v>
      </c>
      <c r="BC38">
        <v>145500.48000000001</v>
      </c>
      <c r="BD38">
        <v>200085.96</v>
      </c>
      <c r="BE38">
        <v>186860.18</v>
      </c>
      <c r="BF38">
        <v>113330</v>
      </c>
      <c r="BG38">
        <v>174445</v>
      </c>
      <c r="BH38">
        <v>222874.68</v>
      </c>
      <c r="BI38">
        <v>188662</v>
      </c>
      <c r="BJ38">
        <v>174140.07</v>
      </c>
      <c r="BK38"/>
      <c r="BL38"/>
      <c r="BM38"/>
      <c r="BN38"/>
      <c r="BO38"/>
      <c r="BP38"/>
      <c r="BQ38"/>
      <c r="BR38"/>
      <c r="BS38"/>
      <c r="BT38"/>
      <c r="BU38"/>
    </row>
    <row r="39" spans="1:73">
      <c r="A39" t="s">
        <v>464</v>
      </c>
      <c r="B39">
        <v>114597.12</v>
      </c>
      <c r="C39">
        <v>81670.52</v>
      </c>
      <c r="D39">
        <v>78847.070000000007</v>
      </c>
      <c r="E39">
        <v>55497.34</v>
      </c>
      <c r="F39">
        <v>103810.84</v>
      </c>
      <c r="G39">
        <v>48471.68</v>
      </c>
      <c r="H39">
        <v>51609.75</v>
      </c>
      <c r="I39">
        <v>56196.08</v>
      </c>
      <c r="J39">
        <v>0</v>
      </c>
      <c r="K39">
        <v>0</v>
      </c>
      <c r="L39">
        <v>0</v>
      </c>
      <c r="M39">
        <v>0</v>
      </c>
      <c r="N39">
        <v>0</v>
      </c>
      <c r="O39">
        <v>0</v>
      </c>
      <c r="P39">
        <v>0</v>
      </c>
      <c r="Q39">
        <v>0</v>
      </c>
      <c r="R39">
        <v>0</v>
      </c>
      <c r="S39">
        <v>225068.76</v>
      </c>
      <c r="T39">
        <v>0</v>
      </c>
      <c r="U39">
        <v>110656.71</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c r="BL39"/>
      <c r="BM39"/>
      <c r="BN39"/>
      <c r="BO39"/>
      <c r="BP39"/>
      <c r="BQ39"/>
      <c r="BR39"/>
      <c r="BS39"/>
      <c r="BT39"/>
      <c r="BU39"/>
    </row>
    <row r="40" spans="1:73">
      <c r="A40" t="s">
        <v>647</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89529.9</v>
      </c>
      <c r="AW40">
        <v>68452.84</v>
      </c>
      <c r="AX40">
        <v>53444.51</v>
      </c>
      <c r="AY40">
        <v>72156.56</v>
      </c>
      <c r="AZ40">
        <v>74709.289999999994</v>
      </c>
      <c r="BA40">
        <v>59067.07</v>
      </c>
      <c r="BB40">
        <v>45385.51</v>
      </c>
      <c r="BC40">
        <v>64692.29</v>
      </c>
      <c r="BD40">
        <v>45263.79</v>
      </c>
      <c r="BE40">
        <v>39435.18</v>
      </c>
      <c r="BF40">
        <v>0</v>
      </c>
      <c r="BG40">
        <v>0</v>
      </c>
      <c r="BH40">
        <v>0</v>
      </c>
      <c r="BI40">
        <v>0</v>
      </c>
      <c r="BJ40">
        <v>0</v>
      </c>
      <c r="BK40"/>
      <c r="BL40"/>
      <c r="BM40"/>
      <c r="BN40"/>
      <c r="BO40"/>
      <c r="BP40"/>
      <c r="BQ40"/>
      <c r="BR40"/>
      <c r="BS40"/>
      <c r="BT40"/>
      <c r="BU40"/>
    </row>
    <row r="41" spans="1:73">
      <c r="A41" t="s">
        <v>320</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18580</v>
      </c>
      <c r="BK41"/>
      <c r="BL41"/>
      <c r="BM41"/>
      <c r="BN41"/>
      <c r="BO41"/>
      <c r="BP41"/>
      <c r="BQ41"/>
      <c r="BR41"/>
      <c r="BS41"/>
      <c r="BT41"/>
      <c r="BU41"/>
    </row>
    <row r="42" spans="1:73" s="114" customFormat="1">
      <c r="A42" t="s">
        <v>466</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18580</v>
      </c>
      <c r="BK42"/>
      <c r="BL42"/>
      <c r="BM42"/>
      <c r="BN42"/>
      <c r="BO42"/>
      <c r="BP42"/>
      <c r="BQ42"/>
      <c r="BR42"/>
      <c r="BS42"/>
      <c r="BT42"/>
      <c r="BU42"/>
    </row>
    <row r="43" spans="1:73">
      <c r="A43" t="s">
        <v>2158</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21.83</v>
      </c>
      <c r="AW43">
        <v>25.73</v>
      </c>
      <c r="AX43">
        <v>12.08</v>
      </c>
      <c r="AY43">
        <v>12.41</v>
      </c>
      <c r="AZ43">
        <v>14.99</v>
      </c>
      <c r="BA43">
        <v>24.07</v>
      </c>
      <c r="BB43">
        <v>11.81</v>
      </c>
      <c r="BC43">
        <v>11.81</v>
      </c>
      <c r="BD43">
        <v>13.24</v>
      </c>
      <c r="BE43">
        <v>19.739999999999998</v>
      </c>
      <c r="BF43">
        <v>0</v>
      </c>
      <c r="BG43">
        <v>0</v>
      </c>
      <c r="BH43">
        <v>0</v>
      </c>
      <c r="BI43">
        <v>0</v>
      </c>
      <c r="BJ43">
        <v>0</v>
      </c>
      <c r="BK43"/>
      <c r="BL43"/>
      <c r="BM43"/>
      <c r="BN43"/>
      <c r="BO43"/>
      <c r="BP43"/>
      <c r="BQ43"/>
      <c r="BR43"/>
      <c r="BS43"/>
      <c r="BT43"/>
      <c r="BU43"/>
    </row>
    <row r="44" spans="1:73">
      <c r="A44" t="s">
        <v>2159</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21.83</v>
      </c>
      <c r="AW44">
        <v>25.73</v>
      </c>
      <c r="AX44">
        <v>12.08</v>
      </c>
      <c r="AY44">
        <v>12.41</v>
      </c>
      <c r="AZ44">
        <v>14.99</v>
      </c>
      <c r="BA44">
        <v>24.07</v>
      </c>
      <c r="BB44">
        <v>11.81</v>
      </c>
      <c r="BC44">
        <v>11.81</v>
      </c>
      <c r="BD44">
        <v>13.24</v>
      </c>
      <c r="BE44">
        <v>19.739999999999998</v>
      </c>
      <c r="BF44">
        <v>0</v>
      </c>
      <c r="BG44">
        <v>0</v>
      </c>
      <c r="BH44">
        <v>0</v>
      </c>
      <c r="BI44">
        <v>0</v>
      </c>
      <c r="BJ44">
        <v>0</v>
      </c>
      <c r="BK44"/>
      <c r="BL44"/>
      <c r="BM44"/>
      <c r="BN44"/>
      <c r="BO44"/>
      <c r="BP44"/>
      <c r="BQ44"/>
      <c r="BR44"/>
      <c r="BS44"/>
      <c r="BT44"/>
      <c r="BU44"/>
    </row>
    <row r="45" spans="1:73">
      <c r="A45" t="s">
        <v>470</v>
      </c>
      <c r="B45">
        <v>23655.42</v>
      </c>
      <c r="C45">
        <v>21104.74</v>
      </c>
      <c r="D45">
        <v>21069.46</v>
      </c>
      <c r="E45">
        <v>20662.650000000001</v>
      </c>
      <c r="F45">
        <v>20276.310000000001</v>
      </c>
      <c r="G45">
        <v>27593.17</v>
      </c>
      <c r="H45">
        <v>26961.65</v>
      </c>
      <c r="I45">
        <v>32500.55</v>
      </c>
      <c r="J45">
        <v>36152.129999999997</v>
      </c>
      <c r="K45">
        <v>37955.86</v>
      </c>
      <c r="L45">
        <v>41231.01</v>
      </c>
      <c r="M45">
        <v>39380.910000000003</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277.95</v>
      </c>
      <c r="AY45">
        <v>0</v>
      </c>
      <c r="AZ45">
        <v>1716.67</v>
      </c>
      <c r="BA45">
        <v>0</v>
      </c>
      <c r="BB45">
        <v>0</v>
      </c>
      <c r="BC45">
        <v>0</v>
      </c>
      <c r="BD45">
        <v>1681.28</v>
      </c>
      <c r="BE45">
        <v>1681.28</v>
      </c>
      <c r="BF45">
        <v>1681</v>
      </c>
      <c r="BG45">
        <v>1681</v>
      </c>
      <c r="BH45">
        <v>1681.28</v>
      </c>
      <c r="BI45">
        <v>1681</v>
      </c>
      <c r="BJ45">
        <v>1681.28</v>
      </c>
      <c r="BK45"/>
      <c r="BL45"/>
      <c r="BM45"/>
      <c r="BN45"/>
      <c r="BO45"/>
      <c r="BP45"/>
      <c r="BQ45"/>
      <c r="BR45"/>
      <c r="BS45"/>
      <c r="BT45"/>
      <c r="BU45"/>
    </row>
    <row r="46" spans="1:73" s="114" customFormat="1">
      <c r="A46" t="s">
        <v>471</v>
      </c>
      <c r="B46">
        <v>30126.11</v>
      </c>
      <c r="C46">
        <v>54256.03</v>
      </c>
      <c r="D46">
        <v>25876.54</v>
      </c>
      <c r="E46">
        <v>40605.26</v>
      </c>
      <c r="F46">
        <v>21348.78</v>
      </c>
      <c r="G46">
        <v>18231.73</v>
      </c>
      <c r="H46">
        <v>9375.2000000000007</v>
      </c>
      <c r="I46">
        <v>15253.64</v>
      </c>
      <c r="J46">
        <v>11104.45</v>
      </c>
      <c r="K46">
        <v>12407.25</v>
      </c>
      <c r="L46">
        <v>75873.039999999994</v>
      </c>
      <c r="M46">
        <v>99838.25</v>
      </c>
      <c r="N46">
        <v>82020.570000000007</v>
      </c>
      <c r="O46">
        <v>131360.09</v>
      </c>
      <c r="P46">
        <v>131360.09</v>
      </c>
      <c r="Q46">
        <v>76149.59</v>
      </c>
      <c r="R46">
        <v>121273.62</v>
      </c>
      <c r="S46">
        <v>77367.149999999994</v>
      </c>
      <c r="T46">
        <v>97986.17</v>
      </c>
      <c r="U46">
        <v>60973.87</v>
      </c>
      <c r="V46">
        <v>74285.58</v>
      </c>
      <c r="W46">
        <v>39259.18</v>
      </c>
      <c r="X46">
        <v>57290.53</v>
      </c>
      <c r="Y46">
        <v>25274.35</v>
      </c>
      <c r="Z46">
        <v>44387.8</v>
      </c>
      <c r="AA46">
        <v>26663.53</v>
      </c>
      <c r="AB46">
        <v>45843.41</v>
      </c>
      <c r="AC46">
        <v>26654.78</v>
      </c>
      <c r="AD46">
        <v>34614.550000000003</v>
      </c>
      <c r="AE46">
        <v>19435.45</v>
      </c>
      <c r="AF46">
        <v>31251.41</v>
      </c>
      <c r="AG46">
        <v>10145.74</v>
      </c>
      <c r="AH46">
        <v>18944.7</v>
      </c>
      <c r="AI46">
        <v>17368.32</v>
      </c>
      <c r="AJ46">
        <v>37058.370000000003</v>
      </c>
      <c r="AK46">
        <v>15561.51</v>
      </c>
      <c r="AL46">
        <v>39180.080000000002</v>
      </c>
      <c r="AM46">
        <v>28387.08</v>
      </c>
      <c r="AN46">
        <v>49182.67</v>
      </c>
      <c r="AO46">
        <v>27567.98</v>
      </c>
      <c r="AP46">
        <v>51512.56</v>
      </c>
      <c r="AQ46">
        <v>38262.410000000003</v>
      </c>
      <c r="AR46">
        <v>66840.53</v>
      </c>
      <c r="AS46">
        <v>37708.26</v>
      </c>
      <c r="AT46">
        <v>46851.78</v>
      </c>
      <c r="AU46">
        <v>25895.33</v>
      </c>
      <c r="AV46">
        <v>47968</v>
      </c>
      <c r="AW46">
        <v>36065.22</v>
      </c>
      <c r="AX46">
        <v>21882.66</v>
      </c>
      <c r="AY46">
        <v>10447.68</v>
      </c>
      <c r="AZ46">
        <v>12509.95</v>
      </c>
      <c r="BA46">
        <v>9741.6299999999992</v>
      </c>
      <c r="BB46">
        <v>7500.59</v>
      </c>
      <c r="BC46">
        <v>5263.5</v>
      </c>
      <c r="BD46">
        <v>10778.21</v>
      </c>
      <c r="BE46">
        <v>9217.18</v>
      </c>
      <c r="BF46">
        <v>0</v>
      </c>
      <c r="BG46">
        <v>0</v>
      </c>
      <c r="BH46">
        <v>0</v>
      </c>
      <c r="BI46">
        <v>0</v>
      </c>
      <c r="BJ46">
        <v>0</v>
      </c>
      <c r="BK46"/>
      <c r="BL46"/>
      <c r="BM46"/>
      <c r="BN46"/>
      <c r="BO46"/>
      <c r="BP46"/>
      <c r="BQ46"/>
      <c r="BR46"/>
      <c r="BS46"/>
      <c r="BT46"/>
      <c r="BU46"/>
    </row>
    <row r="47" spans="1:73">
      <c r="A47" t="s">
        <v>472</v>
      </c>
      <c r="B47">
        <v>10137.25</v>
      </c>
      <c r="C47">
        <v>26923.81</v>
      </c>
      <c r="D47">
        <v>8238.7999999999993</v>
      </c>
      <c r="E47">
        <v>9382.06</v>
      </c>
      <c r="F47">
        <v>23059.919999999998</v>
      </c>
      <c r="G47">
        <v>23838.66</v>
      </c>
      <c r="H47">
        <v>8822.64</v>
      </c>
      <c r="I47">
        <v>4395.8100000000004</v>
      </c>
      <c r="J47">
        <v>33964.089999999997</v>
      </c>
      <c r="K47">
        <v>15834.23</v>
      </c>
      <c r="L47">
        <v>8034.91</v>
      </c>
      <c r="M47">
        <v>7689.65</v>
      </c>
      <c r="N47">
        <v>20961.7</v>
      </c>
      <c r="O47">
        <v>27699.55</v>
      </c>
      <c r="P47">
        <v>27699.55</v>
      </c>
      <c r="Q47">
        <v>12126.64</v>
      </c>
      <c r="R47">
        <v>15953.75</v>
      </c>
      <c r="S47">
        <v>21634.73</v>
      </c>
      <c r="T47">
        <v>28036.78</v>
      </c>
      <c r="U47">
        <v>10282.59</v>
      </c>
      <c r="V47">
        <v>16779.349999999999</v>
      </c>
      <c r="W47">
        <v>18661.669999999998</v>
      </c>
      <c r="X47">
        <v>13388.58</v>
      </c>
      <c r="Y47">
        <v>12645.07</v>
      </c>
      <c r="Z47">
        <v>14107.59</v>
      </c>
      <c r="AA47">
        <v>17599.8</v>
      </c>
      <c r="AB47">
        <v>14615.75</v>
      </c>
      <c r="AC47">
        <v>14467.47</v>
      </c>
      <c r="AD47">
        <v>15862.81</v>
      </c>
      <c r="AE47">
        <v>15952.28</v>
      </c>
      <c r="AF47">
        <v>13200.19</v>
      </c>
      <c r="AG47">
        <v>14920.48</v>
      </c>
      <c r="AH47">
        <v>7527.28</v>
      </c>
      <c r="AI47">
        <v>15277.3</v>
      </c>
      <c r="AJ47">
        <v>13906.45</v>
      </c>
      <c r="AK47">
        <v>9114.75</v>
      </c>
      <c r="AL47">
        <v>6788.72</v>
      </c>
      <c r="AM47">
        <v>10604.41</v>
      </c>
      <c r="AN47">
        <v>12331.5</v>
      </c>
      <c r="AO47">
        <v>11824.79</v>
      </c>
      <c r="AP47">
        <v>9867.2900000000009</v>
      </c>
      <c r="AQ47">
        <v>15949.05</v>
      </c>
      <c r="AR47">
        <v>14760.14</v>
      </c>
      <c r="AS47">
        <v>10569.39</v>
      </c>
      <c r="AT47">
        <v>8826.2099999999991</v>
      </c>
      <c r="AU47">
        <v>9804.41</v>
      </c>
      <c r="AV47">
        <v>5000.84</v>
      </c>
      <c r="AW47">
        <v>4896.32</v>
      </c>
      <c r="AX47">
        <v>4929.04</v>
      </c>
      <c r="AY47">
        <v>8905.67</v>
      </c>
      <c r="AZ47">
        <v>5801.73</v>
      </c>
      <c r="BA47">
        <v>6800.9</v>
      </c>
      <c r="BB47">
        <v>9848.08</v>
      </c>
      <c r="BC47">
        <v>8037.06</v>
      </c>
      <c r="BD47">
        <v>4293.72</v>
      </c>
      <c r="BE47">
        <v>4134.74</v>
      </c>
      <c r="BF47">
        <v>63260</v>
      </c>
      <c r="BG47">
        <v>101082</v>
      </c>
      <c r="BH47">
        <v>113922.14</v>
      </c>
      <c r="BI47">
        <v>95942</v>
      </c>
      <c r="BJ47">
        <v>92546.28</v>
      </c>
      <c r="BK47"/>
      <c r="BL47"/>
      <c r="BM47"/>
      <c r="BN47"/>
      <c r="BO47"/>
      <c r="BP47"/>
      <c r="BQ47"/>
      <c r="BR47"/>
      <c r="BS47"/>
      <c r="BT47"/>
      <c r="BU47"/>
    </row>
    <row r="48" spans="1:73">
      <c r="A48" t="s">
        <v>321</v>
      </c>
      <c r="B48">
        <v>670490.65</v>
      </c>
      <c r="C48">
        <v>634677.34</v>
      </c>
      <c r="D48">
        <v>587106.85</v>
      </c>
      <c r="E48">
        <v>622865.84</v>
      </c>
      <c r="F48">
        <v>710930.22</v>
      </c>
      <c r="G48">
        <v>706432.56</v>
      </c>
      <c r="H48">
        <v>688774.31</v>
      </c>
      <c r="I48">
        <v>668908.6</v>
      </c>
      <c r="J48">
        <v>852783.79</v>
      </c>
      <c r="K48">
        <v>913577.42</v>
      </c>
      <c r="L48">
        <v>1021497.1</v>
      </c>
      <c r="M48">
        <v>960087.64</v>
      </c>
      <c r="N48">
        <v>1034582.73</v>
      </c>
      <c r="O48">
        <v>1089811.19</v>
      </c>
      <c r="P48">
        <v>1089811.19</v>
      </c>
      <c r="Q48">
        <v>838121.13</v>
      </c>
      <c r="R48">
        <v>670850.06000000006</v>
      </c>
      <c r="S48">
        <v>664476.66</v>
      </c>
      <c r="T48">
        <v>565924.68999999994</v>
      </c>
      <c r="U48">
        <v>443494.61</v>
      </c>
      <c r="V48">
        <v>395018.65</v>
      </c>
      <c r="W48">
        <v>403735.43</v>
      </c>
      <c r="X48">
        <v>344931.79</v>
      </c>
      <c r="Y48">
        <v>299395.99</v>
      </c>
      <c r="Z48">
        <v>366292.24</v>
      </c>
      <c r="AA48">
        <v>408003.15</v>
      </c>
      <c r="AB48">
        <v>426342.81</v>
      </c>
      <c r="AC48">
        <v>389694.59</v>
      </c>
      <c r="AD48">
        <v>406008.67</v>
      </c>
      <c r="AE48">
        <v>485931.55</v>
      </c>
      <c r="AF48">
        <v>566059.81999999995</v>
      </c>
      <c r="AG48">
        <v>562156.96</v>
      </c>
      <c r="AH48">
        <v>581994.17000000004</v>
      </c>
      <c r="AI48">
        <v>687960.18</v>
      </c>
      <c r="AJ48">
        <v>742277.56</v>
      </c>
      <c r="AK48">
        <v>694425.03</v>
      </c>
      <c r="AL48">
        <v>730502.51</v>
      </c>
      <c r="AM48">
        <v>800145</v>
      </c>
      <c r="AN48">
        <v>808879.67</v>
      </c>
      <c r="AO48">
        <v>747857.46</v>
      </c>
      <c r="AP48">
        <v>817798.56</v>
      </c>
      <c r="AQ48">
        <v>840926.28</v>
      </c>
      <c r="AR48">
        <v>906226.33</v>
      </c>
      <c r="AS48">
        <v>841456.97</v>
      </c>
      <c r="AT48">
        <v>885178.82</v>
      </c>
      <c r="AU48">
        <v>878173.93</v>
      </c>
      <c r="AV48">
        <v>913043.62</v>
      </c>
      <c r="AW48">
        <v>848733.66</v>
      </c>
      <c r="AX48">
        <v>671688.04</v>
      </c>
      <c r="AY48">
        <v>611810.96</v>
      </c>
      <c r="AZ48">
        <v>594981.21</v>
      </c>
      <c r="BA48">
        <v>641411.86</v>
      </c>
      <c r="BB48">
        <v>633166.17000000004</v>
      </c>
      <c r="BC48">
        <v>724006.23</v>
      </c>
      <c r="BD48">
        <v>716116.2</v>
      </c>
      <c r="BE48">
        <v>596348.31000000006</v>
      </c>
      <c r="BF48">
        <v>473271</v>
      </c>
      <c r="BG48">
        <v>517424</v>
      </c>
      <c r="BH48">
        <v>530902.05000000005</v>
      </c>
      <c r="BI48">
        <v>500582</v>
      </c>
      <c r="BJ48">
        <v>741825.24</v>
      </c>
      <c r="BK48"/>
      <c r="BL48"/>
      <c r="BM48"/>
      <c r="BN48"/>
      <c r="BO48"/>
      <c r="BP48"/>
      <c r="BQ48"/>
      <c r="BR48"/>
      <c r="BS48"/>
      <c r="BT48"/>
      <c r="BU48"/>
    </row>
    <row r="49" spans="1:73" s="114" customFormat="1">
      <c r="A49" t="s">
        <v>473</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322</v>
      </c>
      <c r="B50">
        <v>0</v>
      </c>
      <c r="C50">
        <v>0</v>
      </c>
      <c r="D50">
        <v>0</v>
      </c>
      <c r="E50">
        <v>0</v>
      </c>
      <c r="F50">
        <v>0</v>
      </c>
      <c r="G50">
        <v>0</v>
      </c>
      <c r="H50">
        <v>0</v>
      </c>
      <c r="I50">
        <v>0</v>
      </c>
      <c r="J50">
        <v>6617</v>
      </c>
      <c r="K50">
        <v>6651.5</v>
      </c>
      <c r="L50">
        <v>0</v>
      </c>
      <c r="M50">
        <v>0</v>
      </c>
      <c r="N50">
        <v>122384.63</v>
      </c>
      <c r="O50">
        <v>0</v>
      </c>
      <c r="P50">
        <v>0</v>
      </c>
      <c r="Q50">
        <v>126630.43</v>
      </c>
      <c r="R50">
        <v>0</v>
      </c>
      <c r="S50">
        <v>0</v>
      </c>
      <c r="T50">
        <v>101704.51</v>
      </c>
      <c r="U50">
        <v>0</v>
      </c>
      <c r="V50">
        <v>0</v>
      </c>
      <c r="W50">
        <v>88151.07</v>
      </c>
      <c r="X50">
        <v>86736.97</v>
      </c>
      <c r="Y50">
        <v>0</v>
      </c>
      <c r="Z50">
        <v>0</v>
      </c>
      <c r="AA50">
        <v>0</v>
      </c>
      <c r="AB50">
        <v>0</v>
      </c>
      <c r="AC50">
        <v>0</v>
      </c>
      <c r="AD50">
        <v>0</v>
      </c>
      <c r="AE50">
        <v>0</v>
      </c>
      <c r="AF50">
        <v>0</v>
      </c>
      <c r="AG50">
        <v>0</v>
      </c>
      <c r="AH50">
        <v>0</v>
      </c>
      <c r="AI50">
        <v>0</v>
      </c>
      <c r="AJ50">
        <v>57458.36</v>
      </c>
      <c r="AK50">
        <v>54267.8</v>
      </c>
      <c r="AL50">
        <v>0</v>
      </c>
      <c r="AM50">
        <v>20979.91</v>
      </c>
      <c r="AN50">
        <v>0</v>
      </c>
      <c r="AO50">
        <v>0</v>
      </c>
      <c r="AP50">
        <v>0</v>
      </c>
      <c r="AQ50">
        <v>0</v>
      </c>
      <c r="AR50">
        <v>0</v>
      </c>
      <c r="AS50">
        <v>0</v>
      </c>
      <c r="AT50">
        <v>0</v>
      </c>
      <c r="AU50">
        <v>0</v>
      </c>
      <c r="AV50">
        <v>0</v>
      </c>
      <c r="AW50">
        <v>0</v>
      </c>
      <c r="AX50">
        <v>0</v>
      </c>
      <c r="AY50">
        <v>0</v>
      </c>
      <c r="AZ50">
        <v>1927</v>
      </c>
      <c r="BA50">
        <v>0</v>
      </c>
      <c r="BB50">
        <v>0</v>
      </c>
      <c r="BC50">
        <v>0</v>
      </c>
      <c r="BD50">
        <v>3019.34</v>
      </c>
      <c r="BE50">
        <v>3394.03</v>
      </c>
      <c r="BF50">
        <v>0</v>
      </c>
      <c r="BG50">
        <v>0</v>
      </c>
      <c r="BH50">
        <v>1338</v>
      </c>
      <c r="BI50">
        <v>1300</v>
      </c>
      <c r="BJ50">
        <v>3629</v>
      </c>
      <c r="BK50"/>
      <c r="BL50"/>
      <c r="BM50"/>
      <c r="BN50"/>
      <c r="BO50"/>
      <c r="BP50"/>
      <c r="BQ50"/>
      <c r="BR50"/>
      <c r="BS50"/>
      <c r="BT50"/>
      <c r="BU50"/>
    </row>
    <row r="51" spans="1:73">
      <c r="A51" t="s">
        <v>465</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2330</v>
      </c>
      <c r="BK51"/>
      <c r="BL51"/>
      <c r="BM51"/>
      <c r="BN51"/>
      <c r="BO51"/>
      <c r="BP51"/>
      <c r="BQ51"/>
      <c r="BR51"/>
      <c r="BS51"/>
      <c r="BT51"/>
      <c r="BU51"/>
    </row>
    <row r="52" spans="1:73">
      <c r="A52" t="s">
        <v>474</v>
      </c>
      <c r="B52">
        <v>0</v>
      </c>
      <c r="C52">
        <v>0</v>
      </c>
      <c r="D52">
        <v>0</v>
      </c>
      <c r="E52">
        <v>0</v>
      </c>
      <c r="F52">
        <v>0</v>
      </c>
      <c r="G52">
        <v>0</v>
      </c>
      <c r="H52">
        <v>0</v>
      </c>
      <c r="I52">
        <v>0</v>
      </c>
      <c r="J52">
        <v>6617</v>
      </c>
      <c r="K52">
        <v>6651.5</v>
      </c>
      <c r="L52">
        <v>0</v>
      </c>
      <c r="M52">
        <v>0</v>
      </c>
      <c r="N52">
        <v>122384.63</v>
      </c>
      <c r="O52">
        <v>0</v>
      </c>
      <c r="P52">
        <v>0</v>
      </c>
      <c r="Q52">
        <v>126630.43</v>
      </c>
      <c r="R52">
        <v>0</v>
      </c>
      <c r="S52">
        <v>0</v>
      </c>
      <c r="T52">
        <v>101704.51</v>
      </c>
      <c r="U52">
        <v>0</v>
      </c>
      <c r="V52">
        <v>0</v>
      </c>
      <c r="W52">
        <v>88151.07</v>
      </c>
      <c r="X52">
        <v>86736.97</v>
      </c>
      <c r="Y52">
        <v>0</v>
      </c>
      <c r="Z52">
        <v>0</v>
      </c>
      <c r="AA52">
        <v>0</v>
      </c>
      <c r="AB52">
        <v>0</v>
      </c>
      <c r="AC52">
        <v>0</v>
      </c>
      <c r="AD52">
        <v>0</v>
      </c>
      <c r="AE52">
        <v>0</v>
      </c>
      <c r="AF52">
        <v>0</v>
      </c>
      <c r="AG52">
        <v>0</v>
      </c>
      <c r="AH52">
        <v>0</v>
      </c>
      <c r="AI52">
        <v>0</v>
      </c>
      <c r="AJ52">
        <v>57458.36</v>
      </c>
      <c r="AK52">
        <v>54267.8</v>
      </c>
      <c r="AL52">
        <v>0</v>
      </c>
      <c r="AM52">
        <v>20979.91</v>
      </c>
      <c r="AN52">
        <v>0</v>
      </c>
      <c r="AO52">
        <v>0</v>
      </c>
      <c r="AP52">
        <v>0</v>
      </c>
      <c r="AQ52">
        <v>0</v>
      </c>
      <c r="AR52">
        <v>0</v>
      </c>
      <c r="AS52">
        <v>0</v>
      </c>
      <c r="AT52">
        <v>0</v>
      </c>
      <c r="AU52">
        <v>0</v>
      </c>
      <c r="AV52">
        <v>0</v>
      </c>
      <c r="AW52">
        <v>0</v>
      </c>
      <c r="AX52">
        <v>0</v>
      </c>
      <c r="AY52">
        <v>0</v>
      </c>
      <c r="AZ52">
        <v>1927</v>
      </c>
      <c r="BA52">
        <v>0</v>
      </c>
      <c r="BB52">
        <v>0</v>
      </c>
      <c r="BC52">
        <v>0</v>
      </c>
      <c r="BD52">
        <v>3019.34</v>
      </c>
      <c r="BE52">
        <v>3394.03</v>
      </c>
      <c r="BF52">
        <v>0</v>
      </c>
      <c r="BG52">
        <v>0</v>
      </c>
      <c r="BH52">
        <v>1338</v>
      </c>
      <c r="BI52">
        <v>1300</v>
      </c>
      <c r="BJ52">
        <v>1299</v>
      </c>
      <c r="BK52"/>
      <c r="BL52"/>
      <c r="BM52"/>
      <c r="BN52"/>
      <c r="BO52"/>
      <c r="BP52"/>
      <c r="BQ52"/>
      <c r="BR52"/>
      <c r="BS52"/>
      <c r="BT52"/>
      <c r="BU52"/>
    </row>
    <row r="53" spans="1:73">
      <c r="A53" t="s">
        <v>475</v>
      </c>
      <c r="B53">
        <v>30814.58</v>
      </c>
      <c r="C53">
        <v>26645.96</v>
      </c>
      <c r="D53">
        <v>26951.91</v>
      </c>
      <c r="E53">
        <v>22182.3</v>
      </c>
      <c r="F53">
        <v>20181.29</v>
      </c>
      <c r="G53">
        <v>27215.74</v>
      </c>
      <c r="H53">
        <v>22700.03</v>
      </c>
      <c r="I53">
        <v>23233.37</v>
      </c>
      <c r="J53">
        <v>23578.16</v>
      </c>
      <c r="K53">
        <v>21510.85</v>
      </c>
      <c r="L53">
        <v>26206.52</v>
      </c>
      <c r="M53">
        <v>31346.06</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2300</v>
      </c>
      <c r="BG53">
        <v>3043</v>
      </c>
      <c r="BH53">
        <v>3463.57</v>
      </c>
      <c r="BI53">
        <v>3884</v>
      </c>
      <c r="BJ53">
        <v>4304.21</v>
      </c>
      <c r="BK53"/>
      <c r="BL53"/>
      <c r="BM53"/>
      <c r="BN53"/>
      <c r="BO53"/>
      <c r="BP53"/>
      <c r="BQ53"/>
      <c r="BR53"/>
      <c r="BS53"/>
      <c r="BT53"/>
      <c r="BU53"/>
    </row>
    <row r="54" spans="1:73">
      <c r="A54" t="s">
        <v>476</v>
      </c>
      <c r="B54">
        <v>5704.5</v>
      </c>
      <c r="C54">
        <v>5663.5</v>
      </c>
      <c r="D54">
        <v>5690.5</v>
      </c>
      <c r="E54">
        <v>5817.5</v>
      </c>
      <c r="F54">
        <v>5942.5</v>
      </c>
      <c r="G54">
        <v>6249</v>
      </c>
      <c r="H54">
        <v>6360.5</v>
      </c>
      <c r="I54">
        <v>6540</v>
      </c>
      <c r="J54">
        <v>0</v>
      </c>
      <c r="K54">
        <v>0</v>
      </c>
      <c r="L54">
        <v>6711</v>
      </c>
      <c r="M54">
        <v>6823.5</v>
      </c>
      <c r="N54">
        <v>0</v>
      </c>
      <c r="O54">
        <v>6699</v>
      </c>
      <c r="P54">
        <v>6699</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c r="BL54"/>
      <c r="BM54"/>
      <c r="BN54"/>
      <c r="BO54"/>
      <c r="BP54"/>
      <c r="BQ54"/>
      <c r="BR54"/>
      <c r="BS54"/>
      <c r="BT54"/>
      <c r="BU54"/>
    </row>
    <row r="55" spans="1:73">
      <c r="A55" t="s">
        <v>456</v>
      </c>
      <c r="B55">
        <v>5704.5</v>
      </c>
      <c r="C55">
        <v>5663.5</v>
      </c>
      <c r="D55">
        <v>5690.5</v>
      </c>
      <c r="E55">
        <v>5817.5</v>
      </c>
      <c r="F55">
        <v>5942.5</v>
      </c>
      <c r="G55">
        <v>6249</v>
      </c>
      <c r="H55">
        <v>6360.5</v>
      </c>
      <c r="I55">
        <v>6540</v>
      </c>
      <c r="J55">
        <v>0</v>
      </c>
      <c r="K55">
        <v>0</v>
      </c>
      <c r="L55">
        <v>6711</v>
      </c>
      <c r="M55">
        <v>6823.5</v>
      </c>
      <c r="N55">
        <v>0</v>
      </c>
      <c r="O55">
        <v>6699</v>
      </c>
      <c r="P55">
        <v>6699</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c r="BL55"/>
      <c r="BM55"/>
      <c r="BN55"/>
      <c r="BO55"/>
      <c r="BP55"/>
      <c r="BQ55"/>
      <c r="BR55"/>
      <c r="BS55"/>
      <c r="BT55"/>
      <c r="BU55"/>
    </row>
    <row r="56" spans="1:73">
      <c r="A56" t="s">
        <v>477</v>
      </c>
      <c r="B56">
        <v>164429.85</v>
      </c>
      <c r="C56">
        <v>177491.87</v>
      </c>
      <c r="D56">
        <v>171707.58</v>
      </c>
      <c r="E56">
        <v>165923.26</v>
      </c>
      <c r="F56">
        <v>137039.16</v>
      </c>
      <c r="G56">
        <v>143185.59</v>
      </c>
      <c r="H56">
        <v>137408.29999999999</v>
      </c>
      <c r="I56">
        <v>131631.06</v>
      </c>
      <c r="J56">
        <v>125853.85</v>
      </c>
      <c r="K56">
        <v>131490.70000000001</v>
      </c>
      <c r="L56">
        <v>126126.19</v>
      </c>
      <c r="M56">
        <v>121017.68</v>
      </c>
      <c r="N56">
        <v>0</v>
      </c>
      <c r="O56">
        <v>123756.11</v>
      </c>
      <c r="P56">
        <v>123756.11</v>
      </c>
      <c r="Q56">
        <v>0</v>
      </c>
      <c r="R56">
        <v>0</v>
      </c>
      <c r="S56">
        <v>95623.15</v>
      </c>
      <c r="T56">
        <v>0</v>
      </c>
      <c r="U56">
        <v>90766.01</v>
      </c>
      <c r="V56">
        <v>86231.039999999994</v>
      </c>
      <c r="W56">
        <v>0</v>
      </c>
      <c r="X56">
        <v>0</v>
      </c>
      <c r="Y56">
        <v>76696.44</v>
      </c>
      <c r="Z56">
        <v>73076.86</v>
      </c>
      <c r="AA56">
        <v>69570.37</v>
      </c>
      <c r="AB56">
        <v>70819.53</v>
      </c>
      <c r="AC56">
        <v>67505.48</v>
      </c>
      <c r="AD56">
        <v>64352.18</v>
      </c>
      <c r="AE56">
        <v>61035.68</v>
      </c>
      <c r="AF56">
        <v>62599.34</v>
      </c>
      <c r="AG56">
        <v>59702.25</v>
      </c>
      <c r="AH56">
        <v>53304.72</v>
      </c>
      <c r="AI56">
        <v>50594.080000000002</v>
      </c>
      <c r="AJ56">
        <v>0</v>
      </c>
      <c r="AK56">
        <v>0</v>
      </c>
      <c r="AL56">
        <v>18894.38</v>
      </c>
      <c r="AM56">
        <v>0</v>
      </c>
      <c r="AN56">
        <v>21230.21</v>
      </c>
      <c r="AO56">
        <v>20458.32</v>
      </c>
      <c r="AP56">
        <v>0</v>
      </c>
      <c r="AQ56">
        <v>0</v>
      </c>
      <c r="AR56">
        <v>19106.259999999998</v>
      </c>
      <c r="AS56">
        <v>18305.5</v>
      </c>
      <c r="AT56">
        <v>17283.04</v>
      </c>
      <c r="AU56">
        <v>17489.96</v>
      </c>
      <c r="AV56">
        <v>17902.689999999999</v>
      </c>
      <c r="AW56">
        <v>16846.18</v>
      </c>
      <c r="AX56">
        <v>15789.83</v>
      </c>
      <c r="AY56">
        <v>0</v>
      </c>
      <c r="AZ56">
        <v>0</v>
      </c>
      <c r="BA56">
        <v>0</v>
      </c>
      <c r="BB56">
        <v>0</v>
      </c>
      <c r="BC56">
        <v>0</v>
      </c>
      <c r="BD56">
        <v>0</v>
      </c>
      <c r="BE56">
        <v>0</v>
      </c>
      <c r="BF56">
        <v>0</v>
      </c>
      <c r="BG56">
        <v>0</v>
      </c>
      <c r="BH56">
        <v>0</v>
      </c>
      <c r="BI56">
        <v>0</v>
      </c>
      <c r="BJ56">
        <v>0</v>
      </c>
      <c r="BK56"/>
      <c r="BL56"/>
      <c r="BM56"/>
      <c r="BN56"/>
      <c r="BO56"/>
      <c r="BP56"/>
      <c r="BQ56"/>
      <c r="BR56"/>
      <c r="BS56"/>
      <c r="BT56"/>
      <c r="BU56"/>
    </row>
    <row r="57" spans="1:73">
      <c r="A57" t="s">
        <v>479</v>
      </c>
      <c r="B57">
        <v>0</v>
      </c>
      <c r="C57">
        <v>0</v>
      </c>
      <c r="D57">
        <v>0</v>
      </c>
      <c r="E57">
        <v>0</v>
      </c>
      <c r="F57">
        <v>0</v>
      </c>
      <c r="G57">
        <v>0</v>
      </c>
      <c r="H57">
        <v>0</v>
      </c>
      <c r="I57">
        <v>0</v>
      </c>
      <c r="J57">
        <v>0</v>
      </c>
      <c r="K57">
        <v>0</v>
      </c>
      <c r="L57">
        <v>0</v>
      </c>
      <c r="M57">
        <v>0</v>
      </c>
      <c r="N57">
        <v>0</v>
      </c>
      <c r="O57">
        <v>0</v>
      </c>
      <c r="P57">
        <v>0</v>
      </c>
      <c r="Q57">
        <v>0</v>
      </c>
      <c r="R57">
        <v>106519.08</v>
      </c>
      <c r="S57">
        <v>6543.5</v>
      </c>
      <c r="T57">
        <v>0</v>
      </c>
      <c r="U57">
        <v>6362.5</v>
      </c>
      <c r="V57">
        <v>6410</v>
      </c>
      <c r="W57">
        <v>0</v>
      </c>
      <c r="X57">
        <v>0</v>
      </c>
      <c r="Y57">
        <v>6347</v>
      </c>
      <c r="Z57">
        <v>6570</v>
      </c>
      <c r="AA57">
        <v>6318</v>
      </c>
      <c r="AB57">
        <v>6328.5</v>
      </c>
      <c r="AC57">
        <v>6338.5</v>
      </c>
      <c r="AD57">
        <v>6386.5</v>
      </c>
      <c r="AE57">
        <v>5365.5</v>
      </c>
      <c r="AF57">
        <v>3766</v>
      </c>
      <c r="AG57">
        <v>2666</v>
      </c>
      <c r="AH57">
        <v>2766</v>
      </c>
      <c r="AI57">
        <v>2695</v>
      </c>
      <c r="AJ57">
        <v>0</v>
      </c>
      <c r="AK57">
        <v>0</v>
      </c>
      <c r="AL57">
        <v>2718.5</v>
      </c>
      <c r="AM57">
        <v>0</v>
      </c>
      <c r="AN57">
        <v>2567</v>
      </c>
      <c r="AO57">
        <v>2486.5</v>
      </c>
      <c r="AP57">
        <v>22830.22</v>
      </c>
      <c r="AQ57">
        <v>22064.21</v>
      </c>
      <c r="AR57">
        <v>2415</v>
      </c>
      <c r="AS57">
        <v>2212.5</v>
      </c>
      <c r="AT57">
        <v>2151</v>
      </c>
      <c r="AU57">
        <v>2109</v>
      </c>
      <c r="AV57">
        <v>2052</v>
      </c>
      <c r="AW57">
        <v>1944</v>
      </c>
      <c r="AX57">
        <v>1950</v>
      </c>
      <c r="AY57">
        <v>2021</v>
      </c>
      <c r="AZ57">
        <v>0</v>
      </c>
      <c r="BA57">
        <v>1819.5</v>
      </c>
      <c r="BB57">
        <v>1966.03</v>
      </c>
      <c r="BC57">
        <v>2963.71</v>
      </c>
      <c r="BD57">
        <v>0</v>
      </c>
      <c r="BE57">
        <v>0</v>
      </c>
      <c r="BF57">
        <v>1437</v>
      </c>
      <c r="BG57">
        <v>1351</v>
      </c>
      <c r="BH57">
        <v>0</v>
      </c>
      <c r="BI57">
        <v>0</v>
      </c>
      <c r="BJ57">
        <v>0</v>
      </c>
      <c r="BK57"/>
      <c r="BL57"/>
      <c r="BM57"/>
      <c r="BN57"/>
      <c r="BO57"/>
      <c r="BP57"/>
      <c r="BQ57"/>
      <c r="BR57"/>
      <c r="BS57"/>
      <c r="BT57"/>
      <c r="BU57"/>
    </row>
    <row r="58" spans="1:73">
      <c r="A58" t="s">
        <v>323</v>
      </c>
      <c r="B58">
        <v>200948.92</v>
      </c>
      <c r="C58">
        <v>209801.33</v>
      </c>
      <c r="D58">
        <v>204349.99</v>
      </c>
      <c r="E58">
        <v>193923.06</v>
      </c>
      <c r="F58">
        <v>163162.95000000001</v>
      </c>
      <c r="G58">
        <v>176650.33</v>
      </c>
      <c r="H58">
        <v>166468.82</v>
      </c>
      <c r="I58">
        <v>161404.43</v>
      </c>
      <c r="J58">
        <v>156049.01</v>
      </c>
      <c r="K58">
        <v>159653.04999999999</v>
      </c>
      <c r="L58">
        <v>159043.71</v>
      </c>
      <c r="M58">
        <v>159187.25</v>
      </c>
      <c r="N58">
        <v>122384.63</v>
      </c>
      <c r="O58">
        <v>130455.11</v>
      </c>
      <c r="P58">
        <v>130455.11</v>
      </c>
      <c r="Q58">
        <v>126630.43</v>
      </c>
      <c r="R58">
        <v>106519.08</v>
      </c>
      <c r="S58">
        <v>102166.65</v>
      </c>
      <c r="T58">
        <v>101704.51</v>
      </c>
      <c r="U58">
        <v>97128.51</v>
      </c>
      <c r="V58">
        <v>92641.04</v>
      </c>
      <c r="W58">
        <v>88151.07</v>
      </c>
      <c r="X58">
        <v>86736.97</v>
      </c>
      <c r="Y58">
        <v>83043.44</v>
      </c>
      <c r="Z58">
        <v>79646.86</v>
      </c>
      <c r="AA58">
        <v>75888.37</v>
      </c>
      <c r="AB58">
        <v>77148.03</v>
      </c>
      <c r="AC58">
        <v>73843.98</v>
      </c>
      <c r="AD58">
        <v>70738.679999999993</v>
      </c>
      <c r="AE58">
        <v>66401.179999999993</v>
      </c>
      <c r="AF58">
        <v>66365.34</v>
      </c>
      <c r="AG58">
        <v>62368.25</v>
      </c>
      <c r="AH58">
        <v>56070.720000000001</v>
      </c>
      <c r="AI58">
        <v>53289.08</v>
      </c>
      <c r="AJ58">
        <v>57458.36</v>
      </c>
      <c r="AK58">
        <v>54267.8</v>
      </c>
      <c r="AL58">
        <v>21612.880000000001</v>
      </c>
      <c r="AM58">
        <v>20979.91</v>
      </c>
      <c r="AN58">
        <v>23797.21</v>
      </c>
      <c r="AO58">
        <v>22944.82</v>
      </c>
      <c r="AP58">
        <v>22830.22</v>
      </c>
      <c r="AQ58">
        <v>22064.21</v>
      </c>
      <c r="AR58">
        <v>21521.26</v>
      </c>
      <c r="AS58">
        <v>20518</v>
      </c>
      <c r="AT58">
        <v>19434.04</v>
      </c>
      <c r="AU58">
        <v>19598.96</v>
      </c>
      <c r="AV58">
        <v>19954.689999999999</v>
      </c>
      <c r="AW58">
        <v>18790.18</v>
      </c>
      <c r="AX58">
        <v>17739.830000000002</v>
      </c>
      <c r="AY58">
        <v>2021</v>
      </c>
      <c r="AZ58">
        <v>1927</v>
      </c>
      <c r="BA58">
        <v>1819.5</v>
      </c>
      <c r="BB58">
        <v>1966.03</v>
      </c>
      <c r="BC58">
        <v>2963.71</v>
      </c>
      <c r="BD58">
        <v>3019.34</v>
      </c>
      <c r="BE58">
        <v>3394.03</v>
      </c>
      <c r="BF58">
        <v>3737</v>
      </c>
      <c r="BG58">
        <v>4394</v>
      </c>
      <c r="BH58">
        <v>4801.57</v>
      </c>
      <c r="BI58">
        <v>5183</v>
      </c>
      <c r="BJ58">
        <v>7933.21</v>
      </c>
      <c r="BK58"/>
      <c r="BL58"/>
      <c r="BM58"/>
      <c r="BN58"/>
      <c r="BO58"/>
      <c r="BP58"/>
      <c r="BQ58"/>
      <c r="BR58"/>
      <c r="BS58"/>
      <c r="BT58"/>
      <c r="BU58"/>
    </row>
    <row r="59" spans="1:73">
      <c r="A59" t="s">
        <v>324</v>
      </c>
      <c r="B59">
        <v>871439.58</v>
      </c>
      <c r="C59">
        <v>844478.67</v>
      </c>
      <c r="D59">
        <v>791456.84</v>
      </c>
      <c r="E59">
        <v>816788.9</v>
      </c>
      <c r="F59">
        <v>874093.18</v>
      </c>
      <c r="G59">
        <v>883082.89</v>
      </c>
      <c r="H59">
        <v>855243.13</v>
      </c>
      <c r="I59">
        <v>830313.03</v>
      </c>
      <c r="J59">
        <v>1008832.8</v>
      </c>
      <c r="K59">
        <v>1073230.48</v>
      </c>
      <c r="L59">
        <v>1180540.81</v>
      </c>
      <c r="M59">
        <v>1119274.8899999999</v>
      </c>
      <c r="N59">
        <v>1156967.3600000001</v>
      </c>
      <c r="O59">
        <v>1220266.3</v>
      </c>
      <c r="P59">
        <v>1220266.3</v>
      </c>
      <c r="Q59">
        <v>964751.56</v>
      </c>
      <c r="R59">
        <v>777369.14</v>
      </c>
      <c r="S59">
        <v>766643.31</v>
      </c>
      <c r="T59">
        <v>667629.19999999995</v>
      </c>
      <c r="U59">
        <v>540623.12</v>
      </c>
      <c r="V59">
        <v>487659.69</v>
      </c>
      <c r="W59">
        <v>491886.5</v>
      </c>
      <c r="X59">
        <v>431668.77</v>
      </c>
      <c r="Y59">
        <v>382439.43</v>
      </c>
      <c r="Z59">
        <v>445939.1</v>
      </c>
      <c r="AA59">
        <v>483891.51</v>
      </c>
      <c r="AB59">
        <v>503490.84</v>
      </c>
      <c r="AC59">
        <v>463538.57</v>
      </c>
      <c r="AD59">
        <v>476747.36</v>
      </c>
      <c r="AE59">
        <v>552332.73</v>
      </c>
      <c r="AF59">
        <v>632425.15</v>
      </c>
      <c r="AG59">
        <v>624525.22</v>
      </c>
      <c r="AH59">
        <v>638064.89</v>
      </c>
      <c r="AI59">
        <v>741249.26</v>
      </c>
      <c r="AJ59">
        <v>799735.92</v>
      </c>
      <c r="AK59">
        <v>748692.83</v>
      </c>
      <c r="AL59">
        <v>752115.4</v>
      </c>
      <c r="AM59">
        <v>821124.9</v>
      </c>
      <c r="AN59">
        <v>832676.88</v>
      </c>
      <c r="AO59">
        <v>770802.27</v>
      </c>
      <c r="AP59">
        <v>840628.78</v>
      </c>
      <c r="AQ59">
        <v>862990.49</v>
      </c>
      <c r="AR59">
        <v>927747.58</v>
      </c>
      <c r="AS59">
        <v>861974.97</v>
      </c>
      <c r="AT59">
        <v>904612.86</v>
      </c>
      <c r="AU59">
        <v>897772.89</v>
      </c>
      <c r="AV59">
        <v>932998.31</v>
      </c>
      <c r="AW59">
        <v>867523.84</v>
      </c>
      <c r="AX59">
        <v>689427.86</v>
      </c>
      <c r="AY59">
        <v>613831.96</v>
      </c>
      <c r="AZ59">
        <v>596908.21</v>
      </c>
      <c r="BA59">
        <v>643231.36</v>
      </c>
      <c r="BB59">
        <v>635132.19999999995</v>
      </c>
      <c r="BC59">
        <v>726969.93</v>
      </c>
      <c r="BD59">
        <v>719135.54</v>
      </c>
      <c r="BE59">
        <v>599742.32999999996</v>
      </c>
      <c r="BF59">
        <v>477008</v>
      </c>
      <c r="BG59">
        <v>521818</v>
      </c>
      <c r="BH59">
        <v>535703.61</v>
      </c>
      <c r="BI59">
        <v>505765</v>
      </c>
      <c r="BJ59">
        <v>749758.45</v>
      </c>
      <c r="BK59"/>
      <c r="BL59"/>
      <c r="BM59"/>
      <c r="BN59"/>
      <c r="BO59"/>
      <c r="BP59"/>
      <c r="BQ59"/>
      <c r="BR59"/>
      <c r="BS59"/>
      <c r="BT59"/>
      <c r="BU59"/>
    </row>
    <row r="60" spans="1:73">
      <c r="A60" t="s">
        <v>480</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481</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v>347500</v>
      </c>
      <c r="BI61">
        <v>347500</v>
      </c>
      <c r="BJ61">
        <v>347500</v>
      </c>
      <c r="BK61"/>
      <c r="BL61"/>
      <c r="BM61"/>
      <c r="BN61"/>
      <c r="BO61"/>
      <c r="BP61"/>
      <c r="BQ61"/>
      <c r="BR61"/>
      <c r="BS61"/>
      <c r="BT61"/>
      <c r="BU61"/>
    </row>
    <row r="62" spans="1:73" s="114" customFormat="1">
      <c r="A62" t="s">
        <v>482</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v>347500</v>
      </c>
      <c r="BI62">
        <v>347500</v>
      </c>
      <c r="BJ62">
        <v>347500</v>
      </c>
      <c r="BK62"/>
      <c r="BL62"/>
      <c r="BM62"/>
      <c r="BN62"/>
      <c r="BO62"/>
      <c r="BP62"/>
      <c r="BQ62"/>
      <c r="BR62"/>
      <c r="BS62"/>
      <c r="BT62"/>
      <c r="BU62"/>
    </row>
    <row r="63" spans="1:73">
      <c r="A63" t="s">
        <v>483</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347500</v>
      </c>
      <c r="BH63">
        <v>347500</v>
      </c>
      <c r="BI63">
        <v>347500</v>
      </c>
      <c r="BJ63">
        <v>295000</v>
      </c>
      <c r="BK63"/>
      <c r="BL63"/>
      <c r="BM63"/>
      <c r="BN63"/>
      <c r="BO63"/>
      <c r="BP63"/>
      <c r="BQ63"/>
      <c r="BR63"/>
      <c r="BS63"/>
      <c r="BT63"/>
      <c r="BU63"/>
    </row>
    <row r="64" spans="1:73">
      <c r="A64" t="s">
        <v>484</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347500</v>
      </c>
      <c r="BH64">
        <v>347500</v>
      </c>
      <c r="BI64">
        <v>347500</v>
      </c>
      <c r="BJ64">
        <v>295000</v>
      </c>
      <c r="BK64"/>
      <c r="BL64"/>
      <c r="BM64"/>
      <c r="BN64"/>
      <c r="BO64"/>
      <c r="BP64"/>
      <c r="BQ64"/>
      <c r="BR64"/>
      <c r="BS64"/>
      <c r="BT64"/>
      <c r="BU64"/>
    </row>
    <row r="65" spans="1:73">
      <c r="A65" t="s">
        <v>485</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275164</v>
      </c>
      <c r="BH65">
        <v>275164</v>
      </c>
      <c r="BI65">
        <v>275164</v>
      </c>
      <c r="BJ65">
        <v>0</v>
      </c>
      <c r="BK65"/>
      <c r="BL65"/>
      <c r="BM65"/>
      <c r="BN65"/>
      <c r="BO65"/>
      <c r="BP65"/>
      <c r="BQ65"/>
      <c r="BR65"/>
      <c r="BS65"/>
      <c r="BT65"/>
      <c r="BU65"/>
    </row>
    <row r="66" spans="1:73">
      <c r="A66" t="s">
        <v>486</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275164</v>
      </c>
      <c r="BH66">
        <v>275164</v>
      </c>
      <c r="BI66">
        <v>275164</v>
      </c>
      <c r="BJ66">
        <v>0</v>
      </c>
      <c r="BK66"/>
      <c r="BL66"/>
      <c r="BM66"/>
      <c r="BN66"/>
      <c r="BO66"/>
      <c r="BP66"/>
      <c r="BQ66"/>
      <c r="BR66"/>
      <c r="BS66"/>
      <c r="BT66"/>
      <c r="BU66"/>
    </row>
    <row r="67" spans="1:73">
      <c r="A67" t="s">
        <v>487</v>
      </c>
      <c r="B67">
        <v>1274464.03</v>
      </c>
      <c r="C67">
        <v>1159930.1499999999</v>
      </c>
      <c r="D67">
        <v>1271768.8400000001</v>
      </c>
      <c r="E67">
        <v>1315549.9099999999</v>
      </c>
      <c r="F67">
        <v>1232435.6000000001</v>
      </c>
      <c r="G67">
        <v>1134585.76</v>
      </c>
      <c r="H67">
        <v>1221892.93</v>
      </c>
      <c r="I67">
        <v>1315693.1000000001</v>
      </c>
      <c r="J67">
        <v>1237304.7</v>
      </c>
      <c r="K67">
        <v>1167213.6200000001</v>
      </c>
      <c r="L67">
        <v>1203123.23</v>
      </c>
      <c r="M67">
        <v>1368195.17</v>
      </c>
      <c r="N67">
        <v>1297822.92</v>
      </c>
      <c r="O67">
        <v>998784.77</v>
      </c>
      <c r="P67">
        <v>998784.77</v>
      </c>
      <c r="Q67">
        <v>1080394.97</v>
      </c>
      <c r="R67">
        <v>1163348.44</v>
      </c>
      <c r="S67">
        <v>1068098.52</v>
      </c>
      <c r="T67">
        <v>992794.15</v>
      </c>
      <c r="U67">
        <v>1056267.02</v>
      </c>
      <c r="V67">
        <v>1196108.95</v>
      </c>
      <c r="W67">
        <v>1116718.18</v>
      </c>
      <c r="X67">
        <v>1065676.3700000001</v>
      </c>
      <c r="Y67">
        <v>1036409.48</v>
      </c>
      <c r="Z67">
        <v>1021880.76</v>
      </c>
      <c r="AA67">
        <v>970874.88</v>
      </c>
      <c r="AB67">
        <v>909565.71</v>
      </c>
      <c r="AC67">
        <v>913774.73</v>
      </c>
      <c r="AD67">
        <v>904101.94</v>
      </c>
      <c r="AE67">
        <v>868183.83</v>
      </c>
      <c r="AF67">
        <v>804769.53</v>
      </c>
      <c r="AG67">
        <v>792889.87</v>
      </c>
      <c r="AH67">
        <v>800232.48</v>
      </c>
      <c r="AI67">
        <v>768114.63</v>
      </c>
      <c r="AJ67">
        <v>710129.16</v>
      </c>
      <c r="AK67">
        <v>708228.85</v>
      </c>
      <c r="AL67">
        <v>722885.79</v>
      </c>
      <c r="AM67">
        <v>689739.15</v>
      </c>
      <c r="AN67">
        <v>654967.38</v>
      </c>
      <c r="AO67">
        <v>646106.84</v>
      </c>
      <c r="AP67">
        <v>634736.64000000001</v>
      </c>
      <c r="AQ67">
        <v>513555.94</v>
      </c>
      <c r="AR67">
        <v>510018.59</v>
      </c>
      <c r="AS67">
        <v>508123.95</v>
      </c>
      <c r="AT67">
        <v>493099.13</v>
      </c>
      <c r="AU67">
        <v>454167.97</v>
      </c>
      <c r="AV67">
        <v>471693.56</v>
      </c>
      <c r="AW67">
        <v>443575.88</v>
      </c>
      <c r="AX67">
        <v>506849.95</v>
      </c>
      <c r="AY67">
        <v>496467.07</v>
      </c>
      <c r="AZ67">
        <v>478347.78</v>
      </c>
      <c r="BA67">
        <v>469553.76</v>
      </c>
      <c r="BB67">
        <v>485763.3</v>
      </c>
      <c r="BC67">
        <v>467346.87</v>
      </c>
      <c r="BD67">
        <v>445170.19</v>
      </c>
      <c r="BE67">
        <v>418920.32</v>
      </c>
      <c r="BF67">
        <v>457558</v>
      </c>
      <c r="BG67">
        <v>451876</v>
      </c>
      <c r="BH67">
        <v>419958.01</v>
      </c>
      <c r="BI67">
        <v>426968</v>
      </c>
      <c r="BJ67">
        <v>379436.21</v>
      </c>
      <c r="BK67"/>
      <c r="BL67"/>
      <c r="BM67"/>
      <c r="BN67"/>
      <c r="BO67"/>
      <c r="BP67"/>
      <c r="BQ67"/>
      <c r="BR67"/>
      <c r="BS67"/>
      <c r="BT67"/>
      <c r="BU67"/>
    </row>
    <row r="68" spans="1:73">
      <c r="A68" t="s">
        <v>488</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49250</v>
      </c>
      <c r="AH68">
        <v>49250</v>
      </c>
      <c r="AI68">
        <v>49250</v>
      </c>
      <c r="AJ68">
        <v>45950</v>
      </c>
      <c r="AK68">
        <v>45950</v>
      </c>
      <c r="AL68">
        <v>45950</v>
      </c>
      <c r="AM68">
        <v>45950</v>
      </c>
      <c r="AN68">
        <v>41950</v>
      </c>
      <c r="AO68">
        <v>41950</v>
      </c>
      <c r="AP68">
        <v>41950</v>
      </c>
      <c r="AQ68">
        <v>41950</v>
      </c>
      <c r="AR68">
        <v>38720</v>
      </c>
      <c r="AS68">
        <v>38720</v>
      </c>
      <c r="AT68">
        <v>38720</v>
      </c>
      <c r="AU68">
        <v>38720</v>
      </c>
      <c r="AV68">
        <v>34031</v>
      </c>
      <c r="AW68">
        <v>34031</v>
      </c>
      <c r="AX68">
        <v>34031</v>
      </c>
      <c r="AY68">
        <v>34031</v>
      </c>
      <c r="AZ68">
        <v>31134.57</v>
      </c>
      <c r="BA68">
        <v>31134.57</v>
      </c>
      <c r="BB68">
        <v>31134.57</v>
      </c>
      <c r="BC68">
        <v>31134.57</v>
      </c>
      <c r="BD68">
        <v>28337.57</v>
      </c>
      <c r="BE68">
        <v>28337.57</v>
      </c>
      <c r="BF68">
        <v>28338</v>
      </c>
      <c r="BG68">
        <v>28338</v>
      </c>
      <c r="BH68">
        <v>19250</v>
      </c>
      <c r="BI68">
        <v>19250</v>
      </c>
      <c r="BJ68">
        <v>19250</v>
      </c>
      <c r="BK68"/>
      <c r="BL68"/>
      <c r="BM68"/>
      <c r="BN68"/>
      <c r="BO68"/>
      <c r="BP68"/>
      <c r="BQ68"/>
      <c r="BR68"/>
      <c r="BS68"/>
      <c r="BT68"/>
      <c r="BU68"/>
    </row>
    <row r="69" spans="1:73">
      <c r="A69" t="s">
        <v>489</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49250</v>
      </c>
      <c r="AH69">
        <v>49250</v>
      </c>
      <c r="AI69">
        <v>49250</v>
      </c>
      <c r="AJ69">
        <v>45950</v>
      </c>
      <c r="AK69">
        <v>45950</v>
      </c>
      <c r="AL69">
        <v>45950</v>
      </c>
      <c r="AM69">
        <v>45950</v>
      </c>
      <c r="AN69">
        <v>41950</v>
      </c>
      <c r="AO69">
        <v>41950</v>
      </c>
      <c r="AP69">
        <v>41950</v>
      </c>
      <c r="AQ69">
        <v>41950</v>
      </c>
      <c r="AR69">
        <v>38720</v>
      </c>
      <c r="AS69">
        <v>38720</v>
      </c>
      <c r="AT69">
        <v>38720</v>
      </c>
      <c r="AU69">
        <v>38720</v>
      </c>
      <c r="AV69">
        <v>34031</v>
      </c>
      <c r="AW69">
        <v>34031</v>
      </c>
      <c r="AX69">
        <v>34031</v>
      </c>
      <c r="AY69">
        <v>34031</v>
      </c>
      <c r="AZ69">
        <v>31134.57</v>
      </c>
      <c r="BA69">
        <v>31134.57</v>
      </c>
      <c r="BB69">
        <v>31134.57</v>
      </c>
      <c r="BC69">
        <v>31134.57</v>
      </c>
      <c r="BD69">
        <v>28337.57</v>
      </c>
      <c r="BE69">
        <v>28337.57</v>
      </c>
      <c r="BF69">
        <v>28338</v>
      </c>
      <c r="BG69">
        <v>28338</v>
      </c>
      <c r="BH69">
        <v>0</v>
      </c>
      <c r="BI69">
        <v>19250</v>
      </c>
      <c r="BJ69">
        <v>0</v>
      </c>
      <c r="BK69"/>
      <c r="BL69"/>
      <c r="BM69"/>
      <c r="BN69"/>
      <c r="BO69"/>
      <c r="BP69"/>
      <c r="BQ69"/>
      <c r="BR69"/>
      <c r="BS69"/>
      <c r="BT69"/>
      <c r="BU69"/>
    </row>
    <row r="70" spans="1:73">
      <c r="A70" t="s">
        <v>325</v>
      </c>
      <c r="B70">
        <v>1225214.03</v>
      </c>
      <c r="C70">
        <v>1110680.1499999999</v>
      </c>
      <c r="D70">
        <v>1222518.8400000001</v>
      </c>
      <c r="E70">
        <v>1266299.9099999999</v>
      </c>
      <c r="F70">
        <v>1183185.6000000001</v>
      </c>
      <c r="G70">
        <v>1085335.76</v>
      </c>
      <c r="H70">
        <v>1172642.93</v>
      </c>
      <c r="I70">
        <v>1266443.1000000001</v>
      </c>
      <c r="J70">
        <v>1188054.7</v>
      </c>
      <c r="K70">
        <v>1117963.6200000001</v>
      </c>
      <c r="L70">
        <v>1153873.23</v>
      </c>
      <c r="M70">
        <v>1318945.17</v>
      </c>
      <c r="N70">
        <v>1248572.92</v>
      </c>
      <c r="O70">
        <v>949534.77</v>
      </c>
      <c r="P70">
        <v>949534.77</v>
      </c>
      <c r="Q70">
        <v>1031144.97</v>
      </c>
      <c r="R70">
        <v>1114098.44</v>
      </c>
      <c r="S70">
        <v>1018848.52</v>
      </c>
      <c r="T70">
        <v>943544.15</v>
      </c>
      <c r="U70">
        <v>1007017.02</v>
      </c>
      <c r="V70">
        <v>1146858.95</v>
      </c>
      <c r="W70">
        <v>1067468.18</v>
      </c>
      <c r="X70">
        <v>1016426.37</v>
      </c>
      <c r="Y70">
        <v>987159.48</v>
      </c>
      <c r="Z70">
        <v>972630.76</v>
      </c>
      <c r="AA70">
        <v>921624.88</v>
      </c>
      <c r="AB70">
        <v>860315.71</v>
      </c>
      <c r="AC70">
        <v>864524.73</v>
      </c>
      <c r="AD70">
        <v>854851.94</v>
      </c>
      <c r="AE70">
        <v>818933.83</v>
      </c>
      <c r="AF70">
        <v>755519.53</v>
      </c>
      <c r="AG70">
        <v>743639.87</v>
      </c>
      <c r="AH70">
        <v>750982.48</v>
      </c>
      <c r="AI70">
        <v>718864.63</v>
      </c>
      <c r="AJ70">
        <v>664179.16</v>
      </c>
      <c r="AK70">
        <v>662278.85</v>
      </c>
      <c r="AL70">
        <v>676935.79</v>
      </c>
      <c r="AM70">
        <v>643789.15</v>
      </c>
      <c r="AN70">
        <v>613017.38</v>
      </c>
      <c r="AO70">
        <v>604156.84</v>
      </c>
      <c r="AP70">
        <v>592786.64</v>
      </c>
      <c r="AQ70">
        <v>471605.94</v>
      </c>
      <c r="AR70">
        <v>471298.59</v>
      </c>
      <c r="AS70">
        <v>469403.95</v>
      </c>
      <c r="AT70">
        <v>454379.13</v>
      </c>
      <c r="AU70">
        <v>415447.97</v>
      </c>
      <c r="AV70">
        <v>437662.56</v>
      </c>
      <c r="AW70">
        <v>409544.88</v>
      </c>
      <c r="AX70">
        <v>472818.95</v>
      </c>
      <c r="AY70">
        <v>462436.07</v>
      </c>
      <c r="AZ70">
        <v>447213.22</v>
      </c>
      <c r="BA70">
        <v>438419.19</v>
      </c>
      <c r="BB70">
        <v>454628.73</v>
      </c>
      <c r="BC70">
        <v>436212.3</v>
      </c>
      <c r="BD70">
        <v>416832.63</v>
      </c>
      <c r="BE70">
        <v>390582.76</v>
      </c>
      <c r="BF70">
        <v>429220</v>
      </c>
      <c r="BG70">
        <v>423538</v>
      </c>
      <c r="BH70">
        <v>400708.01</v>
      </c>
      <c r="BI70">
        <v>407718</v>
      </c>
      <c r="BJ70">
        <v>360186.21</v>
      </c>
      <c r="BK70"/>
      <c r="BL70"/>
      <c r="BM70"/>
      <c r="BN70"/>
      <c r="BO70"/>
      <c r="BP70"/>
      <c r="BQ70"/>
      <c r="BR70"/>
      <c r="BS70"/>
      <c r="BT70"/>
      <c r="BU70"/>
    </row>
    <row r="71" spans="1:73">
      <c r="A71" t="s">
        <v>490</v>
      </c>
      <c r="B71">
        <v>-29439.64</v>
      </c>
      <c r="C71">
        <v>-24331.64</v>
      </c>
      <c r="D71">
        <v>-39351.24</v>
      </c>
      <c r="E71">
        <v>-15048.44</v>
      </c>
      <c r="F71">
        <v>-25878.84</v>
      </c>
      <c r="G71">
        <v>-40080.04</v>
      </c>
      <c r="H71">
        <v>-26640.04</v>
      </c>
      <c r="I71">
        <v>-52636.84</v>
      </c>
      <c r="J71">
        <v>-64860.04</v>
      </c>
      <c r="K71">
        <v>-66482.84</v>
      </c>
      <c r="L71">
        <v>-74685.240000000005</v>
      </c>
      <c r="M71">
        <v>-83570.039999999994</v>
      </c>
      <c r="N71">
        <v>-59546.84</v>
      </c>
      <c r="O71">
        <v>149454.28</v>
      </c>
      <c r="P71">
        <v>149454.28</v>
      </c>
      <c r="Q71">
        <v>153762.28</v>
      </c>
      <c r="R71">
        <v>150513.48000000001</v>
      </c>
      <c r="S71">
        <v>144616.56</v>
      </c>
      <c r="T71">
        <v>155160.66</v>
      </c>
      <c r="U71">
        <v>150398.23000000001</v>
      </c>
      <c r="V71">
        <v>154300.51999999999</v>
      </c>
      <c r="W71">
        <v>155980.51999999999</v>
      </c>
      <c r="X71">
        <v>161440.51999999999</v>
      </c>
      <c r="Y71">
        <v>162280.51999999999</v>
      </c>
      <c r="Z71">
        <v>162280.51999999999</v>
      </c>
      <c r="AA71">
        <v>160600.51999999999</v>
      </c>
      <c r="AB71">
        <v>160180.51999999999</v>
      </c>
      <c r="AC71">
        <v>168580.52</v>
      </c>
      <c r="AD71">
        <v>172280.52</v>
      </c>
      <c r="AE71">
        <v>172680.52</v>
      </c>
      <c r="AF71">
        <v>185080.52</v>
      </c>
      <c r="AG71">
        <v>184680.52</v>
      </c>
      <c r="AH71">
        <v>181080.52</v>
      </c>
      <c r="AI71">
        <v>175480.52</v>
      </c>
      <c r="AJ71">
        <v>182680.52</v>
      </c>
      <c r="AK71">
        <v>173080.52</v>
      </c>
      <c r="AL71">
        <v>163080.51999999999</v>
      </c>
      <c r="AM71">
        <v>159880.51999999999</v>
      </c>
      <c r="AN71">
        <v>161775.51999999999</v>
      </c>
      <c r="AO71">
        <v>163375.51999999999</v>
      </c>
      <c r="AP71">
        <v>171375.52</v>
      </c>
      <c r="AQ71">
        <v>168175.52</v>
      </c>
      <c r="AR71">
        <v>164175.51999999999</v>
      </c>
      <c r="AS71">
        <v>159175.51999999999</v>
      </c>
      <c r="AT71">
        <v>165675.51999999999</v>
      </c>
      <c r="AU71">
        <v>161675.51999999999</v>
      </c>
      <c r="AV71">
        <v>160175.51999999999</v>
      </c>
      <c r="AW71">
        <v>155675.51999999999</v>
      </c>
      <c r="AX71">
        <v>164675.51999999999</v>
      </c>
      <c r="AY71">
        <v>160675.51999999999</v>
      </c>
      <c r="AZ71">
        <v>202435.52</v>
      </c>
      <c r="BA71">
        <v>208175.52</v>
      </c>
      <c r="BB71">
        <v>218175.52</v>
      </c>
      <c r="BC71">
        <v>217175.52</v>
      </c>
      <c r="BD71">
        <v>202435.52</v>
      </c>
      <c r="BE71">
        <v>202435.52</v>
      </c>
      <c r="BF71">
        <v>202435</v>
      </c>
      <c r="BG71">
        <v>202435</v>
      </c>
      <c r="BH71">
        <v>202435.52</v>
      </c>
      <c r="BI71">
        <v>202436</v>
      </c>
      <c r="BJ71">
        <v>202435.52</v>
      </c>
      <c r="BK71"/>
      <c r="BL71"/>
      <c r="BM71"/>
      <c r="BN71"/>
      <c r="BO71"/>
      <c r="BP71"/>
      <c r="BQ71"/>
      <c r="BR71"/>
      <c r="BS71"/>
      <c r="BT71"/>
      <c r="BU71"/>
    </row>
    <row r="72" spans="1:73">
      <c r="A72" t="s">
        <v>491</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-41760</v>
      </c>
      <c r="AZ72">
        <v>0</v>
      </c>
      <c r="BA72">
        <v>5740</v>
      </c>
      <c r="BB72">
        <v>15740</v>
      </c>
      <c r="BC72">
        <v>14740</v>
      </c>
      <c r="BD72">
        <v>0</v>
      </c>
      <c r="BE72">
        <v>0</v>
      </c>
      <c r="BF72">
        <v>0</v>
      </c>
      <c r="BG72">
        <v>0</v>
      </c>
      <c r="BH72">
        <v>0</v>
      </c>
      <c r="BI72">
        <v>0</v>
      </c>
      <c r="BJ72">
        <v>0</v>
      </c>
      <c r="BK72"/>
      <c r="BL72"/>
      <c r="BM72"/>
      <c r="BN72"/>
      <c r="BO72"/>
      <c r="BP72"/>
      <c r="BQ72"/>
      <c r="BR72"/>
      <c r="BS72"/>
      <c r="BT72"/>
      <c r="BU72"/>
    </row>
    <row r="73" spans="1:73">
      <c r="A73" t="s">
        <v>493</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-41760</v>
      </c>
      <c r="AZ73">
        <v>0</v>
      </c>
      <c r="BA73">
        <v>5740</v>
      </c>
      <c r="BB73">
        <v>15740</v>
      </c>
      <c r="BC73">
        <v>14740</v>
      </c>
      <c r="BD73">
        <v>0</v>
      </c>
      <c r="BE73">
        <v>0</v>
      </c>
      <c r="BF73">
        <v>0</v>
      </c>
      <c r="BG73">
        <v>0</v>
      </c>
      <c r="BH73">
        <v>0</v>
      </c>
      <c r="BI73">
        <v>0</v>
      </c>
      <c r="BJ73">
        <v>0</v>
      </c>
      <c r="BK73"/>
      <c r="BL73"/>
      <c r="BM73"/>
      <c r="BN73"/>
      <c r="BO73"/>
      <c r="BP73"/>
      <c r="BQ73"/>
      <c r="BR73"/>
      <c r="BS73"/>
      <c r="BT73"/>
      <c r="BU73"/>
    </row>
    <row r="74" spans="1:73">
      <c r="A74" t="s">
        <v>494</v>
      </c>
      <c r="B74">
        <v>-29439.64</v>
      </c>
      <c r="C74">
        <v>-24331.64</v>
      </c>
      <c r="D74">
        <v>-39351.24</v>
      </c>
      <c r="E74">
        <v>-15048.44</v>
      </c>
      <c r="F74">
        <v>-25878.84</v>
      </c>
      <c r="G74">
        <v>-40080.04</v>
      </c>
      <c r="H74">
        <v>-26640.04</v>
      </c>
      <c r="I74">
        <v>-52636.84</v>
      </c>
      <c r="J74">
        <v>0</v>
      </c>
      <c r="K74">
        <v>0</v>
      </c>
      <c r="L74">
        <v>-74685.240000000005</v>
      </c>
      <c r="M74">
        <v>-83570.039999999994</v>
      </c>
      <c r="N74">
        <v>0</v>
      </c>
      <c r="O74">
        <v>149454.28</v>
      </c>
      <c r="P74">
        <v>149454.28</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202435.52</v>
      </c>
      <c r="AZ74">
        <v>202435.52</v>
      </c>
      <c r="BA74">
        <v>202435.52</v>
      </c>
      <c r="BB74">
        <v>202435.52</v>
      </c>
      <c r="BC74">
        <v>202435.52</v>
      </c>
      <c r="BD74">
        <v>202435.52</v>
      </c>
      <c r="BE74">
        <v>202435.52</v>
      </c>
      <c r="BF74">
        <v>202435</v>
      </c>
      <c r="BG74">
        <v>202435</v>
      </c>
      <c r="BH74">
        <v>202435.52</v>
      </c>
      <c r="BI74">
        <v>202436</v>
      </c>
      <c r="BJ74">
        <v>202435.52</v>
      </c>
      <c r="BK74"/>
      <c r="BL74"/>
      <c r="BM74"/>
      <c r="BN74"/>
      <c r="BO74"/>
      <c r="BP74"/>
      <c r="BQ74"/>
      <c r="BR74"/>
      <c r="BS74"/>
      <c r="BT74"/>
      <c r="BU74"/>
    </row>
    <row r="75" spans="1:73">
      <c r="A75" t="s">
        <v>326</v>
      </c>
      <c r="B75">
        <v>1867688.39</v>
      </c>
      <c r="C75">
        <v>1758262.52</v>
      </c>
      <c r="D75">
        <v>1855081.6</v>
      </c>
      <c r="E75">
        <v>1923165.47</v>
      </c>
      <c r="F75">
        <v>1829220.77</v>
      </c>
      <c r="G75">
        <v>1717169.73</v>
      </c>
      <c r="H75">
        <v>1817916.89</v>
      </c>
      <c r="I75">
        <v>1885720.27</v>
      </c>
      <c r="J75">
        <v>1795108.66</v>
      </c>
      <c r="K75">
        <v>1723394.79</v>
      </c>
      <c r="L75">
        <v>1751102</v>
      </c>
      <c r="M75">
        <v>1907289.13</v>
      </c>
      <c r="N75">
        <v>1860940.09</v>
      </c>
      <c r="O75">
        <v>1770903.05</v>
      </c>
      <c r="P75">
        <v>1770903.05</v>
      </c>
      <c r="Q75">
        <v>1856821.25</v>
      </c>
      <c r="R75">
        <v>1936525.92</v>
      </c>
      <c r="S75">
        <v>1835379.08</v>
      </c>
      <c r="T75">
        <v>1770618.81</v>
      </c>
      <c r="U75">
        <v>1829329.26</v>
      </c>
      <c r="V75">
        <v>1973073.46</v>
      </c>
      <c r="W75">
        <v>1895362.7</v>
      </c>
      <c r="X75">
        <v>1849780.89</v>
      </c>
      <c r="Y75">
        <v>1821354</v>
      </c>
      <c r="Z75">
        <v>1806825.28</v>
      </c>
      <c r="AA75">
        <v>1754139.4</v>
      </c>
      <c r="AB75">
        <v>1692410.23</v>
      </c>
      <c r="AC75">
        <v>1705019.25</v>
      </c>
      <c r="AD75">
        <v>1699046.46</v>
      </c>
      <c r="AE75">
        <v>1663528.35</v>
      </c>
      <c r="AF75">
        <v>1612514.05</v>
      </c>
      <c r="AG75">
        <v>1600234.39</v>
      </c>
      <c r="AH75">
        <v>1603977</v>
      </c>
      <c r="AI75">
        <v>1566259.14</v>
      </c>
      <c r="AJ75">
        <v>1515473.68</v>
      </c>
      <c r="AK75">
        <v>1503973.37</v>
      </c>
      <c r="AL75">
        <v>1508630.31</v>
      </c>
      <c r="AM75">
        <v>1472283.67</v>
      </c>
      <c r="AN75">
        <v>1439406.9</v>
      </c>
      <c r="AO75">
        <v>1432146.36</v>
      </c>
      <c r="AP75">
        <v>1428776.16</v>
      </c>
      <c r="AQ75">
        <v>1304395.46</v>
      </c>
      <c r="AR75">
        <v>1296858.1100000001</v>
      </c>
      <c r="AS75">
        <v>1289963.47</v>
      </c>
      <c r="AT75">
        <v>1281438.6499999999</v>
      </c>
      <c r="AU75">
        <v>1238507.49</v>
      </c>
      <c r="AV75">
        <v>1254533.08</v>
      </c>
      <c r="AW75">
        <v>1221915.3999999999</v>
      </c>
      <c r="AX75">
        <v>1294189.47</v>
      </c>
      <c r="AY75">
        <v>1279806.5900000001</v>
      </c>
      <c r="AZ75">
        <v>1303447.3</v>
      </c>
      <c r="BA75">
        <v>1300393.28</v>
      </c>
      <c r="BB75">
        <v>1326602.82</v>
      </c>
      <c r="BC75">
        <v>1307186.3899999999</v>
      </c>
      <c r="BD75">
        <v>1270269.71</v>
      </c>
      <c r="BE75">
        <v>1244019.8400000001</v>
      </c>
      <c r="BF75">
        <v>1282657</v>
      </c>
      <c r="BG75">
        <v>1276975</v>
      </c>
      <c r="BH75">
        <v>1245057.53</v>
      </c>
      <c r="BI75">
        <v>1252068</v>
      </c>
      <c r="BJ75">
        <v>876871.73</v>
      </c>
      <c r="BK75"/>
      <c r="BL75"/>
      <c r="BM75"/>
      <c r="BN75"/>
      <c r="BO75"/>
      <c r="BP75"/>
      <c r="BQ75"/>
      <c r="BR75"/>
      <c r="BS75"/>
      <c r="BT75"/>
      <c r="BU75"/>
    </row>
    <row r="76" spans="1:73">
      <c r="A76" t="s">
        <v>495</v>
      </c>
      <c r="B76">
        <v>744.08</v>
      </c>
      <c r="C76">
        <v>747.29</v>
      </c>
      <c r="D76">
        <v>748.88</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c r="BL76"/>
      <c r="BM76"/>
      <c r="BN76"/>
      <c r="BO76"/>
      <c r="BP76"/>
      <c r="BQ76"/>
      <c r="BR76"/>
      <c r="BS76"/>
      <c r="BT76"/>
      <c r="BU76"/>
    </row>
    <row r="77" spans="1:73">
      <c r="A77" t="s">
        <v>496</v>
      </c>
      <c r="B77">
        <v>1868432.47</v>
      </c>
      <c r="C77">
        <v>1759009.8</v>
      </c>
      <c r="D77">
        <v>1855830.48</v>
      </c>
      <c r="E77">
        <v>1923165.47</v>
      </c>
      <c r="F77">
        <v>1829220.77</v>
      </c>
      <c r="G77">
        <v>1717169.73</v>
      </c>
      <c r="H77">
        <v>1817916.89</v>
      </c>
      <c r="I77">
        <v>1885720.27</v>
      </c>
      <c r="J77">
        <v>1795108.66</v>
      </c>
      <c r="K77">
        <v>1723394.79</v>
      </c>
      <c r="L77">
        <v>1751102</v>
      </c>
      <c r="M77">
        <v>1907289.13</v>
      </c>
      <c r="N77">
        <v>1860940.09</v>
      </c>
      <c r="O77">
        <v>1770903.05</v>
      </c>
      <c r="P77">
        <v>1770903.05</v>
      </c>
      <c r="Q77">
        <v>1856821.25</v>
      </c>
      <c r="R77">
        <v>1936525.92</v>
      </c>
      <c r="S77">
        <v>1835379.08</v>
      </c>
      <c r="T77">
        <v>1770618.81</v>
      </c>
      <c r="U77">
        <v>1829329.26</v>
      </c>
      <c r="V77">
        <v>1973073.46</v>
      </c>
      <c r="W77">
        <v>1895362.7</v>
      </c>
      <c r="X77">
        <v>1849780.89</v>
      </c>
      <c r="Y77">
        <v>1821354</v>
      </c>
      <c r="Z77">
        <v>1806825.28</v>
      </c>
      <c r="AA77">
        <v>1754139.4</v>
      </c>
      <c r="AB77">
        <v>1692410.23</v>
      </c>
      <c r="AC77">
        <v>1705019.25</v>
      </c>
      <c r="AD77">
        <v>1699046.46</v>
      </c>
      <c r="AE77">
        <v>1663528.35</v>
      </c>
      <c r="AF77">
        <v>1612514.05</v>
      </c>
      <c r="AG77">
        <v>1600234.39</v>
      </c>
      <c r="AH77">
        <v>1603977</v>
      </c>
      <c r="AI77">
        <v>1566259.14</v>
      </c>
      <c r="AJ77">
        <v>1515473.68</v>
      </c>
      <c r="AK77">
        <v>1503973.37</v>
      </c>
      <c r="AL77">
        <v>1508630.31</v>
      </c>
      <c r="AM77">
        <v>1472283.67</v>
      </c>
      <c r="AN77">
        <v>1439406.9</v>
      </c>
      <c r="AO77">
        <v>1432146.36</v>
      </c>
      <c r="AP77">
        <v>1428776.16</v>
      </c>
      <c r="AQ77">
        <v>1304395.46</v>
      </c>
      <c r="AR77">
        <v>1296858.1100000001</v>
      </c>
      <c r="AS77">
        <v>1289963.47</v>
      </c>
      <c r="AT77">
        <v>1281438.6499999999</v>
      </c>
      <c r="AU77">
        <v>1238507.49</v>
      </c>
      <c r="AV77">
        <v>1254533.08</v>
      </c>
      <c r="AW77">
        <v>1221915.3999999999</v>
      </c>
      <c r="AX77">
        <v>1294189.47</v>
      </c>
      <c r="AY77">
        <v>1279806.5900000001</v>
      </c>
      <c r="AZ77">
        <v>1303447.3</v>
      </c>
      <c r="BA77">
        <v>1300393.28</v>
      </c>
      <c r="BB77">
        <v>1326602.82</v>
      </c>
      <c r="BC77">
        <v>1307186.3899999999</v>
      </c>
      <c r="BD77">
        <v>1270269.71</v>
      </c>
      <c r="BE77">
        <v>1244019.8400000001</v>
      </c>
      <c r="BF77">
        <v>1282657</v>
      </c>
      <c r="BG77">
        <v>1276975</v>
      </c>
      <c r="BH77">
        <v>1245057.53</v>
      </c>
      <c r="BI77">
        <v>1252068</v>
      </c>
      <c r="BJ77">
        <v>876871.73</v>
      </c>
      <c r="BK77"/>
      <c r="BL77"/>
      <c r="BM77"/>
      <c r="BN77"/>
      <c r="BO77"/>
      <c r="BP77"/>
      <c r="BQ77"/>
      <c r="BR77"/>
      <c r="BS77"/>
      <c r="BT77"/>
      <c r="BU77"/>
    </row>
    <row r="78" spans="1:73">
      <c r="A78" t="s">
        <v>497</v>
      </c>
      <c r="B78">
        <v>2739872.05</v>
      </c>
      <c r="C78">
        <v>2603488.48</v>
      </c>
      <c r="D78">
        <v>2647287.3199999998</v>
      </c>
      <c r="E78">
        <v>2739954.38</v>
      </c>
      <c r="F78">
        <v>2703313.95</v>
      </c>
      <c r="G78">
        <v>2600252.62</v>
      </c>
      <c r="H78">
        <v>2673160.02</v>
      </c>
      <c r="I78">
        <v>2716033.3</v>
      </c>
      <c r="J78">
        <v>2803941.46</v>
      </c>
      <c r="K78">
        <v>2796625.27</v>
      </c>
      <c r="L78">
        <v>2931642.81</v>
      </c>
      <c r="M78">
        <v>3026564.02</v>
      </c>
      <c r="N78">
        <v>3017907.45</v>
      </c>
      <c r="O78">
        <v>2991169.35</v>
      </c>
      <c r="P78">
        <v>2991169.35</v>
      </c>
      <c r="Q78">
        <v>2821572.81</v>
      </c>
      <c r="R78">
        <v>2713895.07</v>
      </c>
      <c r="S78">
        <v>2602022.39</v>
      </c>
      <c r="T78">
        <v>2438248.0099999998</v>
      </c>
      <c r="U78">
        <v>2369952.38</v>
      </c>
      <c r="V78">
        <v>2460733.15</v>
      </c>
      <c r="W78">
        <v>2387249.2000000002</v>
      </c>
      <c r="X78">
        <v>2281449.65</v>
      </c>
      <c r="Y78">
        <v>2203793.4300000002</v>
      </c>
      <c r="Z78">
        <v>2252764.38</v>
      </c>
      <c r="AA78">
        <v>2238030.91</v>
      </c>
      <c r="AB78">
        <v>2195901.0699999998</v>
      </c>
      <c r="AC78">
        <v>2168557.8199999998</v>
      </c>
      <c r="AD78">
        <v>2175793.8199999998</v>
      </c>
      <c r="AE78">
        <v>2215861.08</v>
      </c>
      <c r="AF78">
        <v>2244939.2000000002</v>
      </c>
      <c r="AG78">
        <v>2224759.61</v>
      </c>
      <c r="AH78">
        <v>2242041.89</v>
      </c>
      <c r="AI78">
        <v>2307508.4</v>
      </c>
      <c r="AJ78">
        <v>2315209.6</v>
      </c>
      <c r="AK78">
        <v>2252666.2000000002</v>
      </c>
      <c r="AL78">
        <v>2260745.71</v>
      </c>
      <c r="AM78">
        <v>2293408.5699999998</v>
      </c>
      <c r="AN78">
        <v>2272083.7799999998</v>
      </c>
      <c r="AO78">
        <v>2202948.64</v>
      </c>
      <c r="AP78">
        <v>2269404.94</v>
      </c>
      <c r="AQ78">
        <v>2167385.9500000002</v>
      </c>
      <c r="AR78">
        <v>2224605.69</v>
      </c>
      <c r="AS78">
        <v>2151938.4300000002</v>
      </c>
      <c r="AT78">
        <v>2186051.5099999998</v>
      </c>
      <c r="AU78">
        <v>2136280.38</v>
      </c>
      <c r="AV78">
        <v>2187531.38</v>
      </c>
      <c r="AW78">
        <v>2089439.24</v>
      </c>
      <c r="AX78">
        <v>1983617.33</v>
      </c>
      <c r="AY78">
        <v>1893638.55</v>
      </c>
      <c r="AZ78">
        <v>1900355.51</v>
      </c>
      <c r="BA78">
        <v>1943624.64</v>
      </c>
      <c r="BB78">
        <v>1961735.02</v>
      </c>
      <c r="BC78">
        <v>2034156.32</v>
      </c>
      <c r="BD78">
        <v>1989405.26</v>
      </c>
      <c r="BE78">
        <v>1843762.17</v>
      </c>
      <c r="BF78">
        <v>1759665</v>
      </c>
      <c r="BG78">
        <v>1798793</v>
      </c>
      <c r="BH78">
        <v>1780761.14</v>
      </c>
      <c r="BI78">
        <v>1757833</v>
      </c>
      <c r="BJ78">
        <v>1626630.18</v>
      </c>
      <c r="BK78"/>
      <c r="BL78"/>
      <c r="BM78"/>
      <c r="BN78"/>
      <c r="BO78"/>
      <c r="BP78"/>
      <c r="BQ78"/>
      <c r="BR78"/>
      <c r="BS78"/>
      <c r="BT78"/>
      <c r="BU78"/>
    </row>
    <row r="79" spans="1:73">
      <c r="A79" t="s">
        <v>587</v>
      </c>
      <c r="B79" t="s">
        <v>2172</v>
      </c>
      <c r="C79" t="s">
        <v>2173</v>
      </c>
      <c r="D79" t="s">
        <v>2174</v>
      </c>
      <c r="E79" t="s">
        <v>710</v>
      </c>
      <c r="F79" t="s">
        <v>711</v>
      </c>
      <c r="G79" t="s">
        <v>712</v>
      </c>
      <c r="H79" t="s">
        <v>667</v>
      </c>
      <c r="I79" t="s">
        <v>588</v>
      </c>
      <c r="J79" t="s">
        <v>589</v>
      </c>
      <c r="K79" t="s">
        <v>590</v>
      </c>
      <c r="L79" t="s">
        <v>591</v>
      </c>
      <c r="M79" t="s">
        <v>592</v>
      </c>
      <c r="N79" t="s">
        <v>593</v>
      </c>
      <c r="O79" t="s">
        <v>594</v>
      </c>
      <c r="P79" t="s">
        <v>594</v>
      </c>
      <c r="Q79" t="s">
        <v>595</v>
      </c>
      <c r="R79" t="s">
        <v>596</v>
      </c>
      <c r="S79" t="s">
        <v>597</v>
      </c>
      <c r="T79" t="s">
        <v>598</v>
      </c>
      <c r="U79" t="s">
        <v>599</v>
      </c>
      <c r="V79" t="s">
        <v>600</v>
      </c>
      <c r="W79" t="s">
        <v>601</v>
      </c>
      <c r="X79" t="s">
        <v>602</v>
      </c>
      <c r="Y79" t="s">
        <v>603</v>
      </c>
      <c r="Z79" t="s">
        <v>604</v>
      </c>
      <c r="AA79" t="s">
        <v>605</v>
      </c>
      <c r="AB79" t="s">
        <v>606</v>
      </c>
      <c r="AC79" t="s">
        <v>607</v>
      </c>
      <c r="AD79" t="s">
        <v>608</v>
      </c>
      <c r="AE79" t="s">
        <v>609</v>
      </c>
      <c r="AF79" t="s">
        <v>610</v>
      </c>
      <c r="AG79" t="s">
        <v>611</v>
      </c>
      <c r="AH79" t="s">
        <v>612</v>
      </c>
      <c r="AI79" t="s">
        <v>613</v>
      </c>
      <c r="AJ79" t="s">
        <v>614</v>
      </c>
      <c r="AK79" t="s">
        <v>615</v>
      </c>
      <c r="AL79" t="s">
        <v>616</v>
      </c>
      <c r="AM79" t="s">
        <v>617</v>
      </c>
      <c r="AN79" t="s">
        <v>618</v>
      </c>
      <c r="AO79" t="s">
        <v>619</v>
      </c>
      <c r="AP79" t="s">
        <v>620</v>
      </c>
      <c r="AQ79" t="s">
        <v>621</v>
      </c>
      <c r="AR79" t="s">
        <v>622</v>
      </c>
      <c r="AS79" t="s">
        <v>623</v>
      </c>
      <c r="AT79" t="s">
        <v>624</v>
      </c>
      <c r="AU79" t="s">
        <v>625</v>
      </c>
      <c r="AV79" t="s">
        <v>626</v>
      </c>
      <c r="AW79" t="s">
        <v>627</v>
      </c>
      <c r="AX79" t="s">
        <v>628</v>
      </c>
      <c r="AY79" t="s">
        <v>629</v>
      </c>
      <c r="AZ79" t="s">
        <v>630</v>
      </c>
      <c r="BA79" t="s">
        <v>631</v>
      </c>
      <c r="BB79" t="s">
        <v>632</v>
      </c>
      <c r="BC79" t="s">
        <v>633</v>
      </c>
      <c r="BD79" t="s">
        <v>634</v>
      </c>
      <c r="BE79" t="s">
        <v>635</v>
      </c>
      <c r="BF79" t="s">
        <v>636</v>
      </c>
      <c r="BG79" t="s">
        <v>637</v>
      </c>
      <c r="BH79" t="s">
        <v>638</v>
      </c>
      <c r="BI79" t="s">
        <v>639</v>
      </c>
      <c r="BJ79" t="s">
        <v>640</v>
      </c>
      <c r="BK79"/>
      <c r="BL79"/>
      <c r="BM79"/>
      <c r="BN79"/>
      <c r="BO79"/>
      <c r="BP79"/>
      <c r="BQ79"/>
      <c r="BR79"/>
      <c r="BS79"/>
      <c r="BT79"/>
      <c r="BU79"/>
    </row>
    <row r="80" spans="1:73">
      <c r="A80" t="s">
        <v>641</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713</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642</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IFERROR(INDEX(B$3:B$117,MATCH($A$119,$A$3:$A$117,0),1),0)</f>
        <v>317417.15999999997</v>
      </c>
      <c r="C119" s="131">
        <f t="shared" ref="C119:BL119" si="0">IFERROR(INDEX(C$3:C$117,MATCH($A$119,$A$3:$A$117,0),1),0)</f>
        <v>293069.40999999997</v>
      </c>
      <c r="D119" s="131">
        <f t="shared" si="0"/>
        <v>332674.40999999997</v>
      </c>
      <c r="E119" s="131">
        <f t="shared" si="0"/>
        <v>402866.34</v>
      </c>
      <c r="F119" s="131">
        <f t="shared" si="0"/>
        <v>394598.24</v>
      </c>
      <c r="G119" s="131">
        <f t="shared" si="0"/>
        <v>479810.95</v>
      </c>
      <c r="H119" s="131">
        <f t="shared" si="0"/>
        <v>469907.02</v>
      </c>
      <c r="I119" s="131">
        <f t="shared" si="0"/>
        <v>456269.49</v>
      </c>
      <c r="J119" s="131">
        <f t="shared" si="0"/>
        <v>558821.12</v>
      </c>
      <c r="K119" s="131">
        <f t="shared" si="0"/>
        <v>621913.42000000004</v>
      </c>
      <c r="L119" s="131">
        <f t="shared" si="0"/>
        <v>723216.76</v>
      </c>
      <c r="M119" s="131">
        <f t="shared" si="0"/>
        <v>646065.84</v>
      </c>
      <c r="N119" s="131">
        <f t="shared" si="0"/>
        <v>565067.72</v>
      </c>
      <c r="O119" s="131">
        <f t="shared" si="0"/>
        <v>597974.36</v>
      </c>
      <c r="P119" s="131">
        <f t="shared" si="0"/>
        <v>597974.36</v>
      </c>
      <c r="Q119" s="131">
        <f t="shared" si="0"/>
        <v>400824.3</v>
      </c>
      <c r="R119" s="131">
        <f t="shared" si="0"/>
        <v>232460.58</v>
      </c>
      <c r="S119" s="131">
        <f t="shared" si="0"/>
        <v>156162.82999999999</v>
      </c>
      <c r="T119" s="131">
        <f t="shared" si="0"/>
        <v>102473.25</v>
      </c>
      <c r="U119" s="131">
        <f t="shared" si="0"/>
        <v>78000</v>
      </c>
      <c r="V119" s="131">
        <f t="shared" si="0"/>
        <v>34000</v>
      </c>
      <c r="W119" s="131">
        <f t="shared" si="0"/>
        <v>18000</v>
      </c>
      <c r="X119" s="131">
        <f t="shared" si="0"/>
        <v>19000</v>
      </c>
      <c r="Y119" s="131">
        <f t="shared" si="0"/>
        <v>51000</v>
      </c>
      <c r="Z119" s="131">
        <f t="shared" si="0"/>
        <v>128000</v>
      </c>
      <c r="AA119" s="131">
        <f t="shared" si="0"/>
        <v>108000</v>
      </c>
      <c r="AB119" s="131">
        <f t="shared" si="0"/>
        <v>121000</v>
      </c>
      <c r="AC119" s="131">
        <f t="shared" si="0"/>
        <v>125000</v>
      </c>
      <c r="AD119" s="131">
        <f t="shared" si="0"/>
        <v>166000</v>
      </c>
      <c r="AE119" s="131">
        <f t="shared" si="0"/>
        <v>219000</v>
      </c>
      <c r="AF119" s="131">
        <f t="shared" si="0"/>
        <v>330000</v>
      </c>
      <c r="AG119" s="131">
        <f t="shared" si="0"/>
        <v>361000</v>
      </c>
      <c r="AH119" s="131">
        <f t="shared" si="0"/>
        <v>387000</v>
      </c>
      <c r="AI119" s="131">
        <f t="shared" si="0"/>
        <v>431000</v>
      </c>
      <c r="AJ119" s="131">
        <f t="shared" si="0"/>
        <v>476866.41</v>
      </c>
      <c r="AK119" s="131">
        <f t="shared" si="0"/>
        <v>482000</v>
      </c>
      <c r="AL119" s="131">
        <f t="shared" si="0"/>
        <v>526000</v>
      </c>
      <c r="AM119" s="131">
        <f t="shared" si="0"/>
        <v>532000</v>
      </c>
      <c r="AN119" s="131">
        <f t="shared" si="0"/>
        <v>514000</v>
      </c>
      <c r="AO119" s="131">
        <f t="shared" si="0"/>
        <v>480000</v>
      </c>
      <c r="AP119" s="131">
        <f t="shared" si="0"/>
        <v>549000</v>
      </c>
      <c r="AQ119" s="131">
        <f t="shared" si="0"/>
        <v>581000</v>
      </c>
      <c r="AR119" s="131">
        <f t="shared" si="0"/>
        <v>622000</v>
      </c>
      <c r="AS119" s="131">
        <f t="shared" si="0"/>
        <v>594000</v>
      </c>
      <c r="AT119" s="131">
        <f t="shared" si="0"/>
        <v>644000</v>
      </c>
      <c r="AU119" s="131">
        <f t="shared" si="0"/>
        <v>614000</v>
      </c>
      <c r="AV119" s="131">
        <f t="shared" si="0"/>
        <v>579000</v>
      </c>
      <c r="AW119" s="131">
        <f t="shared" si="0"/>
        <v>528409.05000000005</v>
      </c>
      <c r="AX119" s="131">
        <f t="shared" si="0"/>
        <v>420388.36</v>
      </c>
      <c r="AY119" s="131">
        <f t="shared" si="0"/>
        <v>340000</v>
      </c>
      <c r="AZ119" s="131">
        <f t="shared" si="0"/>
        <v>350000</v>
      </c>
      <c r="BA119" s="131">
        <f t="shared" si="0"/>
        <v>436000</v>
      </c>
      <c r="BB119" s="131">
        <f t="shared" si="0"/>
        <v>469000</v>
      </c>
      <c r="BC119" s="131">
        <f t="shared" si="0"/>
        <v>500501.09</v>
      </c>
      <c r="BD119" s="131">
        <f t="shared" si="0"/>
        <v>454000</v>
      </c>
      <c r="BE119" s="131">
        <f t="shared" si="0"/>
        <v>355000</v>
      </c>
      <c r="BF119" s="131">
        <f t="shared" si="0"/>
        <v>295000</v>
      </c>
      <c r="BG119" s="131">
        <f t="shared" si="0"/>
        <v>240216</v>
      </c>
      <c r="BH119" s="131">
        <f t="shared" si="0"/>
        <v>192423.95</v>
      </c>
      <c r="BI119" s="131">
        <f t="shared" si="0"/>
        <v>214296</v>
      </c>
      <c r="BJ119" s="131">
        <f t="shared" si="0"/>
        <v>454877.61</v>
      </c>
      <c r="BK119" s="131">
        <f t="shared" si="0"/>
        <v>0</v>
      </c>
      <c r="BL119" s="131">
        <f t="shared" si="0"/>
        <v>0</v>
      </c>
    </row>
    <row r="120" spans="1:73">
      <c r="A120" s="130" t="s">
        <v>319</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320</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18580</v>
      </c>
      <c r="BK121" s="131">
        <f t="shared" si="2"/>
        <v>0</v>
      </c>
      <c r="BL121" s="131">
        <f t="shared" si="2"/>
        <v>0</v>
      </c>
    </row>
    <row r="122" spans="1:73">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6617</v>
      </c>
      <c r="K122" s="131">
        <f>IFERROR(INDEX(K$3:K$117,MATCH($A$122,$A3:$A$117,0),1),0)</f>
        <v>6651.5</v>
      </c>
      <c r="L122" s="131">
        <f>IFERROR(INDEX(L$3:L$117,MATCH($A$122,$A3:$A$117,0),1),0)</f>
        <v>0</v>
      </c>
      <c r="M122" s="131">
        <f>IFERROR(INDEX(M$3:M$117,MATCH($A$122,$A3:$A$117,0),1),0)</f>
        <v>0</v>
      </c>
      <c r="N122" s="131">
        <f>IFERROR(INDEX(N$3:N$117,MATCH($A$122,$A3:$A$117,0),1),0)</f>
        <v>122384.63</v>
      </c>
      <c r="O122" s="131">
        <f>IFERROR(INDEX(O$3:O$117,MATCH($A$122,$A3:$A$117,0),1),0)</f>
        <v>0</v>
      </c>
      <c r="P122" s="131">
        <f>IFERROR(INDEX(P$3:P$117,MATCH($A$122,$A3:$A$117,0),1),0)</f>
        <v>0</v>
      </c>
      <c r="Q122" s="131">
        <f>IFERROR(INDEX(Q$3:Q$117,MATCH($A$122,$A3:$A$117,0),1),0)</f>
        <v>126630.43</v>
      </c>
      <c r="R122" s="131">
        <f>IFERROR(INDEX(R$3:R$117,MATCH($A$122,$A3:$A$117,0),1),0)</f>
        <v>0</v>
      </c>
      <c r="S122" s="131">
        <f>IFERROR(INDEX(S$3:S$117,MATCH($A$122,$A3:$A$117,0),1),0)</f>
        <v>0</v>
      </c>
      <c r="T122" s="131">
        <f>IFERROR(INDEX(T$3:T$117,MATCH($A$122,$A3:$A$117,0),1),0)</f>
        <v>101704.51</v>
      </c>
      <c r="U122" s="131">
        <f>IFERROR(INDEX(U$3:U$117,MATCH($A$122,$A3:$A$117,0),1),0)</f>
        <v>0</v>
      </c>
      <c r="V122" s="131">
        <f>IFERROR(INDEX(V$3:V$117,MATCH($A$122,$A3:$A$117,0),1),0)</f>
        <v>0</v>
      </c>
      <c r="W122" s="131">
        <f>IFERROR(INDEX(W$3:W$117,MATCH($A$122,$A3:$A$117,0),1),0)</f>
        <v>88151.07</v>
      </c>
      <c r="X122" s="131">
        <f>IFERROR(INDEX(X$3:X$117,MATCH($A$122,$A3:$A$117,0),1),0)</f>
        <v>86736.97</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57458.36</v>
      </c>
      <c r="AK122" s="131">
        <f>IFERROR(INDEX(AK$3:AK$117,MATCH($A$122,$A3:$A$117,0),1),0)</f>
        <v>54267.8</v>
      </c>
      <c r="AL122" s="131">
        <f>IFERROR(INDEX(AL$3:AL$117,MATCH($A$122,$A3:$A$117,0),1),0)</f>
        <v>0</v>
      </c>
      <c r="AM122" s="131">
        <f>IFERROR(INDEX(AM$3:AM$117,MATCH($A$122,$A3:$A$117,0),1),0)</f>
        <v>20979.91</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1927</v>
      </c>
      <c r="BA122" s="131">
        <f>IFERROR(INDEX(BA$3:BA$117,MATCH($A$122,$A3:$A$117,0),1),0)</f>
        <v>0</v>
      </c>
      <c r="BB122" s="131">
        <f>IFERROR(INDEX(BB$3:BB$117,MATCH($A$122,$A3:$A$117,0),1),0)</f>
        <v>0</v>
      </c>
      <c r="BC122" s="131">
        <f>IFERROR(INDEX(BC$3:BC$117,MATCH($A$122,$A3:$A$117,0),1),0)</f>
        <v>0</v>
      </c>
      <c r="BD122" s="131">
        <f>IFERROR(INDEX(BD$3:BD$117,MATCH($A$122,$A3:$A$117,0),1),0)</f>
        <v>3019.34</v>
      </c>
      <c r="BE122" s="131">
        <f>IFERROR(INDEX(BE$3:BE$117,MATCH($A$122,$A3:$A$117,0),1),0)</f>
        <v>3394.03</v>
      </c>
      <c r="BF122" s="131">
        <f>IFERROR(INDEX(BF$3:BF$117,MATCH($A$122,$A3:$A$117,0),1),0)</f>
        <v>0</v>
      </c>
      <c r="BG122" s="131">
        <f>IFERROR(INDEX(BG$3:BG$117,MATCH($A$122,$A3:$A$117,0),1),0)</f>
        <v>0</v>
      </c>
      <c r="BH122" s="131">
        <f>IFERROR(INDEX(BH$3:BH$117,MATCH($A$122,$A3:$A$117,0),1),0)</f>
        <v>1338</v>
      </c>
      <c r="BI122" s="131">
        <f>IFERROR(INDEX(BI$3:BI$117,MATCH($A$122,$A3:$A$117,0),1),0)</f>
        <v>1300</v>
      </c>
      <c r="BJ122" s="131">
        <f>IFERROR(INDEX(BJ$3:BJ$117,MATCH($A$122,$A3:$A$117,0),1),0)</f>
        <v>3629</v>
      </c>
      <c r="BK122" s="131">
        <f>IFERROR(INDEX(BK$3:BK$117,MATCH($A$122,$A3:$A$117,0),1),0)</f>
        <v>0</v>
      </c>
      <c r="BL122" s="131">
        <f>IFERROR(INDEX(BL$3:BL$117,MATCH($A$122,$A3:$A$117,0),1),0)</f>
        <v>0</v>
      </c>
    </row>
    <row r="123" spans="1:73" s="80" customFormat="1">
      <c r="A123" s="81" t="s">
        <v>2</v>
      </c>
      <c r="B123" s="80">
        <f>B119+B120+B121</f>
        <v>317417.15999999997</v>
      </c>
      <c r="C123" s="80">
        <f t="shared" ref="C123:BC123" si="3">C119+C120+C121</f>
        <v>293069.40999999997</v>
      </c>
      <c r="D123" s="80">
        <f t="shared" si="3"/>
        <v>332674.40999999997</v>
      </c>
      <c r="E123" s="80">
        <f t="shared" si="3"/>
        <v>402866.34</v>
      </c>
      <c r="F123" s="80">
        <f t="shared" si="3"/>
        <v>394598.24</v>
      </c>
      <c r="G123" s="80">
        <f t="shared" si="3"/>
        <v>479810.95</v>
      </c>
      <c r="H123" s="80">
        <f t="shared" si="3"/>
        <v>469907.02</v>
      </c>
      <c r="I123" s="80">
        <f t="shared" si="3"/>
        <v>456269.49</v>
      </c>
      <c r="J123" s="80">
        <f t="shared" si="3"/>
        <v>558821.12</v>
      </c>
      <c r="K123" s="80">
        <f t="shared" si="3"/>
        <v>621913.42000000004</v>
      </c>
      <c r="L123" s="80">
        <f t="shared" si="3"/>
        <v>723216.76</v>
      </c>
      <c r="M123" s="80">
        <f t="shared" si="3"/>
        <v>646065.84</v>
      </c>
      <c r="N123" s="80">
        <f t="shared" si="3"/>
        <v>565067.72</v>
      </c>
      <c r="O123" s="80">
        <f t="shared" ref="O123" si="4">O119+O120+O121</f>
        <v>597974.36</v>
      </c>
      <c r="P123" s="80">
        <f t="shared" si="3"/>
        <v>597974.36</v>
      </c>
      <c r="Q123" s="80">
        <f t="shared" si="3"/>
        <v>400824.3</v>
      </c>
      <c r="R123" s="80">
        <f t="shared" si="3"/>
        <v>232460.58</v>
      </c>
      <c r="S123" s="80">
        <f t="shared" si="3"/>
        <v>156162.82999999999</v>
      </c>
      <c r="T123" s="80">
        <f t="shared" si="3"/>
        <v>102473.25</v>
      </c>
      <c r="U123" s="80">
        <f t="shared" si="3"/>
        <v>78000</v>
      </c>
      <c r="V123" s="80">
        <f t="shared" si="3"/>
        <v>34000</v>
      </c>
      <c r="W123" s="80">
        <f t="shared" si="3"/>
        <v>18000</v>
      </c>
      <c r="X123" s="80">
        <f t="shared" si="3"/>
        <v>19000</v>
      </c>
      <c r="Y123" s="80">
        <f t="shared" si="3"/>
        <v>51000</v>
      </c>
      <c r="Z123" s="80">
        <f t="shared" si="3"/>
        <v>128000</v>
      </c>
      <c r="AA123" s="80">
        <f t="shared" si="3"/>
        <v>108000</v>
      </c>
      <c r="AB123" s="80">
        <f t="shared" si="3"/>
        <v>121000</v>
      </c>
      <c r="AC123" s="80">
        <f t="shared" si="3"/>
        <v>125000</v>
      </c>
      <c r="AD123" s="80">
        <f t="shared" si="3"/>
        <v>166000</v>
      </c>
      <c r="AE123" s="80">
        <f t="shared" si="3"/>
        <v>219000</v>
      </c>
      <c r="AF123" s="80">
        <f t="shared" si="3"/>
        <v>330000</v>
      </c>
      <c r="AG123" s="80">
        <f t="shared" si="3"/>
        <v>361000</v>
      </c>
      <c r="AH123" s="80">
        <f t="shared" si="3"/>
        <v>387000</v>
      </c>
      <c r="AI123" s="80">
        <f t="shared" si="3"/>
        <v>431000</v>
      </c>
      <c r="AJ123" s="80">
        <f t="shared" si="3"/>
        <v>476866.41</v>
      </c>
      <c r="AK123" s="80">
        <f t="shared" si="3"/>
        <v>482000</v>
      </c>
      <c r="AL123" s="80">
        <f t="shared" si="3"/>
        <v>526000</v>
      </c>
      <c r="AM123" s="80">
        <f t="shared" si="3"/>
        <v>532000</v>
      </c>
      <c r="AN123" s="80">
        <f t="shared" si="3"/>
        <v>514000</v>
      </c>
      <c r="AO123" s="80">
        <f t="shared" si="3"/>
        <v>480000</v>
      </c>
      <c r="AP123" s="80">
        <f t="shared" si="3"/>
        <v>549000</v>
      </c>
      <c r="AQ123" s="80">
        <f t="shared" si="3"/>
        <v>581000</v>
      </c>
      <c r="AR123" s="80">
        <f t="shared" si="3"/>
        <v>622000</v>
      </c>
      <c r="AS123" s="80">
        <f t="shared" si="3"/>
        <v>594000</v>
      </c>
      <c r="AT123" s="80">
        <f t="shared" si="3"/>
        <v>644000</v>
      </c>
      <c r="AU123" s="80">
        <f t="shared" si="3"/>
        <v>614000</v>
      </c>
      <c r="AV123" s="80">
        <f t="shared" si="3"/>
        <v>579000</v>
      </c>
      <c r="AW123" s="80">
        <f t="shared" si="3"/>
        <v>528409.05000000005</v>
      </c>
      <c r="AX123" s="80">
        <f t="shared" si="3"/>
        <v>420388.36</v>
      </c>
      <c r="AY123" s="80">
        <f t="shared" si="3"/>
        <v>340000</v>
      </c>
      <c r="AZ123" s="80">
        <f t="shared" si="3"/>
        <v>350000</v>
      </c>
      <c r="BA123" s="80">
        <f t="shared" si="3"/>
        <v>436000</v>
      </c>
      <c r="BB123" s="80">
        <f t="shared" si="3"/>
        <v>469000</v>
      </c>
      <c r="BC123" s="80">
        <f t="shared" si="3"/>
        <v>500501.09</v>
      </c>
      <c r="BD123" s="80">
        <f t="shared" ref="BD123:BL123" si="5">+BD42+BD46+BD49</f>
        <v>10778.21</v>
      </c>
      <c r="BE123" s="80">
        <f t="shared" si="5"/>
        <v>9217.18</v>
      </c>
      <c r="BF123" s="80">
        <f t="shared" si="5"/>
        <v>0</v>
      </c>
      <c r="BG123" s="80">
        <f t="shared" si="5"/>
        <v>0</v>
      </c>
      <c r="BH123" s="80">
        <f t="shared" si="5"/>
        <v>0</v>
      </c>
      <c r="BI123" s="80">
        <f t="shared" si="5"/>
        <v>0</v>
      </c>
      <c r="BJ123" s="80">
        <f t="shared" si="5"/>
        <v>18580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6617</v>
      </c>
      <c r="K124" s="80">
        <f t="shared" si="6"/>
        <v>6651.5</v>
      </c>
      <c r="L124" s="80">
        <f t="shared" si="6"/>
        <v>0</v>
      </c>
      <c r="M124" s="80">
        <f t="shared" si="6"/>
        <v>0</v>
      </c>
      <c r="N124" s="80">
        <f t="shared" si="6"/>
        <v>122384.63</v>
      </c>
      <c r="O124" s="80">
        <f t="shared" ref="O124" si="7">O122</f>
        <v>0</v>
      </c>
      <c r="P124" s="80">
        <f t="shared" si="6"/>
        <v>0</v>
      </c>
      <c r="Q124" s="80">
        <f t="shared" si="6"/>
        <v>126630.43</v>
      </c>
      <c r="R124" s="80">
        <f t="shared" si="6"/>
        <v>0</v>
      </c>
      <c r="S124" s="80">
        <f t="shared" si="6"/>
        <v>0</v>
      </c>
      <c r="T124" s="80">
        <f t="shared" si="6"/>
        <v>101704.51</v>
      </c>
      <c r="U124" s="80">
        <f t="shared" si="6"/>
        <v>0</v>
      </c>
      <c r="V124" s="80">
        <f t="shared" si="6"/>
        <v>0</v>
      </c>
      <c r="W124" s="80">
        <f t="shared" si="6"/>
        <v>88151.07</v>
      </c>
      <c r="X124" s="80">
        <f t="shared" si="6"/>
        <v>86736.97</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57458.36</v>
      </c>
      <c r="AK124" s="80">
        <f t="shared" si="6"/>
        <v>54267.8</v>
      </c>
      <c r="AL124" s="80">
        <f t="shared" si="6"/>
        <v>0</v>
      </c>
      <c r="AM124" s="80">
        <f t="shared" si="6"/>
        <v>20979.91</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1927</v>
      </c>
      <c r="BA124" s="80">
        <f t="shared" si="6"/>
        <v>0</v>
      </c>
      <c r="BB124" s="80">
        <f t="shared" si="6"/>
        <v>0</v>
      </c>
      <c r="BC124" s="80">
        <f t="shared" si="6"/>
        <v>0</v>
      </c>
      <c r="BD124" s="80">
        <f t="shared" si="6"/>
        <v>3019.34</v>
      </c>
      <c r="BE124" s="80">
        <f t="shared" si="6"/>
        <v>3394.03</v>
      </c>
      <c r="BF124" s="80">
        <f t="shared" si="6"/>
        <v>0</v>
      </c>
      <c r="BG124" s="80">
        <f t="shared" si="6"/>
        <v>0</v>
      </c>
      <c r="BH124" s="80">
        <f t="shared" si="6"/>
        <v>1338</v>
      </c>
      <c r="BI124" s="80">
        <f t="shared" si="6"/>
        <v>1300</v>
      </c>
      <c r="BJ124" s="80">
        <f t="shared" si="6"/>
        <v>3629</v>
      </c>
      <c r="BK124" s="80">
        <f t="shared" si="6"/>
        <v>0</v>
      </c>
      <c r="BL124" s="80">
        <f t="shared" si="6"/>
        <v>0</v>
      </c>
    </row>
    <row r="125" spans="1:73" s="82" customFormat="1">
      <c r="A125" s="81" t="s">
        <v>4</v>
      </c>
      <c r="B125" s="82">
        <f>SUM(B123:B124)</f>
        <v>317417.15999999997</v>
      </c>
      <c r="C125" s="82">
        <f t="shared" ref="C125:BL125" si="8">SUM(C123:C124)</f>
        <v>293069.40999999997</v>
      </c>
      <c r="D125" s="82">
        <f t="shared" si="8"/>
        <v>332674.40999999997</v>
      </c>
      <c r="E125" s="82">
        <f t="shared" si="8"/>
        <v>402866.34</v>
      </c>
      <c r="F125" s="82">
        <f t="shared" si="8"/>
        <v>394598.24</v>
      </c>
      <c r="G125" s="82">
        <f t="shared" si="8"/>
        <v>479810.95</v>
      </c>
      <c r="H125" s="82">
        <f t="shared" si="8"/>
        <v>469907.02</v>
      </c>
      <c r="I125" s="82">
        <f t="shared" si="8"/>
        <v>456269.49</v>
      </c>
      <c r="J125" s="82">
        <f t="shared" si="8"/>
        <v>565438.12</v>
      </c>
      <c r="K125" s="82">
        <f t="shared" si="8"/>
        <v>628564.92000000004</v>
      </c>
      <c r="L125" s="82">
        <f t="shared" si="8"/>
        <v>723216.76</v>
      </c>
      <c r="M125" s="82">
        <f t="shared" si="8"/>
        <v>646065.84</v>
      </c>
      <c r="N125" s="82">
        <f t="shared" si="8"/>
        <v>687452.35</v>
      </c>
      <c r="O125" s="82">
        <f t="shared" ref="O125" si="9">SUM(O123:O124)</f>
        <v>597974.36</v>
      </c>
      <c r="P125" s="82">
        <f t="shared" si="8"/>
        <v>597974.36</v>
      </c>
      <c r="Q125" s="82">
        <f t="shared" si="8"/>
        <v>527454.73</v>
      </c>
      <c r="R125" s="82">
        <f t="shared" si="8"/>
        <v>232460.58</v>
      </c>
      <c r="S125" s="82">
        <f t="shared" si="8"/>
        <v>156162.82999999999</v>
      </c>
      <c r="T125" s="82">
        <f t="shared" si="8"/>
        <v>204177.76</v>
      </c>
      <c r="U125" s="82">
        <f t="shared" si="8"/>
        <v>78000</v>
      </c>
      <c r="V125" s="82">
        <f t="shared" si="8"/>
        <v>34000</v>
      </c>
      <c r="W125" s="82">
        <f t="shared" si="8"/>
        <v>106151.07</v>
      </c>
      <c r="X125" s="82">
        <f t="shared" si="8"/>
        <v>105736.97</v>
      </c>
      <c r="Y125" s="82">
        <f t="shared" si="8"/>
        <v>51000</v>
      </c>
      <c r="Z125" s="82">
        <f t="shared" si="8"/>
        <v>128000</v>
      </c>
      <c r="AA125" s="82">
        <f t="shared" si="8"/>
        <v>108000</v>
      </c>
      <c r="AB125" s="82">
        <f t="shared" si="8"/>
        <v>121000</v>
      </c>
      <c r="AC125" s="82">
        <f t="shared" si="8"/>
        <v>125000</v>
      </c>
      <c r="AD125" s="82">
        <f t="shared" si="8"/>
        <v>166000</v>
      </c>
      <c r="AE125" s="82">
        <f t="shared" si="8"/>
        <v>219000</v>
      </c>
      <c r="AF125" s="82">
        <f t="shared" si="8"/>
        <v>330000</v>
      </c>
      <c r="AG125" s="82">
        <f t="shared" si="8"/>
        <v>361000</v>
      </c>
      <c r="AH125" s="82">
        <f t="shared" si="8"/>
        <v>387000</v>
      </c>
      <c r="AI125" s="82">
        <f t="shared" si="8"/>
        <v>431000</v>
      </c>
      <c r="AJ125" s="82">
        <f t="shared" si="8"/>
        <v>534324.77</v>
      </c>
      <c r="AK125" s="82">
        <f t="shared" si="8"/>
        <v>536267.80000000005</v>
      </c>
      <c r="AL125" s="82">
        <f t="shared" si="8"/>
        <v>526000</v>
      </c>
      <c r="AM125" s="82">
        <f t="shared" si="8"/>
        <v>552979.91</v>
      </c>
      <c r="AN125" s="82">
        <f t="shared" si="8"/>
        <v>514000</v>
      </c>
      <c r="AO125" s="82">
        <f t="shared" si="8"/>
        <v>480000</v>
      </c>
      <c r="AP125" s="82">
        <f t="shared" si="8"/>
        <v>549000</v>
      </c>
      <c r="AQ125" s="82">
        <f t="shared" si="8"/>
        <v>581000</v>
      </c>
      <c r="AR125" s="82">
        <f t="shared" si="8"/>
        <v>622000</v>
      </c>
      <c r="AS125" s="82">
        <f t="shared" si="8"/>
        <v>594000</v>
      </c>
      <c r="AT125" s="82">
        <f t="shared" si="8"/>
        <v>644000</v>
      </c>
      <c r="AU125" s="82">
        <f t="shared" si="8"/>
        <v>614000</v>
      </c>
      <c r="AV125" s="82">
        <f t="shared" si="8"/>
        <v>579000</v>
      </c>
      <c r="AW125" s="82">
        <f t="shared" si="8"/>
        <v>528409.05000000005</v>
      </c>
      <c r="AX125" s="82">
        <f t="shared" si="8"/>
        <v>420388.36</v>
      </c>
      <c r="AY125" s="82">
        <f t="shared" si="8"/>
        <v>340000</v>
      </c>
      <c r="AZ125" s="82">
        <f t="shared" si="8"/>
        <v>351927</v>
      </c>
      <c r="BA125" s="82">
        <f t="shared" si="8"/>
        <v>436000</v>
      </c>
      <c r="BB125" s="82">
        <f t="shared" si="8"/>
        <v>469000</v>
      </c>
      <c r="BC125" s="82">
        <f t="shared" si="8"/>
        <v>500501.09</v>
      </c>
      <c r="BD125" s="82">
        <f t="shared" si="8"/>
        <v>13797.55</v>
      </c>
      <c r="BE125" s="82">
        <f t="shared" si="8"/>
        <v>12611.210000000001</v>
      </c>
      <c r="BF125" s="82">
        <f t="shared" si="8"/>
        <v>0</v>
      </c>
      <c r="BG125" s="82">
        <f t="shared" si="8"/>
        <v>0</v>
      </c>
      <c r="BH125" s="82">
        <f t="shared" si="8"/>
        <v>1338</v>
      </c>
      <c r="BI125" s="82">
        <f t="shared" si="8"/>
        <v>1300</v>
      </c>
      <c r="BJ125" s="82">
        <f t="shared" si="8"/>
        <v>22209</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2162</v>
      </c>
      <c r="C128" t="s">
        <v>2152</v>
      </c>
      <c r="D128" t="s">
        <v>2153</v>
      </c>
      <c r="E128" t="s">
        <v>706</v>
      </c>
      <c r="F128" t="s">
        <v>714</v>
      </c>
      <c r="G128" t="s">
        <v>708</v>
      </c>
      <c r="H128" t="s">
        <v>666</v>
      </c>
      <c r="I128" t="s">
        <v>391</v>
      </c>
      <c r="J128" t="s">
        <v>498</v>
      </c>
      <c r="K128" t="s">
        <v>393</v>
      </c>
      <c r="L128" t="s">
        <v>394</v>
      </c>
      <c r="M128" t="s">
        <v>395</v>
      </c>
      <c r="N128" t="s">
        <v>499</v>
      </c>
      <c r="O128" t="s">
        <v>397</v>
      </c>
      <c r="P128" t="s">
        <v>397</v>
      </c>
      <c r="Q128" t="s">
        <v>398</v>
      </c>
      <c r="R128" t="s">
        <v>399</v>
      </c>
      <c r="S128" t="s">
        <v>500</v>
      </c>
      <c r="T128" t="s">
        <v>401</v>
      </c>
      <c r="U128" t="s">
        <v>402</v>
      </c>
      <c r="V128" t="s">
        <v>403</v>
      </c>
      <c r="W128" t="s">
        <v>501</v>
      </c>
      <c r="X128" t="s">
        <v>405</v>
      </c>
      <c r="Y128" t="s">
        <v>406</v>
      </c>
      <c r="Z128" t="s">
        <v>407</v>
      </c>
      <c r="AA128" t="s">
        <v>502</v>
      </c>
      <c r="AB128" t="s">
        <v>409</v>
      </c>
      <c r="AC128" t="s">
        <v>410</v>
      </c>
      <c r="AD128" t="s">
        <v>411</v>
      </c>
      <c r="AE128" t="s">
        <v>503</v>
      </c>
      <c r="AF128" t="s">
        <v>413</v>
      </c>
      <c r="AG128" t="s">
        <v>414</v>
      </c>
      <c r="AH128" t="s">
        <v>415</v>
      </c>
      <c r="AI128" t="s">
        <v>504</v>
      </c>
      <c r="AJ128" t="s">
        <v>417</v>
      </c>
      <c r="AK128" t="s">
        <v>418</v>
      </c>
      <c r="AL128" t="s">
        <v>419</v>
      </c>
      <c r="AM128" t="s">
        <v>505</v>
      </c>
      <c r="AN128" t="s">
        <v>421</v>
      </c>
      <c r="AO128" t="s">
        <v>422</v>
      </c>
      <c r="AP128" t="s">
        <v>423</v>
      </c>
      <c r="AQ128" t="s">
        <v>506</v>
      </c>
      <c r="AR128" t="s">
        <v>425</v>
      </c>
      <c r="AS128" t="s">
        <v>426</v>
      </c>
      <c r="AT128" t="s">
        <v>427</v>
      </c>
      <c r="AU128" t="s">
        <v>507</v>
      </c>
      <c r="AV128" t="s">
        <v>429</v>
      </c>
      <c r="AW128" t="s">
        <v>430</v>
      </c>
      <c r="AX128" t="s">
        <v>431</v>
      </c>
      <c r="AY128" t="s">
        <v>508</v>
      </c>
      <c r="AZ128" t="s">
        <v>433</v>
      </c>
      <c r="BA128" t="s">
        <v>434</v>
      </c>
      <c r="BB128" t="s">
        <v>435</v>
      </c>
      <c r="BC128" t="s">
        <v>509</v>
      </c>
      <c r="BD128" t="s">
        <v>437</v>
      </c>
      <c r="BE128" t="s">
        <v>438</v>
      </c>
      <c r="BF128" t="s">
        <v>439</v>
      </c>
      <c r="BG128" t="s">
        <v>510</v>
      </c>
      <c r="BH128" t="s">
        <v>441</v>
      </c>
      <c r="BI128" t="s">
        <v>442</v>
      </c>
      <c r="BJ128" t="s">
        <v>443</v>
      </c>
      <c r="BK128"/>
      <c r="BL128"/>
      <c r="BM128"/>
      <c r="BN128"/>
      <c r="BO128"/>
      <c r="BP128"/>
      <c r="BQ128"/>
      <c r="BR128"/>
      <c r="BS128"/>
      <c r="BT128"/>
      <c r="BU128"/>
    </row>
    <row r="129" spans="1:73">
      <c r="A129" t="s">
        <v>511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836193.11</v>
      </c>
      <c r="C131">
        <v>773856.01</v>
      </c>
      <c r="D131">
        <v>837101.06</v>
      </c>
      <c r="E131">
        <v>720609.09</v>
      </c>
      <c r="F131">
        <v>799476.6</v>
      </c>
      <c r="G131">
        <v>541025.07999999996</v>
      </c>
      <c r="H131">
        <v>625699.5</v>
      </c>
      <c r="I131">
        <v>665155.81000000006</v>
      </c>
      <c r="J131">
        <v>758039</v>
      </c>
      <c r="K131">
        <v>808861.34</v>
      </c>
      <c r="L131">
        <v>658665.05000000005</v>
      </c>
      <c r="M131">
        <v>672440.53</v>
      </c>
      <c r="N131">
        <v>803273.67</v>
      </c>
      <c r="O131">
        <v>844432.44</v>
      </c>
      <c r="P131">
        <v>844432.44</v>
      </c>
      <c r="Q131">
        <v>861899.24</v>
      </c>
      <c r="R131">
        <v>770136.66</v>
      </c>
      <c r="S131">
        <v>771775.01</v>
      </c>
      <c r="T131">
        <v>848985.81</v>
      </c>
      <c r="U131">
        <v>783065.53</v>
      </c>
      <c r="V131">
        <v>686016.25</v>
      </c>
      <c r="W131">
        <v>672311.8</v>
      </c>
      <c r="X131">
        <v>730843.68</v>
      </c>
      <c r="Y131">
        <v>681376.7</v>
      </c>
      <c r="Z131">
        <v>578149</v>
      </c>
      <c r="AA131">
        <v>623859.80000000005</v>
      </c>
      <c r="AB131">
        <v>541532.06000000006</v>
      </c>
      <c r="AC131">
        <v>648374.65</v>
      </c>
      <c r="AD131">
        <v>569146.82999999996</v>
      </c>
      <c r="AE131">
        <v>645201.16</v>
      </c>
      <c r="AF131">
        <v>598353.37</v>
      </c>
      <c r="AG131">
        <v>569195.02</v>
      </c>
      <c r="AH131">
        <v>483807.28</v>
      </c>
      <c r="AI131">
        <v>592928.36</v>
      </c>
      <c r="AJ131">
        <v>533126.76</v>
      </c>
      <c r="AK131">
        <v>540768.47</v>
      </c>
      <c r="AL131">
        <v>486604.88</v>
      </c>
      <c r="AM131">
        <v>532309.44999999995</v>
      </c>
      <c r="AN131">
        <v>506583.05</v>
      </c>
      <c r="AO131">
        <v>606170.94999999995</v>
      </c>
      <c r="AP131">
        <v>532592.02</v>
      </c>
      <c r="AQ131">
        <v>541068</v>
      </c>
      <c r="AR131">
        <v>484643.49</v>
      </c>
      <c r="AS131">
        <v>509408.05</v>
      </c>
      <c r="AT131">
        <v>479602.26</v>
      </c>
      <c r="AU131">
        <v>445005.61</v>
      </c>
      <c r="AV131">
        <v>482398.16</v>
      </c>
      <c r="AW131">
        <v>492372.14</v>
      </c>
      <c r="AX131">
        <v>481158.08</v>
      </c>
      <c r="AY131">
        <v>468901.5</v>
      </c>
      <c r="AZ131">
        <v>498490.58</v>
      </c>
      <c r="BA131">
        <v>439536.15</v>
      </c>
      <c r="BB131">
        <v>460614.73</v>
      </c>
      <c r="BC131">
        <v>470768.15</v>
      </c>
      <c r="BD131">
        <v>421642.46</v>
      </c>
      <c r="BE131">
        <v>380442.33</v>
      </c>
      <c r="BF131">
        <v>377673</v>
      </c>
      <c r="BG131">
        <v>483923.22</v>
      </c>
      <c r="BH131">
        <v>546506.44999999995</v>
      </c>
      <c r="BI131">
        <v>457149</v>
      </c>
      <c r="BJ131">
        <v>466271.62</v>
      </c>
      <c r="BK131"/>
      <c r="BL131"/>
      <c r="BM131"/>
      <c r="BN131"/>
      <c r="BO131"/>
      <c r="BP131"/>
      <c r="BQ131"/>
      <c r="BR131"/>
      <c r="BS131"/>
      <c r="BT131"/>
      <c r="BU131"/>
    </row>
    <row r="132" spans="1:73">
      <c r="A132" t="s">
        <v>649</v>
      </c>
      <c r="B132">
        <v>834980.77</v>
      </c>
      <c r="C132">
        <v>770488.31999999995</v>
      </c>
      <c r="D132">
        <v>827195.21</v>
      </c>
      <c r="E132">
        <v>718254.72</v>
      </c>
      <c r="F132">
        <v>795259.91</v>
      </c>
      <c r="G132">
        <v>536405.04</v>
      </c>
      <c r="H132">
        <v>621166.76</v>
      </c>
      <c r="I132">
        <v>659716.44999999995</v>
      </c>
      <c r="J132">
        <v>755037.87</v>
      </c>
      <c r="K132">
        <v>799476.77</v>
      </c>
      <c r="L132">
        <v>635253.55000000005</v>
      </c>
      <c r="M132">
        <v>672440.53</v>
      </c>
      <c r="N132">
        <v>803273.67</v>
      </c>
      <c r="O132">
        <v>844432.44</v>
      </c>
      <c r="P132">
        <v>844432.44</v>
      </c>
      <c r="Q132">
        <v>861899.24</v>
      </c>
      <c r="R132">
        <v>769893.66</v>
      </c>
      <c r="S132">
        <v>771775.01</v>
      </c>
      <c r="T132">
        <v>848985.81</v>
      </c>
      <c r="U132">
        <v>783065.53</v>
      </c>
      <c r="V132">
        <v>686016.25</v>
      </c>
      <c r="W132">
        <v>672311.8</v>
      </c>
      <c r="X132">
        <v>730843.68</v>
      </c>
      <c r="Y132">
        <v>680236.01</v>
      </c>
      <c r="Z132">
        <v>575627.43999999994</v>
      </c>
      <c r="AA132">
        <v>623859.80000000005</v>
      </c>
      <c r="AB132">
        <v>541532.06000000006</v>
      </c>
      <c r="AC132">
        <v>648374.65</v>
      </c>
      <c r="AD132">
        <v>569146.82999999996</v>
      </c>
      <c r="AE132">
        <v>645201.16</v>
      </c>
      <c r="AF132">
        <v>598353.37</v>
      </c>
      <c r="AG132">
        <v>569195.02</v>
      </c>
      <c r="AH132">
        <v>483786.88</v>
      </c>
      <c r="AI132">
        <v>592928.36</v>
      </c>
      <c r="AJ132">
        <v>533126.76</v>
      </c>
      <c r="AK132">
        <v>540768.47</v>
      </c>
      <c r="AL132">
        <v>486604.88</v>
      </c>
      <c r="AM132">
        <v>532309.44999999995</v>
      </c>
      <c r="AN132">
        <v>506583.05</v>
      </c>
      <c r="AO132">
        <v>606170.94999999995</v>
      </c>
      <c r="AP132">
        <v>532592.02</v>
      </c>
      <c r="AQ132">
        <v>540504.41</v>
      </c>
      <c r="AR132">
        <v>481204.13</v>
      </c>
      <c r="AS132">
        <v>509298.05</v>
      </c>
      <c r="AT132">
        <v>479602.26</v>
      </c>
      <c r="AU132">
        <v>445005.61</v>
      </c>
      <c r="AV132">
        <v>482398.16</v>
      </c>
      <c r="AW132">
        <v>492372.14</v>
      </c>
      <c r="AX132">
        <v>481158.08</v>
      </c>
      <c r="AY132">
        <v>468901.5</v>
      </c>
      <c r="AZ132">
        <v>498490.58</v>
      </c>
      <c r="BA132">
        <v>439376.05</v>
      </c>
      <c r="BB132">
        <v>460378.79</v>
      </c>
      <c r="BC132">
        <v>470768.15</v>
      </c>
      <c r="BD132">
        <v>421642.46</v>
      </c>
      <c r="BE132">
        <v>380442.33</v>
      </c>
      <c r="BF132">
        <v>377660</v>
      </c>
      <c r="BG132">
        <v>483923</v>
      </c>
      <c r="BH132">
        <v>546497.62</v>
      </c>
      <c r="BI132">
        <v>456796</v>
      </c>
      <c r="BJ132">
        <v>466264.32000000001</v>
      </c>
      <c r="BK132"/>
      <c r="BL132"/>
      <c r="BM132"/>
      <c r="BN132"/>
      <c r="BO132"/>
      <c r="BP132"/>
      <c r="BQ132"/>
      <c r="BR132"/>
      <c r="BS132"/>
      <c r="BT132"/>
      <c r="BU132"/>
    </row>
    <row r="133" spans="1:73">
      <c r="A133" t="s">
        <v>650</v>
      </c>
      <c r="B133">
        <v>1212.3399999999999</v>
      </c>
      <c r="C133">
        <v>3367.69</v>
      </c>
      <c r="D133">
        <v>9905.85</v>
      </c>
      <c r="E133">
        <v>2354.38</v>
      </c>
      <c r="F133">
        <v>4216.6899999999996</v>
      </c>
      <c r="G133">
        <v>4620.04</v>
      </c>
      <c r="H133">
        <v>4532.75</v>
      </c>
      <c r="I133">
        <v>5439.36</v>
      </c>
      <c r="J133">
        <v>3001.13</v>
      </c>
      <c r="K133">
        <v>9384.57</v>
      </c>
      <c r="L133">
        <v>23411.5</v>
      </c>
      <c r="M133">
        <v>0</v>
      </c>
      <c r="N133">
        <v>0</v>
      </c>
      <c r="O133">
        <v>0</v>
      </c>
      <c r="P133">
        <v>0</v>
      </c>
      <c r="Q133">
        <v>0</v>
      </c>
      <c r="R133">
        <v>243</v>
      </c>
      <c r="S133">
        <v>0</v>
      </c>
      <c r="T133">
        <v>0</v>
      </c>
      <c r="U133">
        <v>0</v>
      </c>
      <c r="V133">
        <v>0</v>
      </c>
      <c r="W133">
        <v>0</v>
      </c>
      <c r="X133">
        <v>0</v>
      </c>
      <c r="Y133">
        <v>1140.69</v>
      </c>
      <c r="Z133">
        <v>2521.56</v>
      </c>
      <c r="AA133">
        <v>0</v>
      </c>
      <c r="AB133">
        <v>0</v>
      </c>
      <c r="AC133">
        <v>0</v>
      </c>
      <c r="AD133">
        <v>0</v>
      </c>
      <c r="AE133">
        <v>0</v>
      </c>
      <c r="AF133">
        <v>0</v>
      </c>
      <c r="AG133">
        <v>0</v>
      </c>
      <c r="AH133">
        <v>20.399999999999999</v>
      </c>
      <c r="AI133">
        <v>0</v>
      </c>
      <c r="AJ133">
        <v>0</v>
      </c>
      <c r="AK133">
        <v>0</v>
      </c>
      <c r="AL133">
        <v>0</v>
      </c>
      <c r="AM133">
        <v>0</v>
      </c>
      <c r="AN133">
        <v>0</v>
      </c>
      <c r="AO133">
        <v>0</v>
      </c>
      <c r="AP133">
        <v>0</v>
      </c>
      <c r="AQ133">
        <v>563.58000000000004</v>
      </c>
      <c r="AR133">
        <v>3439.35</v>
      </c>
      <c r="AS133">
        <v>110.01</v>
      </c>
      <c r="AT133">
        <v>0</v>
      </c>
      <c r="AU133">
        <v>0</v>
      </c>
      <c r="AV133">
        <v>0</v>
      </c>
      <c r="AW133">
        <v>0</v>
      </c>
      <c r="AX133">
        <v>0</v>
      </c>
      <c r="AY133">
        <v>0</v>
      </c>
      <c r="AZ133">
        <v>0</v>
      </c>
      <c r="BA133">
        <v>160.1</v>
      </c>
      <c r="BB133">
        <v>235.94</v>
      </c>
      <c r="BC133">
        <v>0</v>
      </c>
      <c r="BD133">
        <v>0</v>
      </c>
      <c r="BE133">
        <v>0</v>
      </c>
      <c r="BF133">
        <v>13</v>
      </c>
      <c r="BG133">
        <v>0.21</v>
      </c>
      <c r="BH133">
        <v>8.83</v>
      </c>
      <c r="BI133">
        <v>353</v>
      </c>
      <c r="BJ133">
        <v>7.3</v>
      </c>
      <c r="BK133"/>
      <c r="BL133"/>
      <c r="BM133"/>
      <c r="BN133"/>
      <c r="BO133"/>
      <c r="BP133"/>
      <c r="BQ133"/>
      <c r="BR133"/>
      <c r="BS133"/>
      <c r="BT133"/>
      <c r="BU133"/>
    </row>
    <row r="134" spans="1:73">
      <c r="A134" t="s">
        <v>345</v>
      </c>
      <c r="B134">
        <v>0</v>
      </c>
      <c r="C134">
        <v>897.5</v>
      </c>
      <c r="D134">
        <v>5097.5</v>
      </c>
      <c r="E134">
        <v>0</v>
      </c>
      <c r="F134">
        <v>897.5</v>
      </c>
      <c r="G134">
        <v>0</v>
      </c>
      <c r="H134">
        <v>3177</v>
      </c>
      <c r="I134">
        <v>0</v>
      </c>
      <c r="J134">
        <v>0</v>
      </c>
      <c r="K134">
        <v>2154</v>
      </c>
      <c r="L134">
        <v>0</v>
      </c>
      <c r="M134">
        <v>0</v>
      </c>
      <c r="N134">
        <v>0</v>
      </c>
      <c r="O134">
        <v>1077</v>
      </c>
      <c r="P134">
        <v>1077</v>
      </c>
      <c r="Q134">
        <v>2915.85</v>
      </c>
      <c r="R134">
        <v>0</v>
      </c>
      <c r="S134">
        <v>359</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c r="BL134"/>
      <c r="BM134"/>
      <c r="BN134"/>
      <c r="BO134"/>
      <c r="BP134"/>
      <c r="BQ134"/>
      <c r="BR134"/>
      <c r="BS134"/>
      <c r="BT134"/>
      <c r="BU134"/>
    </row>
    <row r="135" spans="1:73">
      <c r="A135" t="s">
        <v>513</v>
      </c>
      <c r="B135">
        <v>0</v>
      </c>
      <c r="C135">
        <v>897.5</v>
      </c>
      <c r="D135">
        <v>5097.5</v>
      </c>
      <c r="E135">
        <v>0</v>
      </c>
      <c r="F135">
        <v>897.5</v>
      </c>
      <c r="G135">
        <v>0</v>
      </c>
      <c r="H135">
        <v>3177</v>
      </c>
      <c r="I135">
        <v>0</v>
      </c>
      <c r="J135">
        <v>0</v>
      </c>
      <c r="K135">
        <v>2154</v>
      </c>
      <c r="L135">
        <v>0</v>
      </c>
      <c r="M135">
        <v>0</v>
      </c>
      <c r="N135">
        <v>0</v>
      </c>
      <c r="O135">
        <v>1077</v>
      </c>
      <c r="P135">
        <v>1077</v>
      </c>
      <c r="Q135">
        <v>2915.85</v>
      </c>
      <c r="R135">
        <v>0</v>
      </c>
      <c r="S135">
        <v>359</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c r="BL135"/>
      <c r="BM135"/>
      <c r="BN135"/>
      <c r="BO135"/>
      <c r="BP135"/>
      <c r="BQ135"/>
      <c r="BR135"/>
      <c r="BS135"/>
      <c r="BT135"/>
      <c r="BU135"/>
    </row>
    <row r="136" spans="1:73">
      <c r="A136" t="s">
        <v>307</v>
      </c>
      <c r="B136">
        <v>-2116.29</v>
      </c>
      <c r="C136">
        <v>6524.85</v>
      </c>
      <c r="D136">
        <v>4209.13</v>
      </c>
      <c r="E136">
        <v>3343.49</v>
      </c>
      <c r="F136">
        <v>2703.56</v>
      </c>
      <c r="G136">
        <v>6135.43</v>
      </c>
      <c r="H136">
        <v>4220.21</v>
      </c>
      <c r="I136">
        <v>7176.57</v>
      </c>
      <c r="J136">
        <v>1071.24</v>
      </c>
      <c r="K136">
        <v>4089.34</v>
      </c>
      <c r="L136">
        <v>958.9</v>
      </c>
      <c r="M136">
        <v>9145.64</v>
      </c>
      <c r="N136">
        <v>1049.05</v>
      </c>
      <c r="O136">
        <v>1977.43</v>
      </c>
      <c r="P136">
        <v>1977.43</v>
      </c>
      <c r="Q136">
        <v>3852.82</v>
      </c>
      <c r="R136">
        <v>4342.47</v>
      </c>
      <c r="S136">
        <v>2023.28</v>
      </c>
      <c r="T136">
        <v>3611.14</v>
      </c>
      <c r="U136">
        <v>2410.06</v>
      </c>
      <c r="V136">
        <v>3583.37</v>
      </c>
      <c r="W136">
        <v>2693.74</v>
      </c>
      <c r="X136">
        <v>3877.94</v>
      </c>
      <c r="Y136">
        <v>8096.79</v>
      </c>
      <c r="Z136">
        <v>1774.44</v>
      </c>
      <c r="AA136">
        <v>3809.53</v>
      </c>
      <c r="AB136">
        <v>3272.81</v>
      </c>
      <c r="AC136">
        <v>4018.89</v>
      </c>
      <c r="AD136">
        <v>3024.12</v>
      </c>
      <c r="AE136">
        <v>-691.27</v>
      </c>
      <c r="AF136">
        <v>4201.2</v>
      </c>
      <c r="AG136">
        <v>3561.05</v>
      </c>
      <c r="AH136">
        <v>4296.79</v>
      </c>
      <c r="AI136">
        <v>2842.2</v>
      </c>
      <c r="AJ136">
        <v>2724.38</v>
      </c>
      <c r="AK136">
        <v>4042.75</v>
      </c>
      <c r="AL136">
        <v>1558.72</v>
      </c>
      <c r="AM136">
        <v>3181.59</v>
      </c>
      <c r="AN136">
        <v>1455.54</v>
      </c>
      <c r="AO136">
        <v>4401.87</v>
      </c>
      <c r="AP136">
        <v>2736.43</v>
      </c>
      <c r="AQ136">
        <v>3513.2</v>
      </c>
      <c r="AR136">
        <v>4761.32</v>
      </c>
      <c r="AS136">
        <v>6342.39</v>
      </c>
      <c r="AT136">
        <v>3144.04</v>
      </c>
      <c r="AU136">
        <v>2587.56</v>
      </c>
      <c r="AV136">
        <v>4630.53</v>
      </c>
      <c r="AW136">
        <v>10613.84</v>
      </c>
      <c r="AX136">
        <v>8505.6299999999992</v>
      </c>
      <c r="AY136">
        <v>10596.47</v>
      </c>
      <c r="AZ136">
        <v>4565.3</v>
      </c>
      <c r="BA136">
        <v>3644.99</v>
      </c>
      <c r="BB136">
        <v>7106.08</v>
      </c>
      <c r="BC136">
        <v>6296.03</v>
      </c>
      <c r="BD136">
        <v>6513.54</v>
      </c>
      <c r="BE136">
        <v>5518.11</v>
      </c>
      <c r="BF136">
        <v>6467</v>
      </c>
      <c r="BG136">
        <v>7626.1</v>
      </c>
      <c r="BH136">
        <v>4699.8100000000004</v>
      </c>
      <c r="BI136">
        <v>3728</v>
      </c>
      <c r="BJ136">
        <v>14335.16</v>
      </c>
      <c r="BK136"/>
      <c r="BL136"/>
      <c r="BM136"/>
      <c r="BN136"/>
      <c r="BO136"/>
      <c r="BP136"/>
      <c r="BQ136"/>
      <c r="BR136"/>
      <c r="BS136"/>
      <c r="BT136"/>
      <c r="BU136"/>
    </row>
    <row r="137" spans="1:73">
      <c r="A137" t="s">
        <v>347</v>
      </c>
      <c r="B137">
        <v>834076.81</v>
      </c>
      <c r="C137">
        <v>781278.36</v>
      </c>
      <c r="D137">
        <v>846407.69</v>
      </c>
      <c r="E137">
        <v>723952.59</v>
      </c>
      <c r="F137">
        <v>803077.65</v>
      </c>
      <c r="G137">
        <v>547160.51</v>
      </c>
      <c r="H137">
        <v>633096.71</v>
      </c>
      <c r="I137">
        <v>672332.37</v>
      </c>
      <c r="J137">
        <v>759110.23</v>
      </c>
      <c r="K137">
        <v>815104.68</v>
      </c>
      <c r="L137">
        <v>659623.94999999995</v>
      </c>
      <c r="M137">
        <v>681586.18</v>
      </c>
      <c r="N137">
        <v>804322.73</v>
      </c>
      <c r="O137">
        <v>847486.87</v>
      </c>
      <c r="P137">
        <v>847486.87</v>
      </c>
      <c r="Q137">
        <v>868667.91</v>
      </c>
      <c r="R137">
        <v>774479.13</v>
      </c>
      <c r="S137">
        <v>775234.29</v>
      </c>
      <c r="T137">
        <v>852596.95</v>
      </c>
      <c r="U137">
        <v>785475.58</v>
      </c>
      <c r="V137">
        <v>689599.62</v>
      </c>
      <c r="W137">
        <v>675005.54</v>
      </c>
      <c r="X137">
        <v>734721.62</v>
      </c>
      <c r="Y137">
        <v>689473.49</v>
      </c>
      <c r="Z137">
        <v>579923.43999999994</v>
      </c>
      <c r="AA137">
        <v>627669.31999999995</v>
      </c>
      <c r="AB137">
        <v>544804.87</v>
      </c>
      <c r="AC137">
        <v>652393.54</v>
      </c>
      <c r="AD137">
        <v>572170.94999999995</v>
      </c>
      <c r="AE137">
        <v>644509.89</v>
      </c>
      <c r="AF137">
        <v>602554.56999999995</v>
      </c>
      <c r="AG137">
        <v>572756.06999999995</v>
      </c>
      <c r="AH137">
        <v>488104.07</v>
      </c>
      <c r="AI137">
        <v>595770.55000000005</v>
      </c>
      <c r="AJ137">
        <v>535851.14</v>
      </c>
      <c r="AK137">
        <v>544811.22</v>
      </c>
      <c r="AL137">
        <v>488163.59</v>
      </c>
      <c r="AM137">
        <v>535491.04</v>
      </c>
      <c r="AN137">
        <v>508038.59</v>
      </c>
      <c r="AO137">
        <v>610572.81999999995</v>
      </c>
      <c r="AP137">
        <v>535328.44999999995</v>
      </c>
      <c r="AQ137">
        <v>544581.19999999995</v>
      </c>
      <c r="AR137">
        <v>489404.81</v>
      </c>
      <c r="AS137">
        <v>515750.44</v>
      </c>
      <c r="AT137">
        <v>482746.3</v>
      </c>
      <c r="AU137">
        <v>447593.17</v>
      </c>
      <c r="AV137">
        <v>487028.68</v>
      </c>
      <c r="AW137">
        <v>502985.99</v>
      </c>
      <c r="AX137">
        <v>489663.71</v>
      </c>
      <c r="AY137">
        <v>479497.96</v>
      </c>
      <c r="AZ137">
        <v>503055.88</v>
      </c>
      <c r="BA137">
        <v>443181.13</v>
      </c>
      <c r="BB137">
        <v>467720.81</v>
      </c>
      <c r="BC137">
        <v>477064.18</v>
      </c>
      <c r="BD137">
        <v>428156.01</v>
      </c>
      <c r="BE137">
        <v>385960.44</v>
      </c>
      <c r="BF137">
        <v>384140</v>
      </c>
      <c r="BG137">
        <v>491549.32</v>
      </c>
      <c r="BH137">
        <v>551206.27</v>
      </c>
      <c r="BI137">
        <v>460877</v>
      </c>
      <c r="BJ137">
        <v>480606.78</v>
      </c>
      <c r="BK137"/>
      <c r="BL137"/>
      <c r="BM137"/>
      <c r="BN137"/>
      <c r="BO137"/>
      <c r="BP137"/>
      <c r="BQ137"/>
      <c r="BR137"/>
      <c r="BS137"/>
      <c r="BT137"/>
      <c r="BU137"/>
    </row>
    <row r="138" spans="1:73">
      <c r="A138" t="s">
        <v>514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348</v>
      </c>
      <c r="B139">
        <v>422588.52</v>
      </c>
      <c r="C139">
        <v>402633.31</v>
      </c>
      <c r="D139">
        <v>454642.49</v>
      </c>
      <c r="E139">
        <v>367581.73</v>
      </c>
      <c r="F139">
        <v>412229.42</v>
      </c>
      <c r="G139">
        <v>268132.53000000003</v>
      </c>
      <c r="H139">
        <v>317170.21000000002</v>
      </c>
      <c r="I139">
        <v>348233.3</v>
      </c>
      <c r="J139">
        <v>376968.34</v>
      </c>
      <c r="K139">
        <v>428274.07</v>
      </c>
      <c r="L139">
        <v>403068.58</v>
      </c>
      <c r="M139">
        <v>316492.52</v>
      </c>
      <c r="N139">
        <v>348046.51</v>
      </c>
      <c r="O139">
        <v>388090.08</v>
      </c>
      <c r="P139">
        <v>388090.08</v>
      </c>
      <c r="Q139">
        <v>408886.3</v>
      </c>
      <c r="R139">
        <v>349108.47999999998</v>
      </c>
      <c r="S139">
        <v>355070.55</v>
      </c>
      <c r="T139">
        <v>430198.08</v>
      </c>
      <c r="U139">
        <v>387343.99</v>
      </c>
      <c r="V139">
        <v>322240.38</v>
      </c>
      <c r="W139">
        <v>328899.71999999997</v>
      </c>
      <c r="X139">
        <v>363146.79</v>
      </c>
      <c r="Y139">
        <v>348443.78</v>
      </c>
      <c r="Z139">
        <v>266618.01</v>
      </c>
      <c r="AA139">
        <v>289273.28000000003</v>
      </c>
      <c r="AB139">
        <v>246729.76</v>
      </c>
      <c r="AC139">
        <v>320464.46999999997</v>
      </c>
      <c r="AD139">
        <v>268535.59000000003</v>
      </c>
      <c r="AE139">
        <v>303830.74</v>
      </c>
      <c r="AF139">
        <v>281976.84000000003</v>
      </c>
      <c r="AG139">
        <v>294241.96000000002</v>
      </c>
      <c r="AH139">
        <v>218973.95</v>
      </c>
      <c r="AI139">
        <v>277094.05</v>
      </c>
      <c r="AJ139">
        <v>234305.78</v>
      </c>
      <c r="AK139">
        <v>271171.21000000002</v>
      </c>
      <c r="AL139">
        <v>229549.24</v>
      </c>
      <c r="AM139">
        <v>261130.47</v>
      </c>
      <c r="AN139">
        <v>218019.63</v>
      </c>
      <c r="AO139">
        <v>314130.34999999998</v>
      </c>
      <c r="AP139">
        <v>268199.42</v>
      </c>
      <c r="AQ139">
        <v>299986.89</v>
      </c>
      <c r="AR139">
        <v>220796.06</v>
      </c>
      <c r="AS139">
        <v>251004.01</v>
      </c>
      <c r="AT139">
        <v>240805.06</v>
      </c>
      <c r="AU139">
        <v>264843.57</v>
      </c>
      <c r="AV139">
        <v>265836.77</v>
      </c>
      <c r="AW139">
        <v>257292.75</v>
      </c>
      <c r="AX139">
        <v>285459.34000000003</v>
      </c>
      <c r="AY139">
        <v>304412.39</v>
      </c>
      <c r="AZ139">
        <v>329129.55</v>
      </c>
      <c r="BA139">
        <v>277582.53000000003</v>
      </c>
      <c r="BB139">
        <v>303586.87</v>
      </c>
      <c r="BC139">
        <v>300703.43</v>
      </c>
      <c r="BD139">
        <v>256491.64</v>
      </c>
      <c r="BE139">
        <v>237482.66</v>
      </c>
      <c r="BF139">
        <v>236926</v>
      </c>
      <c r="BG139">
        <v>319493.40999999997</v>
      </c>
      <c r="BH139">
        <v>351958.33</v>
      </c>
      <c r="BI139">
        <v>277457</v>
      </c>
      <c r="BJ139">
        <v>287664.63</v>
      </c>
      <c r="BK139"/>
      <c r="BL139"/>
      <c r="BM139"/>
      <c r="BN139"/>
      <c r="BO139"/>
      <c r="BP139"/>
      <c r="BQ139"/>
      <c r="BR139"/>
      <c r="BS139"/>
      <c r="BT139"/>
      <c r="BU139"/>
    </row>
    <row r="140" spans="1:73">
      <c r="A140" t="s">
        <v>651</v>
      </c>
      <c r="B140">
        <v>0</v>
      </c>
      <c r="C140">
        <v>0</v>
      </c>
      <c r="D140">
        <v>0</v>
      </c>
      <c r="E140">
        <v>0</v>
      </c>
      <c r="F140">
        <v>0</v>
      </c>
      <c r="G140">
        <v>0</v>
      </c>
      <c r="H140">
        <v>0</v>
      </c>
      <c r="I140">
        <v>0</v>
      </c>
      <c r="J140">
        <v>376968.34</v>
      </c>
      <c r="K140">
        <v>428274.07</v>
      </c>
      <c r="L140">
        <v>0</v>
      </c>
      <c r="M140">
        <v>0</v>
      </c>
      <c r="N140">
        <v>373532.84</v>
      </c>
      <c r="O140">
        <v>0</v>
      </c>
      <c r="P140">
        <v>0</v>
      </c>
      <c r="Q140">
        <v>408886.3</v>
      </c>
      <c r="R140">
        <v>349108.47999999998</v>
      </c>
      <c r="S140">
        <v>0</v>
      </c>
      <c r="T140">
        <v>430198.08</v>
      </c>
      <c r="U140">
        <v>0</v>
      </c>
      <c r="V140">
        <v>0</v>
      </c>
      <c r="W140">
        <v>328899.71999999997</v>
      </c>
      <c r="X140">
        <v>363146.79</v>
      </c>
      <c r="Y140">
        <v>0</v>
      </c>
      <c r="Z140">
        <v>0</v>
      </c>
      <c r="AA140">
        <v>0</v>
      </c>
      <c r="AB140">
        <v>0</v>
      </c>
      <c r="AC140">
        <v>0</v>
      </c>
      <c r="AD140">
        <v>0</v>
      </c>
      <c r="AE140">
        <v>0</v>
      </c>
      <c r="AF140">
        <v>0</v>
      </c>
      <c r="AG140">
        <v>0</v>
      </c>
      <c r="AH140">
        <v>0</v>
      </c>
      <c r="AI140">
        <v>0</v>
      </c>
      <c r="AJ140">
        <v>234305.78</v>
      </c>
      <c r="AK140">
        <v>271171.21000000002</v>
      </c>
      <c r="AL140">
        <v>0</v>
      </c>
      <c r="AM140">
        <v>265369.96999999997</v>
      </c>
      <c r="AN140">
        <v>0</v>
      </c>
      <c r="AO140">
        <v>0</v>
      </c>
      <c r="AP140">
        <v>268199.42</v>
      </c>
      <c r="AQ140">
        <v>299986.89</v>
      </c>
      <c r="AR140">
        <v>220796.06</v>
      </c>
      <c r="AS140">
        <v>251004.01</v>
      </c>
      <c r="AT140">
        <v>240805.06</v>
      </c>
      <c r="AU140">
        <v>0</v>
      </c>
      <c r="AV140">
        <v>265836.77</v>
      </c>
      <c r="AW140">
        <v>257292.75</v>
      </c>
      <c r="AX140">
        <v>285459.34000000003</v>
      </c>
      <c r="AY140">
        <v>304412.39</v>
      </c>
      <c r="AZ140">
        <v>329129.55</v>
      </c>
      <c r="BA140">
        <v>277582.53000000003</v>
      </c>
      <c r="BB140">
        <v>303586.87</v>
      </c>
      <c r="BC140">
        <v>300703.43</v>
      </c>
      <c r="BD140">
        <v>256491.64</v>
      </c>
      <c r="BE140">
        <v>237482.66</v>
      </c>
      <c r="BF140">
        <v>0</v>
      </c>
      <c r="BG140">
        <v>309143.25</v>
      </c>
      <c r="BH140">
        <v>0</v>
      </c>
      <c r="BI140">
        <v>0</v>
      </c>
      <c r="BJ140">
        <v>0</v>
      </c>
      <c r="BK140"/>
      <c r="BL140"/>
      <c r="BM140"/>
      <c r="BN140"/>
      <c r="BO140"/>
      <c r="BP140"/>
      <c r="BQ140"/>
      <c r="BR140"/>
      <c r="BS140"/>
      <c r="BT140"/>
      <c r="BU140"/>
    </row>
    <row r="141" spans="1:73">
      <c r="A141" t="s">
        <v>349</v>
      </c>
      <c r="B141">
        <v>278804.45</v>
      </c>
      <c r="C141">
        <v>252698.17</v>
      </c>
      <c r="D141">
        <v>254868.1</v>
      </c>
      <c r="E141">
        <v>231841.65</v>
      </c>
      <c r="F141">
        <v>268274.61</v>
      </c>
      <c r="G141">
        <v>207902.13</v>
      </c>
      <c r="H141">
        <v>236874.5</v>
      </c>
      <c r="I141">
        <v>223825.46</v>
      </c>
      <c r="J141">
        <v>293641.5</v>
      </c>
      <c r="K141">
        <v>277458.84999999998</v>
      </c>
      <c r="L141">
        <v>190848.69</v>
      </c>
      <c r="M141">
        <v>273786.5</v>
      </c>
      <c r="N141">
        <v>334326.46000000002</v>
      </c>
      <c r="O141">
        <v>310387.7</v>
      </c>
      <c r="P141">
        <v>310387.7</v>
      </c>
      <c r="Q141">
        <v>327346.38</v>
      </c>
      <c r="R141">
        <v>304387.68</v>
      </c>
      <c r="S141">
        <v>326938.83</v>
      </c>
      <c r="T141">
        <v>284391.98</v>
      </c>
      <c r="U141">
        <v>277136.64000000001</v>
      </c>
      <c r="V141">
        <v>267294.69</v>
      </c>
      <c r="W141">
        <v>284530.57</v>
      </c>
      <c r="X141">
        <v>273528.63</v>
      </c>
      <c r="Y141">
        <v>261346.01</v>
      </c>
      <c r="Z141">
        <v>247349.42</v>
      </c>
      <c r="AA141">
        <v>262370.36</v>
      </c>
      <c r="AB141">
        <v>258765.09</v>
      </c>
      <c r="AC141">
        <v>271449.59999999998</v>
      </c>
      <c r="AD141">
        <v>258306.99</v>
      </c>
      <c r="AE141">
        <v>263017.99</v>
      </c>
      <c r="AF141">
        <v>270262.38</v>
      </c>
      <c r="AG141">
        <v>238899.09</v>
      </c>
      <c r="AH141">
        <v>224644.92</v>
      </c>
      <c r="AI141">
        <v>241770.17</v>
      </c>
      <c r="AJ141">
        <v>265662.61</v>
      </c>
      <c r="AK141">
        <v>233847.32</v>
      </c>
      <c r="AL141">
        <v>211843.06</v>
      </c>
      <c r="AM141">
        <v>227661.28</v>
      </c>
      <c r="AN141">
        <v>247526.29</v>
      </c>
      <c r="AO141">
        <v>258077.54</v>
      </c>
      <c r="AP141">
        <v>214489.18</v>
      </c>
      <c r="AQ141">
        <v>220688.58</v>
      </c>
      <c r="AR141">
        <v>209727.46</v>
      </c>
      <c r="AS141">
        <v>216846.38</v>
      </c>
      <c r="AT141">
        <v>165850.1</v>
      </c>
      <c r="AU141">
        <v>176743.62</v>
      </c>
      <c r="AV141">
        <v>165555.92000000001</v>
      </c>
      <c r="AW141">
        <v>180248.17</v>
      </c>
      <c r="AX141">
        <v>155357.10999999999</v>
      </c>
      <c r="AY141">
        <v>139885.38</v>
      </c>
      <c r="AZ141">
        <v>146111.56</v>
      </c>
      <c r="BA141">
        <v>136323.18</v>
      </c>
      <c r="BB141">
        <v>129949.05</v>
      </c>
      <c r="BC141">
        <v>137327.35</v>
      </c>
      <c r="BD141">
        <v>131628.62</v>
      </c>
      <c r="BE141">
        <v>122703.69</v>
      </c>
      <c r="BF141">
        <v>124538</v>
      </c>
      <c r="BG141">
        <v>132786.29</v>
      </c>
      <c r="BH141">
        <v>148998.65</v>
      </c>
      <c r="BI141">
        <v>118315</v>
      </c>
      <c r="BJ141">
        <v>116836.9</v>
      </c>
      <c r="BK141"/>
      <c r="BL141"/>
      <c r="BM141"/>
      <c r="BN141"/>
      <c r="BO141"/>
      <c r="BP141"/>
      <c r="BQ141"/>
      <c r="BR141"/>
      <c r="BS141"/>
      <c r="BT141"/>
      <c r="BU141"/>
    </row>
    <row r="142" spans="1:73">
      <c r="A142" t="s">
        <v>350</v>
      </c>
      <c r="B142">
        <v>231930.17</v>
      </c>
      <c r="C142">
        <v>209240.36</v>
      </c>
      <c r="D142">
        <v>214211.92</v>
      </c>
      <c r="E142">
        <v>189606.75</v>
      </c>
      <c r="F142">
        <v>223699.31</v>
      </c>
      <c r="G142">
        <v>171375.39</v>
      </c>
      <c r="H142">
        <v>195563.32</v>
      </c>
      <c r="I142">
        <v>184032.09</v>
      </c>
      <c r="J142">
        <v>251681.97</v>
      </c>
      <c r="K142">
        <v>234882.74</v>
      </c>
      <c r="L142">
        <v>150954.82</v>
      </c>
      <c r="M142">
        <v>225588.57</v>
      </c>
      <c r="N142">
        <v>275208.86</v>
      </c>
      <c r="O142">
        <v>258764.67</v>
      </c>
      <c r="P142">
        <v>258764.67</v>
      </c>
      <c r="Q142">
        <v>269938.48</v>
      </c>
      <c r="R142">
        <v>251817.8</v>
      </c>
      <c r="S142">
        <v>259878.41</v>
      </c>
      <c r="T142">
        <v>220835.17</v>
      </c>
      <c r="U142">
        <v>217392.9</v>
      </c>
      <c r="V142">
        <v>212293.71</v>
      </c>
      <c r="W142">
        <v>218413.62</v>
      </c>
      <c r="X142">
        <v>220594.82</v>
      </c>
      <c r="Y142">
        <v>207360.81</v>
      </c>
      <c r="Z142">
        <v>190187.1</v>
      </c>
      <c r="AA142">
        <v>210761.7</v>
      </c>
      <c r="AB142">
        <v>205350.85</v>
      </c>
      <c r="AC142">
        <v>216576.63</v>
      </c>
      <c r="AD142">
        <v>200302.48</v>
      </c>
      <c r="AE142">
        <v>204362.84</v>
      </c>
      <c r="AF142">
        <v>218644.97</v>
      </c>
      <c r="AG142">
        <v>190284.49</v>
      </c>
      <c r="AH142">
        <v>171685.01</v>
      </c>
      <c r="AI142">
        <v>191930.34</v>
      </c>
      <c r="AJ142">
        <v>214099.20000000001</v>
      </c>
      <c r="AK142">
        <v>181534.85</v>
      </c>
      <c r="AL142">
        <v>145504.32000000001</v>
      </c>
      <c r="AM142">
        <v>183269.61</v>
      </c>
      <c r="AN142">
        <v>195489.49</v>
      </c>
      <c r="AO142">
        <v>210034.79</v>
      </c>
      <c r="AP142">
        <v>162115.76999999999</v>
      </c>
      <c r="AQ142">
        <v>182673.49</v>
      </c>
      <c r="AR142">
        <v>159713.59</v>
      </c>
      <c r="AS142">
        <v>165590.65</v>
      </c>
      <c r="AT142">
        <v>125442.54</v>
      </c>
      <c r="AU142">
        <v>124246.04</v>
      </c>
      <c r="AV142">
        <v>120815.51</v>
      </c>
      <c r="AW142">
        <v>137245.56</v>
      </c>
      <c r="AX142">
        <v>113901.51</v>
      </c>
      <c r="AY142">
        <v>106737.48</v>
      </c>
      <c r="AZ142">
        <v>107878.95</v>
      </c>
      <c r="BA142">
        <v>102386.11</v>
      </c>
      <c r="BB142">
        <v>87215.62</v>
      </c>
      <c r="BC142">
        <v>96404.39</v>
      </c>
      <c r="BD142">
        <v>93269.21</v>
      </c>
      <c r="BE142">
        <v>80072.06</v>
      </c>
      <c r="BF142">
        <v>0</v>
      </c>
      <c r="BG142">
        <v>0</v>
      </c>
      <c r="BH142">
        <v>0</v>
      </c>
      <c r="BI142">
        <v>0</v>
      </c>
      <c r="BJ142">
        <v>0</v>
      </c>
      <c r="BK142"/>
      <c r="BL142"/>
      <c r="BM142"/>
      <c r="BN142"/>
      <c r="BO142"/>
      <c r="BP142"/>
      <c r="BQ142"/>
      <c r="BR142"/>
      <c r="BS142"/>
      <c r="BT142"/>
      <c r="BU142"/>
    </row>
    <row r="143" spans="1:73">
      <c r="A143" t="s">
        <v>351</v>
      </c>
      <c r="B143">
        <v>46874.28</v>
      </c>
      <c r="C143">
        <v>43457.81</v>
      </c>
      <c r="D143">
        <v>40656.18</v>
      </c>
      <c r="E143">
        <v>42234.9</v>
      </c>
      <c r="F143">
        <v>44575.3</v>
      </c>
      <c r="G143">
        <v>36526.74</v>
      </c>
      <c r="H143">
        <v>41311.17</v>
      </c>
      <c r="I143">
        <v>39793.360000000001</v>
      </c>
      <c r="J143">
        <v>41959.53</v>
      </c>
      <c r="K143">
        <v>42576.11</v>
      </c>
      <c r="L143">
        <v>39893.870000000003</v>
      </c>
      <c r="M143">
        <v>48197.93</v>
      </c>
      <c r="N143">
        <v>59117.599999999999</v>
      </c>
      <c r="O143">
        <v>51623.03</v>
      </c>
      <c r="P143">
        <v>51623.03</v>
      </c>
      <c r="Q143">
        <v>57407.9</v>
      </c>
      <c r="R143">
        <v>52569.87</v>
      </c>
      <c r="S143">
        <v>67060.42</v>
      </c>
      <c r="T143">
        <v>63556.81</v>
      </c>
      <c r="U143">
        <v>59743.74</v>
      </c>
      <c r="V143">
        <v>55000.98</v>
      </c>
      <c r="W143">
        <v>66116.95</v>
      </c>
      <c r="X143">
        <v>52933.81</v>
      </c>
      <c r="Y143">
        <v>53985.2</v>
      </c>
      <c r="Z143">
        <v>57162.32</v>
      </c>
      <c r="AA143">
        <v>51608.66</v>
      </c>
      <c r="AB143">
        <v>53414.239999999998</v>
      </c>
      <c r="AC143">
        <v>54872.97</v>
      </c>
      <c r="AD143">
        <v>58004.51</v>
      </c>
      <c r="AE143">
        <v>58655.15</v>
      </c>
      <c r="AF143">
        <v>51617.41</v>
      </c>
      <c r="AG143">
        <v>48614.6</v>
      </c>
      <c r="AH143">
        <v>52959.91</v>
      </c>
      <c r="AI143">
        <v>49839.83</v>
      </c>
      <c r="AJ143">
        <v>51563.41</v>
      </c>
      <c r="AK143">
        <v>52312.47</v>
      </c>
      <c r="AL143">
        <v>66338.740000000005</v>
      </c>
      <c r="AM143">
        <v>44391.66</v>
      </c>
      <c r="AN143">
        <v>52036.800000000003</v>
      </c>
      <c r="AO143">
        <v>48042.75</v>
      </c>
      <c r="AP143">
        <v>52373.41</v>
      </c>
      <c r="AQ143">
        <v>38015.08</v>
      </c>
      <c r="AR143">
        <v>50013.87</v>
      </c>
      <c r="AS143">
        <v>51255.73</v>
      </c>
      <c r="AT143">
        <v>40407.56</v>
      </c>
      <c r="AU143">
        <v>52497.58</v>
      </c>
      <c r="AV143">
        <v>44740.42</v>
      </c>
      <c r="AW143">
        <v>43002.61</v>
      </c>
      <c r="AX143">
        <v>41455.599999999999</v>
      </c>
      <c r="AY143">
        <v>33147.910000000003</v>
      </c>
      <c r="AZ143">
        <v>38232.61</v>
      </c>
      <c r="BA143">
        <v>33937.07</v>
      </c>
      <c r="BB143">
        <v>42733.42</v>
      </c>
      <c r="BC143">
        <v>40922.959999999999</v>
      </c>
      <c r="BD143">
        <v>38359.42</v>
      </c>
      <c r="BE143">
        <v>42631.63</v>
      </c>
      <c r="BF143">
        <v>0</v>
      </c>
      <c r="BG143">
        <v>0</v>
      </c>
      <c r="BH143">
        <v>0</v>
      </c>
      <c r="BI143">
        <v>0</v>
      </c>
      <c r="BJ143">
        <v>0</v>
      </c>
      <c r="BK143"/>
      <c r="BL143"/>
      <c r="BM143"/>
      <c r="BN143"/>
      <c r="BO143"/>
      <c r="BP143"/>
      <c r="BQ143"/>
      <c r="BR143"/>
      <c r="BS143"/>
      <c r="BT143"/>
      <c r="BU143"/>
    </row>
    <row r="144" spans="1:73">
      <c r="A144" t="s">
        <v>352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10439.14</v>
      </c>
      <c r="AU144">
        <v>9651.5499999999993</v>
      </c>
      <c r="AV144">
        <v>10622.44</v>
      </c>
      <c r="AW144">
        <v>9976.5300000000007</v>
      </c>
      <c r="AX144">
        <v>10086.700000000001</v>
      </c>
      <c r="AY144">
        <v>8165.57</v>
      </c>
      <c r="AZ144">
        <v>9461.7199999999993</v>
      </c>
      <c r="BA144">
        <v>9248.18</v>
      </c>
      <c r="BB144">
        <v>9544.23</v>
      </c>
      <c r="BC144">
        <v>9838.61</v>
      </c>
      <c r="BD144">
        <v>8772.26</v>
      </c>
      <c r="BE144">
        <v>8514.77</v>
      </c>
      <c r="BF144">
        <v>9485</v>
      </c>
      <c r="BG144">
        <v>0</v>
      </c>
      <c r="BH144">
        <v>0</v>
      </c>
      <c r="BI144">
        <v>0</v>
      </c>
      <c r="BJ144">
        <v>0</v>
      </c>
      <c r="BK144"/>
      <c r="BL144"/>
      <c r="BM144"/>
      <c r="BN144"/>
      <c r="BO144"/>
      <c r="BP144"/>
      <c r="BQ144"/>
      <c r="BR144"/>
      <c r="BS144"/>
      <c r="BT144"/>
      <c r="BU144"/>
    </row>
    <row r="145" spans="1:73">
      <c r="A145" t="s">
        <v>652</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511.54</v>
      </c>
      <c r="AZ145">
        <v>0</v>
      </c>
      <c r="BA145">
        <v>2046.16</v>
      </c>
      <c r="BB145">
        <v>0</v>
      </c>
      <c r="BC145">
        <v>0</v>
      </c>
      <c r="BD145">
        <v>0</v>
      </c>
      <c r="BE145">
        <v>0</v>
      </c>
      <c r="BF145">
        <v>0</v>
      </c>
      <c r="BG145">
        <v>0</v>
      </c>
      <c r="BH145">
        <v>0</v>
      </c>
      <c r="BI145">
        <v>0</v>
      </c>
      <c r="BJ145">
        <v>0</v>
      </c>
      <c r="BK145"/>
      <c r="BL145"/>
      <c r="BM145"/>
      <c r="BN145"/>
      <c r="BO145"/>
      <c r="BP145"/>
      <c r="BQ145"/>
      <c r="BR145"/>
      <c r="BS145"/>
      <c r="BT145"/>
      <c r="BU145"/>
    </row>
    <row r="146" spans="1:73">
      <c r="A146" t="s">
        <v>515</v>
      </c>
      <c r="B146">
        <v>701392.98</v>
      </c>
      <c r="C146">
        <v>655331.48</v>
      </c>
      <c r="D146">
        <v>709510.59</v>
      </c>
      <c r="E146">
        <v>599423.38</v>
      </c>
      <c r="F146">
        <v>680504.03</v>
      </c>
      <c r="G146">
        <v>476034.66</v>
      </c>
      <c r="H146">
        <v>554044.71</v>
      </c>
      <c r="I146">
        <v>572058.76</v>
      </c>
      <c r="J146">
        <v>670609.85</v>
      </c>
      <c r="K146">
        <v>705732.93</v>
      </c>
      <c r="L146">
        <v>593917.27</v>
      </c>
      <c r="M146">
        <v>590279.02</v>
      </c>
      <c r="N146">
        <v>682372.97</v>
      </c>
      <c r="O146">
        <v>698477.78</v>
      </c>
      <c r="P146">
        <v>698477.78</v>
      </c>
      <c r="Q146">
        <v>736232.68</v>
      </c>
      <c r="R146">
        <v>653496.15</v>
      </c>
      <c r="S146">
        <v>682009.38</v>
      </c>
      <c r="T146">
        <v>714590.06</v>
      </c>
      <c r="U146">
        <v>664480.63</v>
      </c>
      <c r="V146">
        <v>589535.07999999996</v>
      </c>
      <c r="W146">
        <v>613430.29</v>
      </c>
      <c r="X146">
        <v>636675.42000000004</v>
      </c>
      <c r="Y146">
        <v>609789.79</v>
      </c>
      <c r="Z146">
        <v>513967.43</v>
      </c>
      <c r="AA146">
        <v>551643.64</v>
      </c>
      <c r="AB146">
        <v>505494.85</v>
      </c>
      <c r="AC146">
        <v>591914.06999999995</v>
      </c>
      <c r="AD146">
        <v>526842.57999999996</v>
      </c>
      <c r="AE146">
        <v>566848.72</v>
      </c>
      <c r="AF146">
        <v>552239.23</v>
      </c>
      <c r="AG146">
        <v>533141.04</v>
      </c>
      <c r="AH146">
        <v>443618.86</v>
      </c>
      <c r="AI146">
        <v>518864.22</v>
      </c>
      <c r="AJ146">
        <v>499968.39</v>
      </c>
      <c r="AK146">
        <v>505018.53</v>
      </c>
      <c r="AL146">
        <v>441392.31</v>
      </c>
      <c r="AM146">
        <v>488791.75</v>
      </c>
      <c r="AN146">
        <v>465545.92</v>
      </c>
      <c r="AO146">
        <v>572207.89</v>
      </c>
      <c r="AP146">
        <v>482688.6</v>
      </c>
      <c r="AQ146">
        <v>520675.47</v>
      </c>
      <c r="AR146">
        <v>430523.52</v>
      </c>
      <c r="AS146">
        <v>467850.39</v>
      </c>
      <c r="AT146">
        <v>417094.31</v>
      </c>
      <c r="AU146">
        <v>451238.75</v>
      </c>
      <c r="AV146">
        <v>442015.13</v>
      </c>
      <c r="AW146">
        <v>447517.45</v>
      </c>
      <c r="AX146">
        <v>450903.16</v>
      </c>
      <c r="AY146">
        <v>454509.49</v>
      </c>
      <c r="AZ146">
        <v>484702.82</v>
      </c>
      <c r="BA146">
        <v>425200.05</v>
      </c>
      <c r="BB146">
        <v>443080.14</v>
      </c>
      <c r="BC146">
        <v>447869.4</v>
      </c>
      <c r="BD146">
        <v>396892.53</v>
      </c>
      <c r="BE146">
        <v>368701.12</v>
      </c>
      <c r="BF146">
        <v>370949</v>
      </c>
      <c r="BG146">
        <v>452279.7</v>
      </c>
      <c r="BH146">
        <v>500956.98</v>
      </c>
      <c r="BI146">
        <v>395772</v>
      </c>
      <c r="BJ146">
        <v>404501.52</v>
      </c>
      <c r="BK146"/>
      <c r="BL146"/>
      <c r="BM146"/>
      <c r="BN146"/>
      <c r="BO146"/>
      <c r="BP146"/>
      <c r="BQ146"/>
      <c r="BR146"/>
      <c r="BS146"/>
      <c r="BT146"/>
      <c r="BU146"/>
    </row>
    <row r="147" spans="1:73">
      <c r="A147" t="s">
        <v>516</v>
      </c>
      <c r="B147">
        <v>132683.82999999999</v>
      </c>
      <c r="C147">
        <v>125946.88</v>
      </c>
      <c r="D147">
        <v>136897.1</v>
      </c>
      <c r="E147">
        <v>124529.21</v>
      </c>
      <c r="F147">
        <v>122573.62</v>
      </c>
      <c r="G147">
        <v>71125.86</v>
      </c>
      <c r="H147">
        <v>79052</v>
      </c>
      <c r="I147">
        <v>100273.62</v>
      </c>
      <c r="J147">
        <v>88500.39</v>
      </c>
      <c r="K147">
        <v>109371.76</v>
      </c>
      <c r="L147">
        <v>65706.679999999993</v>
      </c>
      <c r="M147">
        <v>91307.16</v>
      </c>
      <c r="N147">
        <v>121949.75999999999</v>
      </c>
      <c r="O147">
        <v>149009.09</v>
      </c>
      <c r="P147">
        <v>149009.09</v>
      </c>
      <c r="Q147">
        <v>132435.23000000001</v>
      </c>
      <c r="R147">
        <v>120982.98</v>
      </c>
      <c r="S147">
        <v>93224.92</v>
      </c>
      <c r="T147">
        <v>138006.89000000001</v>
      </c>
      <c r="U147">
        <v>120994.95</v>
      </c>
      <c r="V147">
        <v>100064.54</v>
      </c>
      <c r="W147">
        <v>61575.25</v>
      </c>
      <c r="X147">
        <v>98046.2</v>
      </c>
      <c r="Y147">
        <v>79683.710000000006</v>
      </c>
      <c r="Z147">
        <v>65956.009999999995</v>
      </c>
      <c r="AA147">
        <v>76025.69</v>
      </c>
      <c r="AB147">
        <v>39310.019999999997</v>
      </c>
      <c r="AC147">
        <v>60479.47</v>
      </c>
      <c r="AD147">
        <v>45328.37</v>
      </c>
      <c r="AE147">
        <v>77661.17</v>
      </c>
      <c r="AF147">
        <v>50315.34</v>
      </c>
      <c r="AG147">
        <v>39615.03</v>
      </c>
      <c r="AH147">
        <v>44485.21</v>
      </c>
      <c r="AI147">
        <v>76906.34</v>
      </c>
      <c r="AJ147">
        <v>35882.74</v>
      </c>
      <c r="AK147">
        <v>39792.69</v>
      </c>
      <c r="AL147">
        <v>46771.29</v>
      </c>
      <c r="AM147">
        <v>46699.29</v>
      </c>
      <c r="AN147">
        <v>42492.67</v>
      </c>
      <c r="AO147">
        <v>38364.92</v>
      </c>
      <c r="AP147">
        <v>52639.85</v>
      </c>
      <c r="AQ147">
        <v>23905.73</v>
      </c>
      <c r="AR147">
        <v>58881.29</v>
      </c>
      <c r="AS147">
        <v>47900.06</v>
      </c>
      <c r="AT147">
        <v>65651.990000000005</v>
      </c>
      <c r="AU147">
        <v>-3645.58</v>
      </c>
      <c r="AV147">
        <v>45013.56</v>
      </c>
      <c r="AW147">
        <v>55468.53</v>
      </c>
      <c r="AX147">
        <v>38760.550000000003</v>
      </c>
      <c r="AY147">
        <v>24988.47</v>
      </c>
      <c r="AZ147">
        <v>18353.060000000001</v>
      </c>
      <c r="BA147">
        <v>17981.080000000002</v>
      </c>
      <c r="BB147">
        <v>24640.67</v>
      </c>
      <c r="BC147">
        <v>29194.78</v>
      </c>
      <c r="BD147">
        <v>31263.48</v>
      </c>
      <c r="BE147">
        <v>17259.32</v>
      </c>
      <c r="BF147">
        <v>13191</v>
      </c>
      <c r="BG147">
        <v>39269.620000000003</v>
      </c>
      <c r="BH147">
        <v>50249.279999999999</v>
      </c>
      <c r="BI147">
        <v>65105</v>
      </c>
      <c r="BJ147">
        <v>76105.259999999995</v>
      </c>
      <c r="BK147"/>
      <c r="BL147"/>
      <c r="BM147"/>
      <c r="BN147"/>
      <c r="BO147"/>
      <c r="BP147"/>
      <c r="BQ147"/>
      <c r="BR147"/>
      <c r="BS147"/>
      <c r="BT147"/>
      <c r="BU147"/>
    </row>
    <row r="148" spans="1:73">
      <c r="A148" t="s">
        <v>355</v>
      </c>
      <c r="B148">
        <v>1409.52</v>
      </c>
      <c r="C148">
        <v>926.51</v>
      </c>
      <c r="D148">
        <v>931.62</v>
      </c>
      <c r="E148">
        <v>1060.83</v>
      </c>
      <c r="F148">
        <v>1179.6099999999999</v>
      </c>
      <c r="G148">
        <v>1206.27</v>
      </c>
      <c r="H148">
        <v>1141.9100000000001</v>
      </c>
      <c r="I148">
        <v>1385.37</v>
      </c>
      <c r="J148">
        <v>1961.05</v>
      </c>
      <c r="K148">
        <v>1977.74</v>
      </c>
      <c r="L148">
        <v>2330.8000000000002</v>
      </c>
      <c r="M148">
        <v>2831.53</v>
      </c>
      <c r="N148">
        <v>2815.19</v>
      </c>
      <c r="O148">
        <v>2577.1</v>
      </c>
      <c r="P148">
        <v>2577.1</v>
      </c>
      <c r="Q148">
        <v>1600.33</v>
      </c>
      <c r="R148">
        <v>1337.52</v>
      </c>
      <c r="S148">
        <v>750.44</v>
      </c>
      <c r="T148">
        <v>358.12</v>
      </c>
      <c r="U148">
        <v>210.97</v>
      </c>
      <c r="V148">
        <v>121.81</v>
      </c>
      <c r="W148">
        <v>94.05</v>
      </c>
      <c r="X148">
        <v>152.81</v>
      </c>
      <c r="Y148">
        <v>562.29999999999995</v>
      </c>
      <c r="Z148">
        <v>641.52</v>
      </c>
      <c r="AA148">
        <v>668.99</v>
      </c>
      <c r="AB148">
        <v>673.57</v>
      </c>
      <c r="AC148">
        <v>805.91</v>
      </c>
      <c r="AD148">
        <v>1120</v>
      </c>
      <c r="AE148">
        <v>1567.71</v>
      </c>
      <c r="AF148">
        <v>1912.37</v>
      </c>
      <c r="AG148">
        <v>2292.16</v>
      </c>
      <c r="AH148">
        <v>2645.94</v>
      </c>
      <c r="AI148">
        <v>3080.56</v>
      </c>
      <c r="AJ148">
        <v>3198.32</v>
      </c>
      <c r="AK148">
        <v>3440.77</v>
      </c>
      <c r="AL148">
        <v>3706.83</v>
      </c>
      <c r="AM148">
        <v>3877.67</v>
      </c>
      <c r="AN148">
        <v>3605.33</v>
      </c>
      <c r="AO148">
        <v>3999.21</v>
      </c>
      <c r="AP148">
        <v>4598.04</v>
      </c>
      <c r="AQ148">
        <v>5302.52</v>
      </c>
      <c r="AR148">
        <v>5266.88</v>
      </c>
      <c r="AS148">
        <v>5698.42</v>
      </c>
      <c r="AT148">
        <v>5764.39</v>
      </c>
      <c r="AU148">
        <v>5732.62</v>
      </c>
      <c r="AV148">
        <v>4993.1000000000004</v>
      </c>
      <c r="AW148">
        <v>3762.37</v>
      </c>
      <c r="AX148">
        <v>2209.1</v>
      </c>
      <c r="AY148">
        <v>3861.49</v>
      </c>
      <c r="AZ148">
        <v>3530.71</v>
      </c>
      <c r="BA148">
        <v>3751.09</v>
      </c>
      <c r="BB148">
        <v>3987.15</v>
      </c>
      <c r="BC148">
        <v>4061.74</v>
      </c>
      <c r="BD148">
        <v>3452.58</v>
      </c>
      <c r="BE148">
        <v>4075.63</v>
      </c>
      <c r="BF148">
        <v>4938</v>
      </c>
      <c r="BG148">
        <v>4798.46</v>
      </c>
      <c r="BH148">
        <v>3239.23</v>
      </c>
      <c r="BI148">
        <v>4079</v>
      </c>
      <c r="BJ148">
        <v>4757.84</v>
      </c>
      <c r="BK148"/>
      <c r="BL148"/>
      <c r="BM148"/>
      <c r="BN148"/>
      <c r="BO148"/>
      <c r="BP148"/>
      <c r="BQ148"/>
      <c r="BR148"/>
      <c r="BS148"/>
      <c r="BT148"/>
      <c r="BU148"/>
    </row>
    <row r="149" spans="1:73">
      <c r="A149" t="s">
        <v>356</v>
      </c>
      <c r="B149">
        <v>25180.48</v>
      </c>
      <c r="C149">
        <v>24783.32</v>
      </c>
      <c r="D149">
        <v>26671.59</v>
      </c>
      <c r="E149">
        <v>21874.23</v>
      </c>
      <c r="F149">
        <v>23423.77</v>
      </c>
      <c r="G149">
        <v>14751.75</v>
      </c>
      <c r="H149">
        <v>15241.95</v>
      </c>
      <c r="I149">
        <v>20499.84</v>
      </c>
      <c r="J149">
        <v>16385.05</v>
      </c>
      <c r="K149">
        <v>21626.29</v>
      </c>
      <c r="L149">
        <v>12951.16</v>
      </c>
      <c r="M149">
        <v>18031.14</v>
      </c>
      <c r="N149">
        <v>22471.73</v>
      </c>
      <c r="O149">
        <v>29858.35</v>
      </c>
      <c r="P149">
        <v>29858.35</v>
      </c>
      <c r="Q149">
        <v>26070.65</v>
      </c>
      <c r="R149">
        <v>24395.55</v>
      </c>
      <c r="S149">
        <v>17013.580000000002</v>
      </c>
      <c r="T149">
        <v>27371.64</v>
      </c>
      <c r="U149">
        <v>24325.91</v>
      </c>
      <c r="V149">
        <v>20551.97</v>
      </c>
      <c r="W149">
        <v>10439.39</v>
      </c>
      <c r="X149">
        <v>19976.509999999998</v>
      </c>
      <c r="Y149">
        <v>15942.68</v>
      </c>
      <c r="Z149">
        <v>14308.62</v>
      </c>
      <c r="AA149">
        <v>14047.53</v>
      </c>
      <c r="AB149">
        <v>8095.47</v>
      </c>
      <c r="AC149">
        <v>11775.76</v>
      </c>
      <c r="AD149">
        <v>8290.26</v>
      </c>
      <c r="AE149">
        <v>12679.17</v>
      </c>
      <c r="AF149">
        <v>8723.32</v>
      </c>
      <c r="AG149">
        <v>6991.25</v>
      </c>
      <c r="AH149">
        <v>9721.41</v>
      </c>
      <c r="AI149">
        <v>15840.31</v>
      </c>
      <c r="AJ149">
        <v>6459.11</v>
      </c>
      <c r="AK149">
        <v>6792.77</v>
      </c>
      <c r="AL149">
        <v>9917.81</v>
      </c>
      <c r="AM149">
        <v>9544.85</v>
      </c>
      <c r="AN149">
        <v>7439.3</v>
      </c>
      <c r="AO149">
        <v>6279.55</v>
      </c>
      <c r="AP149">
        <v>23704.58</v>
      </c>
      <c r="AQ149">
        <v>15065.85</v>
      </c>
      <c r="AR149">
        <v>29132.27</v>
      </c>
      <c r="AS149">
        <v>16751.810000000001</v>
      </c>
      <c r="AT149">
        <v>20956.45</v>
      </c>
      <c r="AU149">
        <v>8147.39</v>
      </c>
      <c r="AV149">
        <v>11902.78</v>
      </c>
      <c r="AW149">
        <v>24630.23</v>
      </c>
      <c r="AX149">
        <v>11434.98</v>
      </c>
      <c r="AY149">
        <v>6267.7</v>
      </c>
      <c r="AZ149">
        <v>2768.33</v>
      </c>
      <c r="BA149">
        <v>7504.54</v>
      </c>
      <c r="BB149">
        <v>2237.09</v>
      </c>
      <c r="BC149">
        <v>2956.37</v>
      </c>
      <c r="BD149">
        <v>1561.03</v>
      </c>
      <c r="BE149">
        <v>6645.64</v>
      </c>
      <c r="BF149">
        <v>2571</v>
      </c>
      <c r="BG149">
        <v>2554.33</v>
      </c>
      <c r="BH149">
        <v>1895.43</v>
      </c>
      <c r="BI149">
        <v>13493</v>
      </c>
      <c r="BJ149">
        <v>15664.04</v>
      </c>
      <c r="BK149"/>
      <c r="BL149"/>
      <c r="BM149"/>
      <c r="BN149"/>
      <c r="BO149"/>
      <c r="BP149"/>
      <c r="BQ149"/>
      <c r="BR149"/>
      <c r="BS149"/>
      <c r="BT149"/>
      <c r="BU149"/>
    </row>
    <row r="150" spans="1:73">
      <c r="A150" t="s">
        <v>517</v>
      </c>
      <c r="B150">
        <v>106093.84</v>
      </c>
      <c r="C150">
        <v>100237.06</v>
      </c>
      <c r="D150">
        <v>109293.89</v>
      </c>
      <c r="E150">
        <v>101594.15</v>
      </c>
      <c r="F150">
        <v>97970.240000000005</v>
      </c>
      <c r="G150">
        <v>55167.839999999997</v>
      </c>
      <c r="H150">
        <v>62668.13</v>
      </c>
      <c r="I150">
        <v>78388.41</v>
      </c>
      <c r="J150">
        <v>70154.28</v>
      </c>
      <c r="K150">
        <v>85767.73</v>
      </c>
      <c r="L150">
        <v>50424.72</v>
      </c>
      <c r="M150">
        <v>70444.490000000005</v>
      </c>
      <c r="N150">
        <v>96662.84</v>
      </c>
      <c r="O150">
        <v>116573.65</v>
      </c>
      <c r="P150">
        <v>116573.65</v>
      </c>
      <c r="Q150">
        <v>104764.25</v>
      </c>
      <c r="R150">
        <v>95249.919999999998</v>
      </c>
      <c r="S150">
        <v>75460.89</v>
      </c>
      <c r="T150">
        <v>110277.12</v>
      </c>
      <c r="U150">
        <v>96458.07</v>
      </c>
      <c r="V150">
        <v>79390.759999999995</v>
      </c>
      <c r="W150">
        <v>51041.81</v>
      </c>
      <c r="X150">
        <v>77916.89</v>
      </c>
      <c r="Y150">
        <v>63178.73</v>
      </c>
      <c r="Z150">
        <v>51005.87</v>
      </c>
      <c r="AA150">
        <v>61309.17</v>
      </c>
      <c r="AB150">
        <v>30540.98</v>
      </c>
      <c r="AC150">
        <v>47897.8</v>
      </c>
      <c r="AD150">
        <v>35918.11</v>
      </c>
      <c r="AE150">
        <v>63414.29</v>
      </c>
      <c r="AF150">
        <v>39679.65</v>
      </c>
      <c r="AG150">
        <v>30331.62</v>
      </c>
      <c r="AH150">
        <v>32117.86</v>
      </c>
      <c r="AI150">
        <v>57985.46</v>
      </c>
      <c r="AJ150">
        <v>26225.31</v>
      </c>
      <c r="AK150">
        <v>29559.15</v>
      </c>
      <c r="AL150">
        <v>33146.639999999999</v>
      </c>
      <c r="AM150">
        <v>33276.769999999997</v>
      </c>
      <c r="AN150">
        <v>31448.04</v>
      </c>
      <c r="AO150">
        <v>28086.16</v>
      </c>
      <c r="AP150">
        <v>24337.23</v>
      </c>
      <c r="AQ150">
        <v>3537.35</v>
      </c>
      <c r="AR150">
        <v>24482.14</v>
      </c>
      <c r="AS150">
        <v>25449.82</v>
      </c>
      <c r="AT150">
        <v>38931.160000000003</v>
      </c>
      <c r="AU150">
        <v>-17525.59</v>
      </c>
      <c r="AV150">
        <v>28117.68</v>
      </c>
      <c r="AW150">
        <v>27075.93</v>
      </c>
      <c r="AX150">
        <v>25116.47</v>
      </c>
      <c r="AY150">
        <v>14859.29</v>
      </c>
      <c r="AZ150">
        <v>12054.02</v>
      </c>
      <c r="BA150">
        <v>6725.46</v>
      </c>
      <c r="BB150">
        <v>18416.43</v>
      </c>
      <c r="BC150">
        <v>22176.68</v>
      </c>
      <c r="BD150">
        <v>26249.87</v>
      </c>
      <c r="BE150">
        <v>6538.06</v>
      </c>
      <c r="BF150">
        <v>5682</v>
      </c>
      <c r="BG150">
        <v>31916.83</v>
      </c>
      <c r="BH150">
        <v>45114.62</v>
      </c>
      <c r="BI150">
        <v>47533</v>
      </c>
      <c r="BJ150">
        <v>55683.38</v>
      </c>
      <c r="BK150"/>
      <c r="BL150"/>
      <c r="BM150"/>
      <c r="BN150"/>
      <c r="BO150"/>
      <c r="BP150"/>
      <c r="BQ150"/>
      <c r="BR150"/>
      <c r="BS150"/>
      <c r="BT150"/>
      <c r="BU150"/>
    </row>
    <row r="151" spans="1:73">
      <c r="A151" t="s">
        <v>518</v>
      </c>
      <c r="B151">
        <v>106093.84</v>
      </c>
      <c r="C151">
        <v>100237.06</v>
      </c>
      <c r="D151">
        <v>109293.89</v>
      </c>
      <c r="E151">
        <v>101594.15</v>
      </c>
      <c r="F151">
        <v>97970.240000000005</v>
      </c>
      <c r="G151">
        <v>55167.839999999997</v>
      </c>
      <c r="H151">
        <v>62668.13</v>
      </c>
      <c r="I151">
        <v>78388.41</v>
      </c>
      <c r="J151">
        <v>70154.28</v>
      </c>
      <c r="K151">
        <v>85767.73</v>
      </c>
      <c r="L151">
        <v>50424.72</v>
      </c>
      <c r="M151">
        <v>70444.490000000005</v>
      </c>
      <c r="N151">
        <v>96662.84</v>
      </c>
      <c r="O151">
        <v>116573.65</v>
      </c>
      <c r="P151">
        <v>116573.65</v>
      </c>
      <c r="Q151">
        <v>104764.25</v>
      </c>
      <c r="R151">
        <v>95249.919999999998</v>
      </c>
      <c r="S151">
        <v>75460.89</v>
      </c>
      <c r="T151">
        <v>110277.12</v>
      </c>
      <c r="U151">
        <v>96458.08</v>
      </c>
      <c r="V151">
        <v>79390.759999999995</v>
      </c>
      <c r="W151">
        <v>51041.81</v>
      </c>
      <c r="X151">
        <v>77916.89</v>
      </c>
      <c r="Y151">
        <v>63178.720000000001</v>
      </c>
      <c r="Z151">
        <v>51005.88</v>
      </c>
      <c r="AA151">
        <v>61309.17</v>
      </c>
      <c r="AB151">
        <v>30540.98</v>
      </c>
      <c r="AC151">
        <v>47897.79</v>
      </c>
      <c r="AD151">
        <v>35918.11</v>
      </c>
      <c r="AE151">
        <v>63414.3</v>
      </c>
      <c r="AF151">
        <v>39679.65</v>
      </c>
      <c r="AG151">
        <v>30331.62</v>
      </c>
      <c r="AH151">
        <v>32117.85</v>
      </c>
      <c r="AI151">
        <v>57985.46</v>
      </c>
      <c r="AJ151">
        <v>26225.31</v>
      </c>
      <c r="AK151">
        <v>29559.15</v>
      </c>
      <c r="AL151">
        <v>33146.639999999999</v>
      </c>
      <c r="AM151">
        <v>33276.769999999997</v>
      </c>
      <c r="AN151">
        <v>31448.04</v>
      </c>
      <c r="AO151">
        <v>28086.16</v>
      </c>
      <c r="AP151">
        <v>24337.23</v>
      </c>
      <c r="AQ151">
        <v>3537.35</v>
      </c>
      <c r="AR151">
        <v>24482.14</v>
      </c>
      <c r="AS151">
        <v>25449.82</v>
      </c>
      <c r="AT151">
        <v>38931.160000000003</v>
      </c>
      <c r="AU151">
        <v>-17525.59</v>
      </c>
      <c r="AV151">
        <v>28117.68</v>
      </c>
      <c r="AW151">
        <v>27075.93</v>
      </c>
      <c r="AX151">
        <v>25116.47</v>
      </c>
      <c r="AY151">
        <v>14859.29</v>
      </c>
      <c r="AZ151">
        <v>12054.02</v>
      </c>
      <c r="BA151">
        <v>6725.46</v>
      </c>
      <c r="BB151">
        <v>18416.43</v>
      </c>
      <c r="BC151">
        <v>22176.68</v>
      </c>
      <c r="BD151">
        <v>26249.87</v>
      </c>
      <c r="BE151">
        <v>6538.06</v>
      </c>
      <c r="BF151">
        <v>5682</v>
      </c>
      <c r="BG151">
        <v>31916.83</v>
      </c>
      <c r="BH151">
        <v>45114.62</v>
      </c>
      <c r="BI151">
        <v>47532</v>
      </c>
      <c r="BJ151">
        <v>55683.38</v>
      </c>
      <c r="BK151"/>
      <c r="BL151"/>
      <c r="BM151"/>
      <c r="BN151"/>
      <c r="BO151"/>
      <c r="BP151"/>
      <c r="BQ151"/>
      <c r="BR151"/>
      <c r="BS151"/>
      <c r="BT151"/>
      <c r="BU151"/>
    </row>
    <row r="152" spans="1:73">
      <c r="A152" t="s">
        <v>519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520</v>
      </c>
      <c r="B153">
        <v>106093.84</v>
      </c>
      <c r="C153">
        <v>100237.06</v>
      </c>
      <c r="D153">
        <v>109293.89</v>
      </c>
      <c r="E153">
        <v>101594.15</v>
      </c>
      <c r="F153">
        <v>97970.240000000005</v>
      </c>
      <c r="G153">
        <v>55167.839999999997</v>
      </c>
      <c r="H153">
        <v>62668.13</v>
      </c>
      <c r="I153">
        <v>78388.41</v>
      </c>
      <c r="J153">
        <v>70154.28</v>
      </c>
      <c r="K153">
        <v>85767.73</v>
      </c>
      <c r="L153">
        <v>50424.72</v>
      </c>
      <c r="M153">
        <v>70444.490000000005</v>
      </c>
      <c r="N153">
        <v>96662.84</v>
      </c>
      <c r="O153">
        <v>116573.65</v>
      </c>
      <c r="P153">
        <v>116573.65</v>
      </c>
      <c r="Q153">
        <v>104764.25</v>
      </c>
      <c r="R153">
        <v>95249.919999999998</v>
      </c>
      <c r="S153">
        <v>75460.89</v>
      </c>
      <c r="T153">
        <v>110277.12</v>
      </c>
      <c r="U153">
        <v>96458.08</v>
      </c>
      <c r="V153">
        <v>79390.759999999995</v>
      </c>
      <c r="W153">
        <v>51041.81</v>
      </c>
      <c r="X153">
        <v>77916.89</v>
      </c>
      <c r="Y153">
        <v>63178.720000000001</v>
      </c>
      <c r="Z153">
        <v>51005.88</v>
      </c>
      <c r="AA153">
        <v>61309.17</v>
      </c>
      <c r="AB153">
        <v>30540.98</v>
      </c>
      <c r="AC153">
        <v>47897.79</v>
      </c>
      <c r="AD153">
        <v>35918.11</v>
      </c>
      <c r="AE153">
        <v>63414.3</v>
      </c>
      <c r="AF153">
        <v>39679.65</v>
      </c>
      <c r="AG153">
        <v>30331.62</v>
      </c>
      <c r="AH153">
        <v>32117.85</v>
      </c>
      <c r="AI153">
        <v>57985.46</v>
      </c>
      <c r="AJ153">
        <v>26225.31</v>
      </c>
      <c r="AK153">
        <v>29559.15</v>
      </c>
      <c r="AL153">
        <v>33146.639999999999</v>
      </c>
      <c r="AM153">
        <v>33276.769999999997</v>
      </c>
      <c r="AN153">
        <v>31448.04</v>
      </c>
      <c r="AO153">
        <v>28086.16</v>
      </c>
      <c r="AP153">
        <v>24337.23</v>
      </c>
      <c r="AQ153">
        <v>3537.35</v>
      </c>
      <c r="AR153">
        <v>24482.14</v>
      </c>
      <c r="AS153">
        <v>25449.82</v>
      </c>
      <c r="AT153">
        <v>38931.160000000003</v>
      </c>
      <c r="AU153">
        <v>-17525.59</v>
      </c>
      <c r="AV153">
        <v>28117.68</v>
      </c>
      <c r="AW153">
        <v>27075.93</v>
      </c>
      <c r="AX153">
        <v>25116.47</v>
      </c>
      <c r="AY153">
        <v>0</v>
      </c>
      <c r="AZ153">
        <v>0</v>
      </c>
      <c r="BA153">
        <v>0</v>
      </c>
      <c r="BB153">
        <v>0</v>
      </c>
      <c r="BC153">
        <v>0</v>
      </c>
      <c r="BD153">
        <v>0</v>
      </c>
      <c r="BE153">
        <v>0</v>
      </c>
      <c r="BF153">
        <v>0</v>
      </c>
      <c r="BG153">
        <v>0</v>
      </c>
      <c r="BH153">
        <v>0</v>
      </c>
      <c r="BI153">
        <v>0</v>
      </c>
      <c r="BJ153">
        <v>0</v>
      </c>
      <c r="BK153"/>
      <c r="BL153"/>
      <c r="BM153"/>
      <c r="BN153"/>
      <c r="BO153"/>
      <c r="BP153"/>
      <c r="BQ153"/>
      <c r="BR153"/>
      <c r="BS153"/>
      <c r="BT153"/>
      <c r="BU153"/>
    </row>
    <row r="154" spans="1:73">
      <c r="A154" t="s">
        <v>521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2175</v>
      </c>
      <c r="B155">
        <v>0</v>
      </c>
      <c r="C155">
        <v>0</v>
      </c>
      <c r="D155">
        <v>0</v>
      </c>
      <c r="E155">
        <v>0</v>
      </c>
      <c r="F155">
        <v>0</v>
      </c>
      <c r="G155">
        <v>0</v>
      </c>
      <c r="H155">
        <v>0</v>
      </c>
      <c r="I155">
        <v>0</v>
      </c>
      <c r="J155">
        <v>2028.5</v>
      </c>
      <c r="K155">
        <v>10253</v>
      </c>
      <c r="L155">
        <v>0</v>
      </c>
      <c r="M155">
        <v>0</v>
      </c>
      <c r="N155">
        <v>0</v>
      </c>
      <c r="O155">
        <v>-5385</v>
      </c>
      <c r="P155">
        <v>-5385</v>
      </c>
      <c r="Q155">
        <v>4061</v>
      </c>
      <c r="R155">
        <v>7371.16</v>
      </c>
      <c r="S155">
        <v>-13180.13</v>
      </c>
      <c r="T155">
        <v>5953.04</v>
      </c>
      <c r="U155">
        <v>-4877.8599999999997</v>
      </c>
      <c r="V155">
        <v>-2100</v>
      </c>
      <c r="W155">
        <v>-6615</v>
      </c>
      <c r="X155">
        <v>-840</v>
      </c>
      <c r="Y155">
        <v>0</v>
      </c>
      <c r="Z155">
        <v>0</v>
      </c>
      <c r="AA155">
        <v>525</v>
      </c>
      <c r="AB155">
        <v>-4625</v>
      </c>
      <c r="AC155">
        <v>-4625</v>
      </c>
      <c r="AD155">
        <v>-500</v>
      </c>
      <c r="AE155">
        <v>-15500</v>
      </c>
      <c r="AF155">
        <v>500</v>
      </c>
      <c r="AG155">
        <v>3600</v>
      </c>
      <c r="AH155">
        <v>7000</v>
      </c>
      <c r="AI155">
        <v>-36035.74</v>
      </c>
      <c r="AJ155">
        <v>12000</v>
      </c>
      <c r="AK155">
        <v>12500</v>
      </c>
      <c r="AL155">
        <v>4000</v>
      </c>
      <c r="AM155">
        <v>0</v>
      </c>
      <c r="AN155">
        <v>-2000</v>
      </c>
      <c r="AO155">
        <v>-10000</v>
      </c>
      <c r="AP155">
        <v>0</v>
      </c>
      <c r="AQ155">
        <v>4000</v>
      </c>
      <c r="AR155">
        <v>5000</v>
      </c>
      <c r="AS155">
        <v>-6500</v>
      </c>
      <c r="AT155">
        <v>4000</v>
      </c>
      <c r="AU155">
        <v>1500</v>
      </c>
      <c r="AV155">
        <v>4500</v>
      </c>
      <c r="AW155">
        <v>-9000</v>
      </c>
      <c r="AX155">
        <v>4000</v>
      </c>
      <c r="AY155">
        <v>0</v>
      </c>
      <c r="AZ155">
        <v>0</v>
      </c>
      <c r="BA155">
        <v>0</v>
      </c>
      <c r="BB155">
        <v>0</v>
      </c>
      <c r="BC155">
        <v>0</v>
      </c>
      <c r="BD155">
        <v>0</v>
      </c>
      <c r="BE155">
        <v>0</v>
      </c>
      <c r="BF155">
        <v>0</v>
      </c>
      <c r="BG155">
        <v>0</v>
      </c>
      <c r="BH155">
        <v>0</v>
      </c>
      <c r="BI155">
        <v>0</v>
      </c>
      <c r="BJ155">
        <v>0</v>
      </c>
      <c r="BK155"/>
      <c r="BL155"/>
      <c r="BM155"/>
      <c r="BN155"/>
      <c r="BO155"/>
      <c r="BP155"/>
      <c r="BQ155"/>
      <c r="BR155"/>
      <c r="BS155"/>
      <c r="BT155"/>
      <c r="BU155"/>
    </row>
    <row r="156" spans="1:73">
      <c r="A156" t="s">
        <v>658</v>
      </c>
      <c r="B156">
        <v>0</v>
      </c>
      <c r="C156">
        <v>0</v>
      </c>
      <c r="D156">
        <v>0</v>
      </c>
      <c r="E156">
        <v>0</v>
      </c>
      <c r="F156">
        <v>0</v>
      </c>
      <c r="G156">
        <v>0</v>
      </c>
      <c r="H156">
        <v>32496</v>
      </c>
      <c r="I156">
        <v>15279</v>
      </c>
      <c r="J156">
        <v>0</v>
      </c>
      <c r="K156">
        <v>0</v>
      </c>
      <c r="L156">
        <v>11106</v>
      </c>
      <c r="M156">
        <v>-30029</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-1700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c r="BL156"/>
      <c r="BM156"/>
      <c r="BN156"/>
      <c r="BO156"/>
      <c r="BP156"/>
      <c r="BQ156"/>
      <c r="BR156"/>
      <c r="BS156"/>
      <c r="BT156"/>
      <c r="BU156"/>
    </row>
    <row r="157" spans="1:73">
      <c r="A157" t="s">
        <v>523</v>
      </c>
      <c r="B157">
        <v>1277</v>
      </c>
      <c r="C157">
        <v>0</v>
      </c>
      <c r="D157">
        <v>0</v>
      </c>
      <c r="E157">
        <v>-2707.6</v>
      </c>
      <c r="F157">
        <v>-3550.3</v>
      </c>
      <c r="G157">
        <v>3360</v>
      </c>
      <c r="H157">
        <v>-6499.2</v>
      </c>
      <c r="I157">
        <v>-3055.8</v>
      </c>
      <c r="J157">
        <v>-405.7</v>
      </c>
      <c r="K157">
        <v>-2050.6</v>
      </c>
      <c r="L157">
        <v>-2221.1999999999998</v>
      </c>
      <c r="M157">
        <v>6005.8</v>
      </c>
      <c r="N157">
        <v>0</v>
      </c>
      <c r="O157">
        <v>1077</v>
      </c>
      <c r="P157">
        <v>1077</v>
      </c>
      <c r="Q157">
        <v>-812.2</v>
      </c>
      <c r="R157">
        <v>-1474.23</v>
      </c>
      <c r="S157">
        <v>2636.03</v>
      </c>
      <c r="T157">
        <v>-1190.6099999999999</v>
      </c>
      <c r="U157">
        <v>975.57</v>
      </c>
      <c r="V157">
        <v>420</v>
      </c>
      <c r="W157">
        <v>288.75</v>
      </c>
      <c r="X157">
        <v>0</v>
      </c>
      <c r="Y157">
        <v>0</v>
      </c>
      <c r="Z157">
        <v>0</v>
      </c>
      <c r="AA157">
        <v>-105</v>
      </c>
      <c r="AB157">
        <v>925</v>
      </c>
      <c r="AC157">
        <v>925</v>
      </c>
      <c r="AD157">
        <v>100</v>
      </c>
      <c r="AE157">
        <v>3100</v>
      </c>
      <c r="AF157">
        <v>-100</v>
      </c>
      <c r="AG157">
        <v>0</v>
      </c>
      <c r="AH157">
        <v>-1400</v>
      </c>
      <c r="AI157">
        <v>1800</v>
      </c>
      <c r="AJ157">
        <v>-2400</v>
      </c>
      <c r="AK157">
        <v>2907.15</v>
      </c>
      <c r="AL157">
        <v>-800</v>
      </c>
      <c r="AM157">
        <v>0</v>
      </c>
      <c r="AN157">
        <v>400</v>
      </c>
      <c r="AO157">
        <v>2000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c r="BL157"/>
      <c r="BM157"/>
      <c r="BN157"/>
      <c r="BO157"/>
      <c r="BP157"/>
      <c r="BQ157"/>
      <c r="BR157"/>
      <c r="BS157"/>
      <c r="BT157"/>
      <c r="BU157"/>
    </row>
    <row r="158" spans="1:73">
      <c r="A158" t="s">
        <v>524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525</v>
      </c>
      <c r="B159">
        <v>-6385</v>
      </c>
      <c r="C159">
        <v>18774.5</v>
      </c>
      <c r="D159">
        <v>-30378.5</v>
      </c>
      <c r="E159">
        <v>13538</v>
      </c>
      <c r="F159">
        <v>17751.5</v>
      </c>
      <c r="G159">
        <v>-16800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c r="BL159"/>
      <c r="BM159"/>
      <c r="BN159"/>
      <c r="BO159"/>
      <c r="BP159"/>
      <c r="BQ159"/>
      <c r="BR159"/>
      <c r="BS159"/>
      <c r="BT159"/>
      <c r="BU159"/>
    </row>
    <row r="160" spans="1:73">
      <c r="A160" t="s">
        <v>526</v>
      </c>
      <c r="B160">
        <v>10677.72</v>
      </c>
      <c r="C160">
        <v>0</v>
      </c>
      <c r="D160">
        <v>0</v>
      </c>
      <c r="E160">
        <v>-23099.8</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-2924.23</v>
      </c>
      <c r="AH160">
        <v>0</v>
      </c>
      <c r="AI160">
        <v>0</v>
      </c>
      <c r="AJ160">
        <v>0</v>
      </c>
      <c r="AK160">
        <v>-27035.74</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c r="BL160"/>
      <c r="BM160"/>
      <c r="BN160"/>
      <c r="BO160"/>
      <c r="BP160"/>
      <c r="BQ160"/>
      <c r="BR160"/>
      <c r="BS160"/>
      <c r="BT160"/>
      <c r="BU160"/>
    </row>
    <row r="161" spans="1:73">
      <c r="A161" t="s">
        <v>659</v>
      </c>
      <c r="B161">
        <v>-2135.54</v>
      </c>
      <c r="C161">
        <v>-3754.9</v>
      </c>
      <c r="D161">
        <v>6075.7</v>
      </c>
      <c r="E161">
        <v>4619.96</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c r="BL161"/>
      <c r="BM161"/>
      <c r="BN161"/>
      <c r="BO161"/>
      <c r="BP161"/>
      <c r="BQ161"/>
      <c r="BR161"/>
      <c r="BS161"/>
      <c r="BT161"/>
      <c r="BU161"/>
    </row>
    <row r="162" spans="1:73">
      <c r="A162" t="s">
        <v>527</v>
      </c>
      <c r="B162">
        <v>3434.18</v>
      </c>
      <c r="C162">
        <v>15019.6</v>
      </c>
      <c r="D162">
        <v>-24302.799999999999</v>
      </c>
      <c r="E162">
        <v>-7649.44</v>
      </c>
      <c r="F162">
        <v>14201.2</v>
      </c>
      <c r="G162">
        <v>-13440</v>
      </c>
      <c r="H162">
        <v>25996.799999999999</v>
      </c>
      <c r="I162">
        <v>12223.2</v>
      </c>
      <c r="J162">
        <v>1622.8</v>
      </c>
      <c r="K162">
        <v>8202.4</v>
      </c>
      <c r="L162">
        <v>8884.7999999999993</v>
      </c>
      <c r="M162">
        <v>-24023.200000000001</v>
      </c>
      <c r="N162">
        <v>0</v>
      </c>
      <c r="O162">
        <v>-4308</v>
      </c>
      <c r="P162">
        <v>-4308</v>
      </c>
      <c r="Q162">
        <v>3248.8</v>
      </c>
      <c r="R162">
        <v>5896.93</v>
      </c>
      <c r="S162">
        <v>-10544.1</v>
      </c>
      <c r="T162">
        <v>4762.43</v>
      </c>
      <c r="U162">
        <v>-3902.29</v>
      </c>
      <c r="V162">
        <v>-1680</v>
      </c>
      <c r="W162">
        <v>-5460</v>
      </c>
      <c r="X162">
        <v>-840</v>
      </c>
      <c r="Y162">
        <v>0</v>
      </c>
      <c r="Z162">
        <v>0</v>
      </c>
      <c r="AA162">
        <v>420</v>
      </c>
      <c r="AB162">
        <v>-3700</v>
      </c>
      <c r="AC162">
        <v>-3700</v>
      </c>
      <c r="AD162">
        <v>-400</v>
      </c>
      <c r="AE162">
        <v>-12400</v>
      </c>
      <c r="AF162">
        <v>400</v>
      </c>
      <c r="AG162">
        <v>675.77</v>
      </c>
      <c r="AH162">
        <v>5600</v>
      </c>
      <c r="AI162">
        <v>-7200</v>
      </c>
      <c r="AJ162">
        <v>9600</v>
      </c>
      <c r="AK162">
        <v>-11628.59</v>
      </c>
      <c r="AL162">
        <v>3200</v>
      </c>
      <c r="AM162">
        <v>-400</v>
      </c>
      <c r="AN162">
        <v>-1600</v>
      </c>
      <c r="AO162">
        <v>-8000</v>
      </c>
      <c r="AP162">
        <v>0</v>
      </c>
      <c r="AQ162">
        <v>4000</v>
      </c>
      <c r="AR162">
        <v>5000</v>
      </c>
      <c r="AS162">
        <v>-6500</v>
      </c>
      <c r="AT162">
        <v>4000</v>
      </c>
      <c r="AU162">
        <v>1500</v>
      </c>
      <c r="AV162">
        <v>4500</v>
      </c>
      <c r="AW162">
        <v>-9000</v>
      </c>
      <c r="AX162">
        <v>4000</v>
      </c>
      <c r="AY162">
        <v>0</v>
      </c>
      <c r="AZ162">
        <v>0</v>
      </c>
      <c r="BA162">
        <v>0</v>
      </c>
      <c r="BB162">
        <v>0</v>
      </c>
      <c r="BC162">
        <v>0</v>
      </c>
      <c r="BD162">
        <v>0</v>
      </c>
      <c r="BE162">
        <v>0</v>
      </c>
      <c r="BF162">
        <v>0</v>
      </c>
      <c r="BG162">
        <v>0</v>
      </c>
      <c r="BH162">
        <v>0</v>
      </c>
      <c r="BI162">
        <v>0</v>
      </c>
      <c r="BJ162">
        <v>0</v>
      </c>
      <c r="BK162"/>
      <c r="BL162"/>
      <c r="BM162"/>
      <c r="BN162"/>
      <c r="BO162"/>
      <c r="BP162"/>
      <c r="BQ162"/>
      <c r="BR162"/>
      <c r="BS162"/>
      <c r="BT162"/>
      <c r="BU162"/>
    </row>
    <row r="163" spans="1:73">
      <c r="A163" t="s">
        <v>528</v>
      </c>
      <c r="B163">
        <v>109528.02</v>
      </c>
      <c r="C163">
        <v>115256.66</v>
      </c>
      <c r="D163">
        <v>84991.09</v>
      </c>
      <c r="E163">
        <v>93944.71</v>
      </c>
      <c r="F163">
        <v>112171.44</v>
      </c>
      <c r="G163">
        <v>41727.839999999997</v>
      </c>
      <c r="H163">
        <v>88664.93</v>
      </c>
      <c r="I163">
        <v>90611.61</v>
      </c>
      <c r="J163">
        <v>71777.08</v>
      </c>
      <c r="K163">
        <v>93970.13</v>
      </c>
      <c r="L163">
        <v>59309.52</v>
      </c>
      <c r="M163">
        <v>46421.29</v>
      </c>
      <c r="N163">
        <v>91825.11</v>
      </c>
      <c r="O163">
        <v>112265.65</v>
      </c>
      <c r="P163">
        <v>112265.65</v>
      </c>
      <c r="Q163">
        <v>108013.05</v>
      </c>
      <c r="R163">
        <v>101146.84</v>
      </c>
      <c r="S163">
        <v>64916.79</v>
      </c>
      <c r="T163">
        <v>115039.55</v>
      </c>
      <c r="U163">
        <v>92555.79</v>
      </c>
      <c r="V163">
        <v>77710.759999999995</v>
      </c>
      <c r="W163">
        <v>45581.81</v>
      </c>
      <c r="X163">
        <v>77076.89</v>
      </c>
      <c r="Y163">
        <v>63178.720000000001</v>
      </c>
      <c r="Z163">
        <v>51005.88</v>
      </c>
      <c r="AA163">
        <v>61729.17</v>
      </c>
      <c r="AB163">
        <v>26840.98</v>
      </c>
      <c r="AC163">
        <v>44197.79</v>
      </c>
      <c r="AD163">
        <v>35518.11</v>
      </c>
      <c r="AE163">
        <v>51014.3</v>
      </c>
      <c r="AF163">
        <v>40079.65</v>
      </c>
      <c r="AG163">
        <v>31007.4</v>
      </c>
      <c r="AH163">
        <v>37717.85</v>
      </c>
      <c r="AI163">
        <v>50785.47</v>
      </c>
      <c r="AJ163">
        <v>35825.31</v>
      </c>
      <c r="AK163">
        <v>17930.560000000001</v>
      </c>
      <c r="AL163">
        <v>36346.639999999999</v>
      </c>
      <c r="AM163">
        <v>32876.769999999997</v>
      </c>
      <c r="AN163">
        <v>29848.04</v>
      </c>
      <c r="AO163">
        <v>20086.16</v>
      </c>
      <c r="AP163">
        <v>24337.23</v>
      </c>
      <c r="AQ163">
        <v>7537.35</v>
      </c>
      <c r="AR163">
        <v>29482.14</v>
      </c>
      <c r="AS163">
        <v>18949.82</v>
      </c>
      <c r="AT163">
        <v>42931.16</v>
      </c>
      <c r="AU163">
        <v>-16025.59</v>
      </c>
      <c r="AV163">
        <v>32617.68</v>
      </c>
      <c r="AW163">
        <v>18075.93</v>
      </c>
      <c r="AX163">
        <v>29116.47</v>
      </c>
      <c r="AY163">
        <v>0</v>
      </c>
      <c r="AZ163">
        <v>0</v>
      </c>
      <c r="BA163">
        <v>0</v>
      </c>
      <c r="BB163">
        <v>0</v>
      </c>
      <c r="BC163">
        <v>0</v>
      </c>
      <c r="BD163">
        <v>0</v>
      </c>
      <c r="BE163">
        <v>0</v>
      </c>
      <c r="BF163">
        <v>0</v>
      </c>
      <c r="BG163">
        <v>0</v>
      </c>
      <c r="BH163">
        <v>0</v>
      </c>
      <c r="BI163">
        <v>0</v>
      </c>
      <c r="BJ163">
        <v>0</v>
      </c>
      <c r="BK163"/>
      <c r="BL163"/>
      <c r="BM163"/>
      <c r="BN163"/>
      <c r="BO163"/>
      <c r="BP163"/>
      <c r="BQ163"/>
      <c r="BR163"/>
      <c r="BS163"/>
      <c r="BT163"/>
      <c r="BU163"/>
    </row>
    <row r="164" spans="1:73">
      <c r="A164" t="s">
        <v>529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665</v>
      </c>
      <c r="B165">
        <v>106097.05</v>
      </c>
      <c r="C165">
        <v>100238.66</v>
      </c>
      <c r="D165">
        <v>109295.01</v>
      </c>
      <c r="E165">
        <v>101594.15</v>
      </c>
      <c r="F165">
        <v>97970.240000000005</v>
      </c>
      <c r="G165">
        <v>55167.839999999997</v>
      </c>
      <c r="H165">
        <v>62668.13</v>
      </c>
      <c r="I165">
        <v>78388.41</v>
      </c>
      <c r="J165">
        <v>70154.28</v>
      </c>
      <c r="K165">
        <v>85767.73</v>
      </c>
      <c r="L165">
        <v>50424.72</v>
      </c>
      <c r="M165">
        <v>70444.490000000005</v>
      </c>
      <c r="N165">
        <v>96662.84</v>
      </c>
      <c r="O165">
        <v>116573.65</v>
      </c>
      <c r="P165">
        <v>116573.65</v>
      </c>
      <c r="Q165">
        <v>104764.25</v>
      </c>
      <c r="R165">
        <v>95249.919999999998</v>
      </c>
      <c r="S165">
        <v>75460.89</v>
      </c>
      <c r="T165">
        <v>110277.12</v>
      </c>
      <c r="U165">
        <v>96458.08</v>
      </c>
      <c r="V165">
        <v>79390.759999999995</v>
      </c>
      <c r="W165">
        <v>51041.81</v>
      </c>
      <c r="X165">
        <v>77916.89</v>
      </c>
      <c r="Y165">
        <v>63178.720000000001</v>
      </c>
      <c r="Z165">
        <v>51005.88</v>
      </c>
      <c r="AA165">
        <v>61309.17</v>
      </c>
      <c r="AB165">
        <v>30540.98</v>
      </c>
      <c r="AC165">
        <v>47897.79</v>
      </c>
      <c r="AD165">
        <v>35918.11</v>
      </c>
      <c r="AE165">
        <v>63414.3</v>
      </c>
      <c r="AF165">
        <v>39679.65</v>
      </c>
      <c r="AG165">
        <v>30331.62</v>
      </c>
      <c r="AH165">
        <v>32117.85</v>
      </c>
      <c r="AI165">
        <v>57985.46</v>
      </c>
      <c r="AJ165">
        <v>26225.31</v>
      </c>
      <c r="AK165">
        <v>29559.15</v>
      </c>
      <c r="AL165">
        <v>33146.639999999999</v>
      </c>
      <c r="AM165">
        <v>33276.769999999997</v>
      </c>
      <c r="AN165">
        <v>31448.04</v>
      </c>
      <c r="AO165">
        <v>28086.16</v>
      </c>
      <c r="AP165">
        <v>24337.23</v>
      </c>
      <c r="AQ165">
        <v>3537.35</v>
      </c>
      <c r="AR165">
        <v>24482.14</v>
      </c>
      <c r="AS165">
        <v>25449.82</v>
      </c>
      <c r="AT165">
        <v>38931.160000000003</v>
      </c>
      <c r="AU165">
        <v>-17525.59</v>
      </c>
      <c r="AV165">
        <v>28117.68</v>
      </c>
      <c r="AW165">
        <v>27075.93</v>
      </c>
      <c r="AX165">
        <v>25116.47</v>
      </c>
      <c r="AY165">
        <v>14859.29</v>
      </c>
      <c r="AZ165">
        <v>12054.02</v>
      </c>
      <c r="BA165">
        <v>6725.46</v>
      </c>
      <c r="BB165">
        <v>18416.43</v>
      </c>
      <c r="BC165">
        <v>22176.68</v>
      </c>
      <c r="BD165">
        <v>26249.87</v>
      </c>
      <c r="BE165">
        <v>6538.06</v>
      </c>
      <c r="BF165">
        <v>5682</v>
      </c>
      <c r="BG165">
        <v>31916.83</v>
      </c>
      <c r="BH165">
        <v>45114.62</v>
      </c>
      <c r="BI165">
        <v>47532</v>
      </c>
      <c r="BJ165">
        <v>55683.38</v>
      </c>
      <c r="BK165"/>
      <c r="BL165"/>
      <c r="BM165"/>
      <c r="BN165"/>
      <c r="BO165"/>
      <c r="BP165"/>
      <c r="BQ165"/>
      <c r="BR165"/>
      <c r="BS165"/>
      <c r="BT165"/>
      <c r="BU165"/>
    </row>
    <row r="166" spans="1:73">
      <c r="A166" t="s">
        <v>668</v>
      </c>
      <c r="B166">
        <v>-3.21</v>
      </c>
      <c r="C166">
        <v>-1.6</v>
      </c>
      <c r="D166">
        <v>-1.1200000000000001</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c r="BL166"/>
      <c r="BM166"/>
      <c r="BN166"/>
      <c r="BO166"/>
      <c r="BP166"/>
      <c r="BQ166"/>
      <c r="BR166"/>
      <c r="BS166"/>
      <c r="BT166"/>
      <c r="BU166"/>
    </row>
    <row r="167" spans="1:73">
      <c r="A167" t="s">
        <v>530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669</v>
      </c>
      <c r="B168">
        <v>109531.23</v>
      </c>
      <c r="C168">
        <v>115258.26</v>
      </c>
      <c r="D168">
        <v>84992.21</v>
      </c>
      <c r="E168">
        <v>93944.71</v>
      </c>
      <c r="F168">
        <v>112171.44</v>
      </c>
      <c r="G168">
        <v>41727.839999999997</v>
      </c>
      <c r="H168">
        <v>88664.93</v>
      </c>
      <c r="I168">
        <v>90611.61</v>
      </c>
      <c r="J168">
        <v>71777.08</v>
      </c>
      <c r="K168">
        <v>93970.13</v>
      </c>
      <c r="L168">
        <v>59309.52</v>
      </c>
      <c r="M168">
        <v>46421.29</v>
      </c>
      <c r="N168">
        <v>91825.11</v>
      </c>
      <c r="O168">
        <v>112265.65</v>
      </c>
      <c r="P168">
        <v>112265.65</v>
      </c>
      <c r="Q168">
        <v>108013.05</v>
      </c>
      <c r="R168">
        <v>101146.84</v>
      </c>
      <c r="S168">
        <v>64916.79</v>
      </c>
      <c r="T168">
        <v>115039.55</v>
      </c>
      <c r="U168">
        <v>92555.79</v>
      </c>
      <c r="V168">
        <v>77710.759999999995</v>
      </c>
      <c r="W168">
        <v>45581.81</v>
      </c>
      <c r="X168">
        <v>77076.89</v>
      </c>
      <c r="Y168">
        <v>63178.720000000001</v>
      </c>
      <c r="Z168">
        <v>51005.88</v>
      </c>
      <c r="AA168">
        <v>61729.17</v>
      </c>
      <c r="AB168">
        <v>26840.98</v>
      </c>
      <c r="AC168">
        <v>44197.79</v>
      </c>
      <c r="AD168">
        <v>35518.11</v>
      </c>
      <c r="AE168">
        <v>51014.3</v>
      </c>
      <c r="AF168">
        <v>40079.65</v>
      </c>
      <c r="AG168">
        <v>31007.4</v>
      </c>
      <c r="AH168">
        <v>37717.85</v>
      </c>
      <c r="AI168">
        <v>50785.47</v>
      </c>
      <c r="AJ168">
        <v>35825.31</v>
      </c>
      <c r="AK168">
        <v>17930.560000000001</v>
      </c>
      <c r="AL168">
        <v>36346.639999999999</v>
      </c>
      <c r="AM168">
        <v>32876.769999999997</v>
      </c>
      <c r="AN168">
        <v>29848.04</v>
      </c>
      <c r="AO168">
        <v>20086.16</v>
      </c>
      <c r="AP168">
        <v>24337.23</v>
      </c>
      <c r="AQ168">
        <v>7537.35</v>
      </c>
      <c r="AR168">
        <v>29482.14</v>
      </c>
      <c r="AS168">
        <v>18949.82</v>
      </c>
      <c r="AT168">
        <v>42931.16</v>
      </c>
      <c r="AU168">
        <v>-16025.59</v>
      </c>
      <c r="AV168">
        <v>32617.68</v>
      </c>
      <c r="AW168">
        <v>18075.93</v>
      </c>
      <c r="AX168">
        <v>29116.47</v>
      </c>
      <c r="AY168">
        <v>0</v>
      </c>
      <c r="AZ168">
        <v>0</v>
      </c>
      <c r="BA168">
        <v>0</v>
      </c>
      <c r="BB168">
        <v>0</v>
      </c>
      <c r="BC168">
        <v>0</v>
      </c>
      <c r="BD168">
        <v>0</v>
      </c>
      <c r="BE168">
        <v>0</v>
      </c>
      <c r="BF168">
        <v>0</v>
      </c>
      <c r="BG168">
        <v>0</v>
      </c>
      <c r="BH168">
        <v>0</v>
      </c>
      <c r="BI168">
        <v>0</v>
      </c>
      <c r="BJ168">
        <v>0</v>
      </c>
      <c r="BK168"/>
      <c r="BL168"/>
      <c r="BM168"/>
      <c r="BN168"/>
      <c r="BO168"/>
      <c r="BP168"/>
      <c r="BQ168"/>
      <c r="BR168"/>
      <c r="BS168"/>
      <c r="BT168"/>
      <c r="BU168"/>
    </row>
    <row r="169" spans="1:73">
      <c r="A169" t="s">
        <v>670</v>
      </c>
      <c r="B169">
        <v>-3.21</v>
      </c>
      <c r="C169">
        <v>-1.6</v>
      </c>
      <c r="D169">
        <v>-1.1200000000000001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c r="BM169"/>
      <c r="BN169"/>
      <c r="BO169"/>
      <c r="BP169"/>
      <c r="BQ169"/>
      <c r="BR169"/>
      <c r="BS169"/>
      <c r="BT169"/>
      <c r="BU169"/>
    </row>
    <row r="170" spans="1:73">
      <c r="A170" t="s">
        <v>531</v>
      </c>
      <c r="B170">
        <v>0.30531999999999998</v>
      </c>
      <c r="C170">
        <v>0.28845999999999999</v>
      </c>
      <c r="D170">
        <v>0.31452000000000002</v>
      </c>
      <c r="E170">
        <v>0.29236000000000001</v>
      </c>
      <c r="F170">
        <v>0.28193000000000001</v>
      </c>
      <c r="G170">
        <v>0.15876000000000001</v>
      </c>
      <c r="H170">
        <v>0.18034</v>
      </c>
      <c r="I170">
        <v>0.22558</v>
      </c>
      <c r="J170">
        <v>0.21</v>
      </c>
      <c r="K170">
        <v>0.25</v>
      </c>
      <c r="L170">
        <v>0.14510999999999999</v>
      </c>
      <c r="M170">
        <v>0.20272000000000001</v>
      </c>
      <c r="N170">
        <v>0.27895999999999999</v>
      </c>
      <c r="O170">
        <v>0.33545999999999998</v>
      </c>
      <c r="P170">
        <v>0.33545999999999998</v>
      </c>
      <c r="Q170">
        <v>0.3</v>
      </c>
      <c r="R170">
        <v>0.27</v>
      </c>
      <c r="S170">
        <v>0.22054000000000001</v>
      </c>
      <c r="T170">
        <v>0.32</v>
      </c>
      <c r="U170">
        <v>0.27757999999999999</v>
      </c>
      <c r="V170">
        <v>0.22846</v>
      </c>
      <c r="W170">
        <v>0.15</v>
      </c>
      <c r="X170">
        <v>0.22</v>
      </c>
      <c r="Y170">
        <v>0.18181</v>
      </c>
      <c r="Z170">
        <v>0.14677999999999999</v>
      </c>
      <c r="AA170">
        <v>0.17643</v>
      </c>
      <c r="AB170">
        <v>8.7889999999999996E-2</v>
      </c>
      <c r="AC170">
        <v>0.13783999999999999</v>
      </c>
      <c r="AD170">
        <v>0.10335999999999999</v>
      </c>
      <c r="AE170">
        <v>0.18248</v>
      </c>
      <c r="AF170">
        <v>0.11419</v>
      </c>
      <c r="AG170">
        <v>8.7290000000000006E-2</v>
      </c>
      <c r="AH170">
        <v>9.2429999999999998E-2</v>
      </c>
      <c r="AI170">
        <v>0.16278000000000001</v>
      </c>
      <c r="AJ170">
        <v>0.08</v>
      </c>
      <c r="AK170">
        <v>0.09</v>
      </c>
      <c r="AL170">
        <v>9.5390000000000003E-2</v>
      </c>
      <c r="AM170">
        <v>9.8640000000000005E-2</v>
      </c>
      <c r="AN170">
        <v>9.0499999999999997E-2</v>
      </c>
      <c r="AO170">
        <v>8.0820000000000003E-2</v>
      </c>
      <c r="AP170">
        <v>7.0000000000000007E-2</v>
      </c>
      <c r="AQ170">
        <v>0.01</v>
      </c>
      <c r="AR170">
        <v>7.0000000000000007E-2</v>
      </c>
      <c r="AS170">
        <v>0.37</v>
      </c>
      <c r="AT170">
        <v>0.56000000000000005</v>
      </c>
      <c r="AU170">
        <v>-0.26</v>
      </c>
      <c r="AV170">
        <v>0.4</v>
      </c>
      <c r="AW170">
        <v>0.39</v>
      </c>
      <c r="AX170">
        <v>0.36</v>
      </c>
      <c r="AY170">
        <v>0.21</v>
      </c>
      <c r="AZ170">
        <v>0.17</v>
      </c>
      <c r="BA170">
        <v>0.1</v>
      </c>
      <c r="BB170">
        <v>0.26</v>
      </c>
      <c r="BC170">
        <v>0.32</v>
      </c>
      <c r="BD170">
        <v>0.38</v>
      </c>
      <c r="BE170">
        <v>0.09</v>
      </c>
      <c r="BF170">
        <v>0.08</v>
      </c>
      <c r="BG170">
        <v>0.44</v>
      </c>
      <c r="BH170">
        <v>0.65</v>
      </c>
      <c r="BI170">
        <v>0.74</v>
      </c>
      <c r="BJ170">
        <v>0.94</v>
      </c>
      <c r="BK170"/>
      <c r="BL170"/>
      <c r="BM170"/>
      <c r="BN170"/>
      <c r="BO170"/>
      <c r="BP170"/>
      <c r="BQ170"/>
      <c r="BR170"/>
      <c r="BS170"/>
      <c r="BT170"/>
      <c r="BU170"/>
    </row>
    <row r="171" spans="1:73">
      <c r="A171" t="s">
        <v>587</v>
      </c>
      <c r="B171" t="s">
        <v>2172</v>
      </c>
      <c r="C171" t="s">
        <v>2173</v>
      </c>
      <c r="D171" t="s">
        <v>2174</v>
      </c>
      <c r="E171" t="s">
        <v>710</v>
      </c>
      <c r="F171" t="s">
        <v>711</v>
      </c>
      <c r="G171" t="s">
        <v>712</v>
      </c>
      <c r="H171" t="s">
        <v>667</v>
      </c>
      <c r="I171" t="s">
        <v>588</v>
      </c>
      <c r="J171" t="s">
        <v>589</v>
      </c>
      <c r="K171" t="s">
        <v>590</v>
      </c>
      <c r="L171" t="s">
        <v>591</v>
      </c>
      <c r="M171" t="s">
        <v>592</v>
      </c>
      <c r="N171" t="s">
        <v>593</v>
      </c>
      <c r="O171" t="s">
        <v>594</v>
      </c>
      <c r="P171" t="s">
        <v>594</v>
      </c>
      <c r="Q171" t="s">
        <v>595</v>
      </c>
      <c r="R171" t="s">
        <v>596</v>
      </c>
      <c r="S171" t="s">
        <v>597</v>
      </c>
      <c r="T171" t="s">
        <v>598</v>
      </c>
      <c r="U171" t="s">
        <v>599</v>
      </c>
      <c r="V171" t="s">
        <v>600</v>
      </c>
      <c r="W171" t="s">
        <v>601</v>
      </c>
      <c r="X171" t="s">
        <v>602</v>
      </c>
      <c r="Y171" t="s">
        <v>603</v>
      </c>
      <c r="Z171" t="s">
        <v>604</v>
      </c>
      <c r="AA171" t="s">
        <v>605</v>
      </c>
      <c r="AB171" t="s">
        <v>606</v>
      </c>
      <c r="AC171" t="s">
        <v>607</v>
      </c>
      <c r="AD171" t="s">
        <v>608</v>
      </c>
      <c r="AE171" t="s">
        <v>609</v>
      </c>
      <c r="AF171" t="s">
        <v>610</v>
      </c>
      <c r="AG171" t="s">
        <v>611</v>
      </c>
      <c r="AH171" t="s">
        <v>612</v>
      </c>
      <c r="AI171" t="s">
        <v>613</v>
      </c>
      <c r="AJ171" t="s">
        <v>614</v>
      </c>
      <c r="AK171" t="s">
        <v>615</v>
      </c>
      <c r="AL171" t="s">
        <v>616</v>
      </c>
      <c r="AM171" t="s">
        <v>617</v>
      </c>
      <c r="AN171" t="s">
        <v>618</v>
      </c>
      <c r="AO171" t="s">
        <v>619</v>
      </c>
      <c r="AP171" t="s">
        <v>620</v>
      </c>
      <c r="AQ171" t="s">
        <v>621</v>
      </c>
      <c r="AR171" t="s">
        <v>622</v>
      </c>
      <c r="AS171" t="s">
        <v>623</v>
      </c>
      <c r="AT171" t="s">
        <v>624</v>
      </c>
      <c r="AU171" t="s">
        <v>625</v>
      </c>
      <c r="AV171" t="s">
        <v>626</v>
      </c>
      <c r="AW171" t="s">
        <v>627</v>
      </c>
      <c r="AX171" t="s">
        <v>628</v>
      </c>
      <c r="AY171" t="s">
        <v>629</v>
      </c>
      <c r="AZ171" t="s">
        <v>630</v>
      </c>
      <c r="BA171" t="s">
        <v>631</v>
      </c>
      <c r="BB171" t="s">
        <v>632</v>
      </c>
      <c r="BC171" t="s">
        <v>633</v>
      </c>
      <c r="BD171" t="s">
        <v>634</v>
      </c>
      <c r="BE171" t="s">
        <v>635</v>
      </c>
      <c r="BF171" t="s">
        <v>636</v>
      </c>
      <c r="BG171" t="s">
        <v>637</v>
      </c>
      <c r="BH171" t="s">
        <v>638</v>
      </c>
      <c r="BI171" t="s">
        <v>639</v>
      </c>
      <c r="BJ171" t="s">
        <v>640</v>
      </c>
      <c r="BK171"/>
      <c r="BL171"/>
      <c r="BM171"/>
      <c r="BN171"/>
      <c r="BO171"/>
      <c r="BP171"/>
      <c r="BQ171"/>
      <c r="BR171"/>
      <c r="BS171"/>
      <c r="BT171"/>
      <c r="BU171"/>
    </row>
    <row r="172" spans="1:73">
      <c r="A172" t="s">
        <v>641</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713</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642</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10439.14</v>
      </c>
      <c r="AU213" s="131">
        <f t="shared" si="10"/>
        <v>9651.5499999999993</v>
      </c>
      <c r="AV213" s="131">
        <f t="shared" si="10"/>
        <v>10622.44</v>
      </c>
      <c r="AW213" s="131">
        <f t="shared" si="10"/>
        <v>9976.5300000000007</v>
      </c>
      <c r="AX213" s="131">
        <f t="shared" si="10"/>
        <v>10086.700000000001</v>
      </c>
      <c r="AY213" s="131">
        <f t="shared" si="10"/>
        <v>8165.57</v>
      </c>
      <c r="AZ213" s="131">
        <f t="shared" si="10"/>
        <v>9461.7199999999993</v>
      </c>
      <c r="BA213" s="131">
        <f t="shared" si="10"/>
        <v>9248.18</v>
      </c>
      <c r="BB213" s="131">
        <f t="shared" si="10"/>
        <v>9544.23</v>
      </c>
      <c r="BC213" s="131">
        <f t="shared" si="10"/>
        <v>9838.61</v>
      </c>
      <c r="BD213" s="131">
        <f t="shared" si="10"/>
        <v>8772.26</v>
      </c>
      <c r="BE213" s="131">
        <f t="shared" si="10"/>
        <v>8514.77</v>
      </c>
      <c r="BF213" s="131">
        <f t="shared" si="10"/>
        <v>9485</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10439.14</v>
      </c>
      <c r="AU215" s="80">
        <f t="shared" si="11"/>
        <v>9651.5499999999993</v>
      </c>
      <c r="AV215" s="80">
        <f t="shared" si="11"/>
        <v>10622.44</v>
      </c>
      <c r="AW215" s="80">
        <f t="shared" si="11"/>
        <v>9976.5300000000007</v>
      </c>
      <c r="AX215" s="80">
        <f t="shared" si="11"/>
        <v>10086.700000000001</v>
      </c>
      <c r="AY215" s="80">
        <f t="shared" si="11"/>
        <v>8165.57</v>
      </c>
      <c r="AZ215" s="80">
        <f t="shared" si="11"/>
        <v>9461.7199999999993</v>
      </c>
      <c r="BA215" s="80">
        <f t="shared" si="11"/>
        <v>9248.18</v>
      </c>
      <c r="BB215" s="80">
        <f t="shared" si="11"/>
        <v>9544.23</v>
      </c>
      <c r="BC215" s="80">
        <f t="shared" si="11"/>
        <v>9838.61</v>
      </c>
      <c r="BD215" s="80">
        <f t="shared" si="11"/>
        <v>8772.26</v>
      </c>
      <c r="BE215" s="80">
        <f t="shared" si="11"/>
        <v>8514.77</v>
      </c>
      <c r="BF215" s="80">
        <f t="shared" si="11"/>
        <v>9485</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2151</v>
      </c>
      <c r="C219" t="s">
        <v>2152</v>
      </c>
      <c r="D219" t="s">
        <v>2153</v>
      </c>
      <c r="E219" t="s">
        <v>706</v>
      </c>
      <c r="F219" t="s">
        <v>707</v>
      </c>
      <c r="G219" t="s">
        <v>708</v>
      </c>
      <c r="H219" t="s">
        <v>666</v>
      </c>
      <c r="I219" t="s">
        <v>391</v>
      </c>
      <c r="J219" t="s">
        <v>392</v>
      </c>
      <c r="K219" t="s">
        <v>393</v>
      </c>
      <c r="L219" t="s">
        <v>394</v>
      </c>
      <c r="M219" t="s">
        <v>395</v>
      </c>
      <c r="N219" t="s">
        <v>396</v>
      </c>
      <c r="O219" t="s">
        <v>397</v>
      </c>
      <c r="P219" t="s">
        <v>397</v>
      </c>
      <c r="Q219" t="s">
        <v>398</v>
      </c>
      <c r="R219" t="s">
        <v>399</v>
      </c>
      <c r="S219" t="s">
        <v>400</v>
      </c>
      <c r="T219" t="s">
        <v>401</v>
      </c>
      <c r="U219" t="s">
        <v>402</v>
      </c>
      <c r="V219" t="s">
        <v>403</v>
      </c>
      <c r="W219" t="s">
        <v>404</v>
      </c>
      <c r="X219" t="s">
        <v>405</v>
      </c>
      <c r="Y219" t="s">
        <v>406</v>
      </c>
      <c r="Z219" t="s">
        <v>407</v>
      </c>
      <c r="AA219" t="s">
        <v>408</v>
      </c>
      <c r="AB219" t="s">
        <v>409</v>
      </c>
      <c r="AC219" t="s">
        <v>410</v>
      </c>
      <c r="AD219" t="s">
        <v>411</v>
      </c>
      <c r="AE219" t="s">
        <v>412</v>
      </c>
      <c r="AF219" t="s">
        <v>413</v>
      </c>
      <c r="AG219" t="s">
        <v>414</v>
      </c>
      <c r="AH219" t="s">
        <v>415</v>
      </c>
      <c r="AI219" t="s">
        <v>416</v>
      </c>
      <c r="AJ219" t="s">
        <v>417</v>
      </c>
      <c r="AK219" t="s">
        <v>418</v>
      </c>
      <c r="AL219" t="s">
        <v>419</v>
      </c>
      <c r="AM219" t="s">
        <v>420</v>
      </c>
      <c r="AN219" t="s">
        <v>421</v>
      </c>
      <c r="AO219" t="s">
        <v>422</v>
      </c>
      <c r="AP219" t="s">
        <v>423</v>
      </c>
      <c r="AQ219" t="s">
        <v>424</v>
      </c>
      <c r="AR219" t="s">
        <v>425</v>
      </c>
      <c r="AS219" t="s">
        <v>426</v>
      </c>
      <c r="AT219" t="s">
        <v>427</v>
      </c>
      <c r="AU219" t="s">
        <v>428</v>
      </c>
      <c r="AV219" t="s">
        <v>429</v>
      </c>
      <c r="AW219" t="s">
        <v>430</v>
      </c>
      <c r="AX219" t="s">
        <v>431</v>
      </c>
      <c r="AY219" t="s">
        <v>432</v>
      </c>
      <c r="AZ219" t="s">
        <v>433</v>
      </c>
      <c r="BA219" t="s">
        <v>434</v>
      </c>
      <c r="BB219" t="s">
        <v>435</v>
      </c>
      <c r="BC219" t="s">
        <v>436</v>
      </c>
      <c r="BD219" t="s">
        <v>437</v>
      </c>
      <c r="BE219" t="s">
        <v>438</v>
      </c>
      <c r="BF219" t="s">
        <v>439</v>
      </c>
      <c r="BG219" t="s">
        <v>440</v>
      </c>
      <c r="BH219" t="s">
        <v>441</v>
      </c>
      <c r="BI219" t="s">
        <v>442</v>
      </c>
      <c r="BJ219" t="s">
        <v>443</v>
      </c>
    </row>
    <row r="220" spans="1:119">
      <c r="A220" t="s">
        <v>533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row>
    <row r="221" spans="1:119">
      <c r="A221" t="s">
        <v>534</v>
      </c>
      <c r="B221">
        <v>417218.94</v>
      </c>
      <c r="C221">
        <v>311125.09999999998</v>
      </c>
      <c r="D221">
        <v>210888.04</v>
      </c>
      <c r="E221">
        <v>101594.15</v>
      </c>
      <c r="F221">
        <v>294194.62</v>
      </c>
      <c r="G221">
        <v>196224.38</v>
      </c>
      <c r="H221">
        <v>141056.54</v>
      </c>
      <c r="I221">
        <v>78388.41</v>
      </c>
      <c r="J221">
        <v>276811.12</v>
      </c>
      <c r="K221">
        <v>206656.84</v>
      </c>
      <c r="L221">
        <v>120869.2</v>
      </c>
      <c r="M221">
        <v>70444.490000000005</v>
      </c>
      <c r="N221">
        <v>413250.65</v>
      </c>
      <c r="O221">
        <v>316587.81</v>
      </c>
      <c r="P221">
        <v>316587.81</v>
      </c>
      <c r="Q221">
        <v>200014.17</v>
      </c>
      <c r="R221">
        <v>95249.919999999998</v>
      </c>
      <c r="S221">
        <v>361586.86</v>
      </c>
      <c r="T221">
        <v>286125.96999999997</v>
      </c>
      <c r="U221">
        <v>175848.84</v>
      </c>
      <c r="V221">
        <v>79390.759999999995</v>
      </c>
      <c r="W221">
        <v>243143.3</v>
      </c>
      <c r="X221">
        <v>192101.48</v>
      </c>
      <c r="Y221">
        <v>114184.6</v>
      </c>
      <c r="Z221">
        <v>51005.88</v>
      </c>
      <c r="AA221">
        <v>175666.05</v>
      </c>
      <c r="AB221">
        <v>114356.88</v>
      </c>
      <c r="AC221">
        <v>83815.899999999994</v>
      </c>
      <c r="AD221">
        <v>35918.11</v>
      </c>
      <c r="AE221">
        <v>165543.43</v>
      </c>
      <c r="AF221">
        <v>102129.13</v>
      </c>
      <c r="AG221">
        <v>62449.48</v>
      </c>
      <c r="AH221">
        <v>32117.85</v>
      </c>
      <c r="AI221">
        <v>146916.57</v>
      </c>
      <c r="AJ221">
        <v>88931.11</v>
      </c>
      <c r="AK221">
        <v>62705.79</v>
      </c>
      <c r="AL221">
        <v>33146.639999999999</v>
      </c>
      <c r="AM221">
        <v>117148.2</v>
      </c>
      <c r="AN221">
        <v>83871.429999999993</v>
      </c>
      <c r="AO221">
        <v>52423.39</v>
      </c>
      <c r="AP221">
        <v>24337.23</v>
      </c>
      <c r="AQ221">
        <v>92400.47</v>
      </c>
      <c r="AR221">
        <v>88863.12</v>
      </c>
      <c r="AS221">
        <v>64380.98</v>
      </c>
      <c r="AT221">
        <v>38931.160000000003</v>
      </c>
      <c r="AU221">
        <v>62784.480000000003</v>
      </c>
      <c r="AV221">
        <v>80310.070000000007</v>
      </c>
      <c r="AW221">
        <v>52192.39</v>
      </c>
      <c r="AX221">
        <v>25116.47</v>
      </c>
      <c r="AY221">
        <v>52055.199999999997</v>
      </c>
      <c r="AZ221">
        <v>37195.910000000003</v>
      </c>
      <c r="BA221">
        <v>25141.89</v>
      </c>
      <c r="BB221">
        <v>18416.43</v>
      </c>
      <c r="BC221">
        <v>60646.559999999998</v>
      </c>
      <c r="BD221">
        <v>38469.89</v>
      </c>
      <c r="BE221">
        <v>12220.01</v>
      </c>
      <c r="BF221">
        <v>5682</v>
      </c>
      <c r="BG221">
        <v>180247</v>
      </c>
      <c r="BH221">
        <v>148330.17000000001</v>
      </c>
      <c r="BI221">
        <v>103216</v>
      </c>
      <c r="BJ221">
        <v>55683.38</v>
      </c>
    </row>
    <row r="222" spans="1:119">
      <c r="A222" t="s">
        <v>357</v>
      </c>
      <c r="B222">
        <v>67174.7</v>
      </c>
      <c r="C222">
        <v>49705.46</v>
      </c>
      <c r="D222">
        <v>32910.49</v>
      </c>
      <c r="E222">
        <v>16276.73</v>
      </c>
      <c r="F222">
        <v>80073.67</v>
      </c>
      <c r="G222">
        <v>59038.11</v>
      </c>
      <c r="H222">
        <v>20085.03</v>
      </c>
      <c r="I222">
        <v>10186.76</v>
      </c>
      <c r="J222">
        <v>53779.37</v>
      </c>
      <c r="K222">
        <v>42468.83</v>
      </c>
      <c r="L222">
        <v>31185.18</v>
      </c>
      <c r="M222">
        <v>19789.05</v>
      </c>
      <c r="N222">
        <v>48371.01</v>
      </c>
      <c r="O222">
        <v>36094.720000000001</v>
      </c>
      <c r="P222">
        <v>36094.720000000001</v>
      </c>
      <c r="Q222">
        <v>23961.33</v>
      </c>
      <c r="R222">
        <v>11962.22</v>
      </c>
      <c r="S222">
        <v>50121.2</v>
      </c>
      <c r="T222">
        <v>37653.449999999997</v>
      </c>
      <c r="U222">
        <v>24945.65</v>
      </c>
      <c r="V222">
        <v>12363.41</v>
      </c>
      <c r="W222">
        <v>55610.35</v>
      </c>
      <c r="X222">
        <v>42573.51</v>
      </c>
      <c r="Y222">
        <v>28631.88</v>
      </c>
      <c r="Z222">
        <v>14362.69</v>
      </c>
      <c r="AA222">
        <v>60099.7</v>
      </c>
      <c r="AB222">
        <v>45164.42</v>
      </c>
      <c r="AC222">
        <v>30240.09</v>
      </c>
      <c r="AD222">
        <v>15165.65</v>
      </c>
      <c r="AE222">
        <v>59773.66</v>
      </c>
      <c r="AF222">
        <v>44247.71</v>
      </c>
      <c r="AG222">
        <v>29237.52</v>
      </c>
      <c r="AH222">
        <v>14470.36</v>
      </c>
      <c r="AI222">
        <v>58032.82</v>
      </c>
      <c r="AJ222">
        <v>43304.47</v>
      </c>
      <c r="AK222">
        <v>28778.37</v>
      </c>
      <c r="AL222">
        <v>14087.56</v>
      </c>
      <c r="AM222">
        <v>58540.61</v>
      </c>
      <c r="AN222">
        <v>44188.79</v>
      </c>
      <c r="AO222">
        <v>29953.25</v>
      </c>
      <c r="AP222">
        <v>14741.33</v>
      </c>
      <c r="AQ222">
        <v>57974.09</v>
      </c>
      <c r="AR222">
        <v>42855.28</v>
      </c>
      <c r="AS222">
        <v>28403.43</v>
      </c>
      <c r="AT222">
        <v>14274.46</v>
      </c>
      <c r="AU222">
        <v>56848.62</v>
      </c>
      <c r="AV222">
        <v>42287.79</v>
      </c>
      <c r="AW222">
        <v>27663.98</v>
      </c>
      <c r="AX222">
        <v>13652.65</v>
      </c>
      <c r="AY222">
        <v>55031.37</v>
      </c>
      <c r="AZ222">
        <v>41272.230000000003</v>
      </c>
      <c r="BA222">
        <v>27273.26</v>
      </c>
      <c r="BB222">
        <v>13797.37</v>
      </c>
      <c r="BC222">
        <v>58311.839999999997</v>
      </c>
      <c r="BD222">
        <v>43946.720000000001</v>
      </c>
      <c r="BE222">
        <v>29510.39</v>
      </c>
      <c r="BF222">
        <v>14697</v>
      </c>
      <c r="BG222">
        <v>59968</v>
      </c>
      <c r="BH222">
        <v>45007.02</v>
      </c>
      <c r="BI222">
        <v>29513</v>
      </c>
      <c r="BJ222">
        <v>13893.59</v>
      </c>
    </row>
    <row r="223" spans="1:119">
      <c r="A223" t="s">
        <v>535</v>
      </c>
      <c r="B223">
        <v>67174.7</v>
      </c>
      <c r="C223">
        <v>49705.46</v>
      </c>
      <c r="D223">
        <v>32910.49</v>
      </c>
      <c r="E223">
        <v>16276.73</v>
      </c>
      <c r="F223">
        <v>80073.67</v>
      </c>
      <c r="G223">
        <v>59038.11</v>
      </c>
      <c r="H223">
        <v>20085.03</v>
      </c>
      <c r="I223">
        <v>10186.76</v>
      </c>
      <c r="J223">
        <v>43681.7</v>
      </c>
      <c r="K223">
        <v>32976.35</v>
      </c>
      <c r="L223">
        <v>21972.7</v>
      </c>
      <c r="M223">
        <v>18405.97</v>
      </c>
      <c r="N223">
        <v>42753.95</v>
      </c>
      <c r="O223">
        <v>31862.639999999999</v>
      </c>
      <c r="P223">
        <v>31862.639999999999</v>
      </c>
      <c r="Q223">
        <v>21118.51</v>
      </c>
      <c r="R223">
        <v>10502.88</v>
      </c>
      <c r="S223">
        <v>44352.92</v>
      </c>
      <c r="T223">
        <v>33349.660000000003</v>
      </c>
      <c r="U223">
        <v>22068.76</v>
      </c>
      <c r="V223">
        <v>10927.67</v>
      </c>
      <c r="W223">
        <v>49742.14</v>
      </c>
      <c r="X223">
        <v>38182</v>
      </c>
      <c r="Y223">
        <v>25708.42</v>
      </c>
      <c r="Z223">
        <v>12903.47</v>
      </c>
      <c r="AA223">
        <v>54212.68</v>
      </c>
      <c r="AB223">
        <v>40743.300000000003</v>
      </c>
      <c r="AC223">
        <v>27284.86</v>
      </c>
      <c r="AD223">
        <v>13663.49</v>
      </c>
      <c r="AE223">
        <v>53272.98</v>
      </c>
      <c r="AF223">
        <v>39334.57</v>
      </c>
      <c r="AG223">
        <v>25965.77</v>
      </c>
      <c r="AH223">
        <v>12836.32</v>
      </c>
      <c r="AI223">
        <v>51518.89</v>
      </c>
      <c r="AJ223">
        <v>38431.93</v>
      </c>
      <c r="AK223">
        <v>25550.42</v>
      </c>
      <c r="AL223">
        <v>12477.88</v>
      </c>
      <c r="AM223">
        <v>51238.22</v>
      </c>
      <c r="AN223">
        <v>38505.040000000001</v>
      </c>
      <c r="AO223">
        <v>25947.42</v>
      </c>
      <c r="AP223">
        <v>12524.19</v>
      </c>
      <c r="AQ223">
        <v>49074.42</v>
      </c>
      <c r="AR223">
        <v>36410.68</v>
      </c>
      <c r="AS223">
        <v>24062.880000000001</v>
      </c>
      <c r="AT223">
        <v>12111.27</v>
      </c>
      <c r="AU223">
        <v>48188.51</v>
      </c>
      <c r="AV223">
        <v>35797.49</v>
      </c>
      <c r="AW223">
        <v>23347.200000000001</v>
      </c>
      <c r="AX223">
        <v>11511.52</v>
      </c>
      <c r="AY223">
        <v>46533.79</v>
      </c>
      <c r="AZ223">
        <v>34900.11</v>
      </c>
      <c r="BA223">
        <v>23324.97</v>
      </c>
      <c r="BB223">
        <v>11813.86</v>
      </c>
      <c r="BC223">
        <v>49853.279999999999</v>
      </c>
      <c r="BD223">
        <v>37574.57</v>
      </c>
      <c r="BE223">
        <v>25225.88</v>
      </c>
      <c r="BF223">
        <v>14697</v>
      </c>
      <c r="BG223">
        <v>59968</v>
      </c>
      <c r="BH223">
        <v>45007.02</v>
      </c>
      <c r="BI223">
        <v>29513</v>
      </c>
      <c r="BJ223">
        <v>13893.59</v>
      </c>
    </row>
    <row r="224" spans="1:119">
      <c r="A224" t="s">
        <v>536</v>
      </c>
      <c r="B224">
        <v>0</v>
      </c>
      <c r="C224">
        <v>0</v>
      </c>
      <c r="D224">
        <v>0</v>
      </c>
      <c r="E224">
        <v>0</v>
      </c>
      <c r="F224">
        <v>0</v>
      </c>
      <c r="G224">
        <v>0</v>
      </c>
      <c r="H224">
        <v>0</v>
      </c>
      <c r="I224">
        <v>0</v>
      </c>
      <c r="J224">
        <v>10097.67</v>
      </c>
      <c r="K224">
        <v>9492.49</v>
      </c>
      <c r="L224">
        <v>9212.48</v>
      </c>
      <c r="M224">
        <v>1383.08</v>
      </c>
      <c r="N224">
        <v>5617.06</v>
      </c>
      <c r="O224">
        <v>4232.09</v>
      </c>
      <c r="P224">
        <v>4232.09</v>
      </c>
      <c r="Q224">
        <v>2842.82</v>
      </c>
      <c r="R224">
        <v>1459.34</v>
      </c>
      <c r="S224">
        <v>5768.28</v>
      </c>
      <c r="T224">
        <v>4303.79</v>
      </c>
      <c r="U224">
        <v>2876.89</v>
      </c>
      <c r="V224">
        <v>1435.75</v>
      </c>
      <c r="W224">
        <v>5868.21</v>
      </c>
      <c r="X224">
        <v>4391.51</v>
      </c>
      <c r="Y224">
        <v>2923.46</v>
      </c>
      <c r="Z224">
        <v>1459.22</v>
      </c>
      <c r="AA224">
        <v>5887.02</v>
      </c>
      <c r="AB224">
        <v>4421.12</v>
      </c>
      <c r="AC224">
        <v>2955.23</v>
      </c>
      <c r="AD224">
        <v>1502.16</v>
      </c>
      <c r="AE224">
        <v>6500.68</v>
      </c>
      <c r="AF224">
        <v>4913.1400000000003</v>
      </c>
      <c r="AG224">
        <v>3271.75</v>
      </c>
      <c r="AH224">
        <v>1634.04</v>
      </c>
      <c r="AI224">
        <v>6513.93</v>
      </c>
      <c r="AJ224">
        <v>4872.54</v>
      </c>
      <c r="AK224">
        <v>3227.95</v>
      </c>
      <c r="AL224">
        <v>1609.68</v>
      </c>
      <c r="AM224">
        <v>7302.4</v>
      </c>
      <c r="AN224">
        <v>5683.75</v>
      </c>
      <c r="AO224">
        <v>4005.83</v>
      </c>
      <c r="AP224">
        <v>2217.14</v>
      </c>
      <c r="AQ224">
        <v>8899.66</v>
      </c>
      <c r="AR224">
        <v>6444.6</v>
      </c>
      <c r="AS224">
        <v>4340.5600000000004</v>
      </c>
      <c r="AT224">
        <v>2163.1799999999998</v>
      </c>
      <c r="AU224">
        <v>8660.11</v>
      </c>
      <c r="AV224">
        <v>6490.3</v>
      </c>
      <c r="AW224">
        <v>4316.78</v>
      </c>
      <c r="AX224">
        <v>2141.13</v>
      </c>
      <c r="AY224">
        <v>8497.58</v>
      </c>
      <c r="AZ224">
        <v>6372.12</v>
      </c>
      <c r="BA224">
        <v>3948.29</v>
      </c>
      <c r="BB224">
        <v>1983.51</v>
      </c>
      <c r="BC224">
        <v>8458.56</v>
      </c>
      <c r="BD224">
        <v>6372.16</v>
      </c>
      <c r="BE224">
        <v>4284.5</v>
      </c>
      <c r="BF224">
        <v>0</v>
      </c>
      <c r="BG224">
        <v>0</v>
      </c>
      <c r="BH224">
        <v>0</v>
      </c>
      <c r="BI224">
        <v>0</v>
      </c>
      <c r="BJ224">
        <v>0</v>
      </c>
    </row>
    <row r="225" spans="1:62">
      <c r="A225" t="s">
        <v>358</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1577.34</v>
      </c>
      <c r="AF225">
        <v>0</v>
      </c>
      <c r="AG225">
        <v>0</v>
      </c>
      <c r="AH225">
        <v>0</v>
      </c>
      <c r="AI225">
        <v>2181.98</v>
      </c>
      <c r="AJ225">
        <v>0</v>
      </c>
      <c r="AK225">
        <v>0</v>
      </c>
      <c r="AL225">
        <v>0</v>
      </c>
      <c r="AM225">
        <v>0</v>
      </c>
      <c r="AN225">
        <v>0</v>
      </c>
      <c r="AO225">
        <v>0</v>
      </c>
      <c r="AP225">
        <v>0</v>
      </c>
      <c r="AQ225">
        <v>0</v>
      </c>
      <c r="AR225">
        <v>0</v>
      </c>
      <c r="AS225">
        <v>0</v>
      </c>
      <c r="AT225">
        <v>0</v>
      </c>
      <c r="AU225">
        <v>17306.8</v>
      </c>
      <c r="AV225">
        <v>0</v>
      </c>
      <c r="AW225">
        <v>0</v>
      </c>
      <c r="AX225">
        <v>0</v>
      </c>
      <c r="AY225">
        <v>0</v>
      </c>
      <c r="AZ225">
        <v>0</v>
      </c>
      <c r="BA225">
        <v>0</v>
      </c>
      <c r="BB225">
        <v>0</v>
      </c>
      <c r="BC225">
        <v>0</v>
      </c>
      <c r="BD225">
        <v>0</v>
      </c>
      <c r="BE225">
        <v>0</v>
      </c>
      <c r="BF225">
        <v>0</v>
      </c>
      <c r="BG225">
        <v>0</v>
      </c>
      <c r="BH225">
        <v>0</v>
      </c>
      <c r="BI225">
        <v>0</v>
      </c>
      <c r="BJ225">
        <v>0</v>
      </c>
    </row>
    <row r="226" spans="1:62">
      <c r="A226" t="s">
        <v>538</v>
      </c>
      <c r="B226">
        <v>6958.66</v>
      </c>
      <c r="C226">
        <v>-1141.01</v>
      </c>
      <c r="D226">
        <v>-1141.01</v>
      </c>
      <c r="E226">
        <v>0.14000000000000001</v>
      </c>
      <c r="F226">
        <v>-643.44000000000005</v>
      </c>
      <c r="G226">
        <v>-1675.34</v>
      </c>
      <c r="H226">
        <v>-1346.06</v>
      </c>
      <c r="I226">
        <v>-2419.44</v>
      </c>
      <c r="J226">
        <v>581.1</v>
      </c>
      <c r="K226">
        <v>618</v>
      </c>
      <c r="L226">
        <v>1327.6</v>
      </c>
      <c r="M226">
        <v>-3797.44</v>
      </c>
      <c r="N226">
        <v>2257.69</v>
      </c>
      <c r="O226">
        <v>1539.82</v>
      </c>
      <c r="P226">
        <v>1539.82</v>
      </c>
      <c r="Q226">
        <v>2873.23</v>
      </c>
      <c r="R226">
        <v>440.55</v>
      </c>
      <c r="S226">
        <v>3463.76</v>
      </c>
      <c r="T226">
        <v>-652.69000000000005</v>
      </c>
      <c r="U226">
        <v>845.06</v>
      </c>
      <c r="V226">
        <v>-44.84</v>
      </c>
      <c r="W226">
        <v>-105.36</v>
      </c>
      <c r="X226">
        <v>-725.26</v>
      </c>
      <c r="Y226">
        <v>-177.29</v>
      </c>
      <c r="Z226">
        <v>252.43</v>
      </c>
      <c r="AA226">
        <v>344.42</v>
      </c>
      <c r="AB226">
        <v>460.5</v>
      </c>
      <c r="AC226">
        <v>-1545.01</v>
      </c>
      <c r="AD226">
        <v>288.76</v>
      </c>
      <c r="AE226">
        <v>0.99</v>
      </c>
      <c r="AF226">
        <v>-287.01</v>
      </c>
      <c r="AG226">
        <v>-540.04999999999995</v>
      </c>
      <c r="AH226">
        <v>310.07</v>
      </c>
      <c r="AI226">
        <v>217.33</v>
      </c>
      <c r="AJ226">
        <v>369.51</v>
      </c>
      <c r="AK226">
        <v>50.38</v>
      </c>
      <c r="AL226">
        <v>178.39</v>
      </c>
      <c r="AM226">
        <v>-696.79</v>
      </c>
      <c r="AN226">
        <v>-375.95</v>
      </c>
      <c r="AO226">
        <v>166.38</v>
      </c>
      <c r="AP226">
        <v>778.71</v>
      </c>
      <c r="AQ226">
        <v>-329.4</v>
      </c>
      <c r="AR226">
        <v>-111.27</v>
      </c>
      <c r="AS226">
        <v>37.86</v>
      </c>
      <c r="AT226">
        <v>-427.51</v>
      </c>
      <c r="AU226">
        <v>-384.74</v>
      </c>
      <c r="AV226">
        <v>-830.25</v>
      </c>
      <c r="AW226">
        <v>-513.11</v>
      </c>
      <c r="AX226">
        <v>794.18</v>
      </c>
      <c r="AY226">
        <v>1210.05</v>
      </c>
      <c r="AZ226">
        <v>107.59</v>
      </c>
      <c r="BA226">
        <v>-374.23</v>
      </c>
      <c r="BB226">
        <v>1761.04</v>
      </c>
      <c r="BC226">
        <v>857.11</v>
      </c>
      <c r="BD226">
        <v>1162.05</v>
      </c>
      <c r="BE226">
        <v>-427.66</v>
      </c>
      <c r="BF226">
        <v>0</v>
      </c>
      <c r="BG226">
        <v>0</v>
      </c>
      <c r="BH226">
        <v>0</v>
      </c>
      <c r="BI226">
        <v>0</v>
      </c>
      <c r="BJ226">
        <v>0</v>
      </c>
    </row>
    <row r="227" spans="1:62">
      <c r="A227" t="s">
        <v>2176</v>
      </c>
      <c r="B227">
        <v>0</v>
      </c>
      <c r="C227">
        <v>0</v>
      </c>
      <c r="D227">
        <v>0</v>
      </c>
      <c r="E227">
        <v>0</v>
      </c>
      <c r="F227">
        <v>0</v>
      </c>
      <c r="G227">
        <v>0</v>
      </c>
      <c r="H227">
        <v>0</v>
      </c>
      <c r="I227">
        <v>0</v>
      </c>
      <c r="J227">
        <v>0</v>
      </c>
      <c r="K227">
        <v>0</v>
      </c>
      <c r="L227">
        <v>0</v>
      </c>
      <c r="M227">
        <v>0</v>
      </c>
      <c r="N227">
        <v>92.37</v>
      </c>
      <c r="O227">
        <v>92.37</v>
      </c>
      <c r="P227">
        <v>92.37</v>
      </c>
      <c r="Q227">
        <v>92.37</v>
      </c>
      <c r="R227">
        <v>92.37</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row>
    <row r="228" spans="1:62">
      <c r="A228" t="s">
        <v>539</v>
      </c>
      <c r="B228">
        <v>-1094.9100000000001</v>
      </c>
      <c r="C228">
        <v>-1079.07</v>
      </c>
      <c r="D228">
        <v>-21.7</v>
      </c>
      <c r="E228">
        <v>4.97</v>
      </c>
      <c r="F228">
        <v>-254.83</v>
      </c>
      <c r="G228">
        <v>-22.84</v>
      </c>
      <c r="H228">
        <v>-22.46</v>
      </c>
      <c r="I228">
        <v>-10.49</v>
      </c>
      <c r="J228">
        <v>-1256.19</v>
      </c>
      <c r="K228">
        <v>-1026.57</v>
      </c>
      <c r="L228">
        <v>0</v>
      </c>
      <c r="M228">
        <v>0</v>
      </c>
      <c r="N228">
        <v>-479.32</v>
      </c>
      <c r="O228">
        <v>0</v>
      </c>
      <c r="P228">
        <v>0</v>
      </c>
      <c r="Q228">
        <v>-89.85</v>
      </c>
      <c r="R228">
        <v>-47.67</v>
      </c>
      <c r="S228">
        <v>0</v>
      </c>
      <c r="T228">
        <v>-807.52</v>
      </c>
      <c r="U228">
        <v>0</v>
      </c>
      <c r="V228">
        <v>0</v>
      </c>
      <c r="W228">
        <v>-1896.66</v>
      </c>
      <c r="X228">
        <v>-1921.9</v>
      </c>
      <c r="Y228">
        <v>0</v>
      </c>
      <c r="Z228">
        <v>0</v>
      </c>
      <c r="AA228">
        <v>0</v>
      </c>
      <c r="AB228">
        <v>0</v>
      </c>
      <c r="AC228">
        <v>0</v>
      </c>
      <c r="AD228">
        <v>0</v>
      </c>
      <c r="AE228">
        <v>0</v>
      </c>
      <c r="AF228">
        <v>0</v>
      </c>
      <c r="AG228">
        <v>0</v>
      </c>
      <c r="AH228">
        <v>0</v>
      </c>
      <c r="AI228">
        <v>0</v>
      </c>
      <c r="AJ228">
        <v>-1460.45</v>
      </c>
      <c r="AK228">
        <v>-1394.31</v>
      </c>
      <c r="AL228">
        <v>0</v>
      </c>
      <c r="AM228">
        <v>-633.94000000000005</v>
      </c>
      <c r="AN228">
        <v>0</v>
      </c>
      <c r="AO228">
        <v>0</v>
      </c>
      <c r="AP228">
        <v>218.72</v>
      </c>
      <c r="AQ228">
        <v>0</v>
      </c>
      <c r="AR228">
        <v>0</v>
      </c>
      <c r="AS228">
        <v>0</v>
      </c>
      <c r="AT228">
        <v>0</v>
      </c>
      <c r="AU228">
        <v>0</v>
      </c>
      <c r="AV228">
        <v>0</v>
      </c>
      <c r="AW228">
        <v>0</v>
      </c>
      <c r="AX228">
        <v>0</v>
      </c>
      <c r="AY228">
        <v>0</v>
      </c>
      <c r="AZ228">
        <v>0</v>
      </c>
      <c r="BA228">
        <v>0</v>
      </c>
      <c r="BB228">
        <v>0</v>
      </c>
      <c r="BC228">
        <v>0</v>
      </c>
      <c r="BD228">
        <v>-163.52000000000001</v>
      </c>
      <c r="BE228">
        <v>0</v>
      </c>
      <c r="BF228">
        <v>0</v>
      </c>
      <c r="BG228">
        <v>0</v>
      </c>
      <c r="BH228">
        <v>0</v>
      </c>
      <c r="BI228">
        <v>0</v>
      </c>
      <c r="BJ228">
        <v>0</v>
      </c>
    </row>
    <row r="229" spans="1:62">
      <c r="A229" t="s">
        <v>540</v>
      </c>
      <c r="B229">
        <v>-1094.9100000000001</v>
      </c>
      <c r="C229">
        <v>-1079.07</v>
      </c>
      <c r="D229">
        <v>-21.7</v>
      </c>
      <c r="E229">
        <v>4.97</v>
      </c>
      <c r="F229">
        <v>-254.83</v>
      </c>
      <c r="G229">
        <v>-22.84</v>
      </c>
      <c r="H229">
        <v>-22.46</v>
      </c>
      <c r="I229">
        <v>-10.49</v>
      </c>
      <c r="J229">
        <v>-1256.19</v>
      </c>
      <c r="K229">
        <v>-1026.57</v>
      </c>
      <c r="L229">
        <v>0</v>
      </c>
      <c r="M229">
        <v>0</v>
      </c>
      <c r="N229">
        <v>-479.32</v>
      </c>
      <c r="O229">
        <v>0</v>
      </c>
      <c r="P229">
        <v>0</v>
      </c>
      <c r="Q229">
        <v>-89.85</v>
      </c>
      <c r="R229">
        <v>-47.67</v>
      </c>
      <c r="S229">
        <v>0</v>
      </c>
      <c r="T229">
        <v>-807.52</v>
      </c>
      <c r="U229">
        <v>0</v>
      </c>
      <c r="V229">
        <v>0</v>
      </c>
      <c r="W229">
        <v>-1896.66</v>
      </c>
      <c r="X229">
        <v>-1921.9</v>
      </c>
      <c r="Y229">
        <v>0</v>
      </c>
      <c r="Z229">
        <v>0</v>
      </c>
      <c r="AA229">
        <v>0</v>
      </c>
      <c r="AB229">
        <v>0</v>
      </c>
      <c r="AC229">
        <v>0</v>
      </c>
      <c r="AD229">
        <v>0</v>
      </c>
      <c r="AE229">
        <v>0</v>
      </c>
      <c r="AF229">
        <v>0</v>
      </c>
      <c r="AG229">
        <v>0</v>
      </c>
      <c r="AH229">
        <v>0</v>
      </c>
      <c r="AI229">
        <v>0</v>
      </c>
      <c r="AJ229">
        <v>0</v>
      </c>
      <c r="AK229">
        <v>0</v>
      </c>
      <c r="AL229">
        <v>0</v>
      </c>
      <c r="AM229">
        <v>0</v>
      </c>
      <c r="AN229">
        <v>0</v>
      </c>
      <c r="AO229">
        <v>0</v>
      </c>
      <c r="AP229">
        <v>218.72</v>
      </c>
      <c r="AQ229">
        <v>0</v>
      </c>
      <c r="AR229">
        <v>0</v>
      </c>
      <c r="AS229">
        <v>0</v>
      </c>
      <c r="AT229">
        <v>0</v>
      </c>
      <c r="AU229">
        <v>0</v>
      </c>
      <c r="AV229">
        <v>0</v>
      </c>
      <c r="AW229">
        <v>0</v>
      </c>
      <c r="AX229">
        <v>0</v>
      </c>
      <c r="AY229">
        <v>0</v>
      </c>
      <c r="AZ229">
        <v>0</v>
      </c>
      <c r="BA229">
        <v>0</v>
      </c>
      <c r="BB229">
        <v>0</v>
      </c>
      <c r="BC229">
        <v>0</v>
      </c>
      <c r="BD229">
        <v>-163.52000000000001</v>
      </c>
      <c r="BE229">
        <v>0</v>
      </c>
      <c r="BF229">
        <v>0</v>
      </c>
      <c r="BG229">
        <v>0</v>
      </c>
      <c r="BH229">
        <v>0</v>
      </c>
      <c r="BI229">
        <v>0</v>
      </c>
      <c r="BJ229">
        <v>0</v>
      </c>
    </row>
    <row r="230" spans="1:62">
      <c r="A230" t="s">
        <v>541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-1460.45</v>
      </c>
      <c r="AK230">
        <v>-1394.31</v>
      </c>
      <c r="AL230">
        <v>0</v>
      </c>
      <c r="AM230">
        <v>-633.94000000000005</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row>
    <row r="231" spans="1:62">
      <c r="A231" t="s">
        <v>542</v>
      </c>
      <c r="B231">
        <v>0</v>
      </c>
      <c r="C231">
        <v>0</v>
      </c>
      <c r="D231">
        <v>0</v>
      </c>
      <c r="E231">
        <v>0</v>
      </c>
      <c r="F231">
        <v>0</v>
      </c>
      <c r="G231">
        <v>0</v>
      </c>
      <c r="H231">
        <v>0</v>
      </c>
      <c r="I231">
        <v>0</v>
      </c>
      <c r="J231">
        <v>0</v>
      </c>
      <c r="K231">
        <v>0</v>
      </c>
      <c r="L231">
        <v>-1025.46</v>
      </c>
      <c r="M231">
        <v>-987.04</v>
      </c>
      <c r="N231">
        <v>0</v>
      </c>
      <c r="O231">
        <v>-441.71</v>
      </c>
      <c r="P231">
        <v>-441.71</v>
      </c>
      <c r="Q231">
        <v>0</v>
      </c>
      <c r="R231">
        <v>0</v>
      </c>
      <c r="S231">
        <v>-1417.75</v>
      </c>
      <c r="T231">
        <v>0</v>
      </c>
      <c r="U231">
        <v>-388.26</v>
      </c>
      <c r="V231">
        <v>-382.47</v>
      </c>
      <c r="W231">
        <v>0</v>
      </c>
      <c r="X231">
        <v>0</v>
      </c>
      <c r="Y231">
        <v>-1132.23</v>
      </c>
      <c r="Z231">
        <v>-702.26</v>
      </c>
      <c r="AA231">
        <v>-777.68</v>
      </c>
      <c r="AB231">
        <v>-615.08000000000004</v>
      </c>
      <c r="AC231">
        <v>-630.91999999999996</v>
      </c>
      <c r="AD231">
        <v>-1.49</v>
      </c>
      <c r="AE231">
        <v>-1168.26</v>
      </c>
      <c r="AF231">
        <v>-952.17</v>
      </c>
      <c r="AG231">
        <v>-936.55</v>
      </c>
      <c r="AH231">
        <v>-922.05</v>
      </c>
      <c r="AI231">
        <v>-1488.46</v>
      </c>
      <c r="AJ231">
        <v>0</v>
      </c>
      <c r="AK231">
        <v>0</v>
      </c>
      <c r="AL231">
        <v>-482.21</v>
      </c>
      <c r="AM231">
        <v>0</v>
      </c>
      <c r="AN231">
        <v>-297.5</v>
      </c>
      <c r="AO231">
        <v>-276.19</v>
      </c>
      <c r="AP231">
        <v>0</v>
      </c>
      <c r="AQ231">
        <v>0</v>
      </c>
      <c r="AR231">
        <v>-366.95</v>
      </c>
      <c r="AS231">
        <v>-253.79</v>
      </c>
      <c r="AT231">
        <v>-140.19</v>
      </c>
      <c r="AU231">
        <v>-728.46</v>
      </c>
      <c r="AV231">
        <v>-73.84</v>
      </c>
      <c r="AW231">
        <v>-16.52</v>
      </c>
      <c r="AX231">
        <v>-13.32</v>
      </c>
      <c r="AY231">
        <v>-88.56</v>
      </c>
      <c r="AZ231">
        <v>-4.6900000000000004</v>
      </c>
      <c r="BA231">
        <v>-5.46</v>
      </c>
      <c r="BB231">
        <v>-1.7</v>
      </c>
      <c r="BC231">
        <v>-200.23</v>
      </c>
      <c r="BD231">
        <v>0</v>
      </c>
      <c r="BE231">
        <v>-56.06</v>
      </c>
      <c r="BF231">
        <v>0</v>
      </c>
      <c r="BG231">
        <v>0</v>
      </c>
      <c r="BH231">
        <v>0</v>
      </c>
      <c r="BI231">
        <v>0</v>
      </c>
      <c r="BJ231">
        <v>0</v>
      </c>
    </row>
    <row r="232" spans="1:62">
      <c r="A232" t="s">
        <v>543</v>
      </c>
      <c r="B232">
        <v>0</v>
      </c>
      <c r="C232">
        <v>0</v>
      </c>
      <c r="D232">
        <v>0</v>
      </c>
      <c r="E232">
        <v>0</v>
      </c>
      <c r="F232">
        <v>0</v>
      </c>
      <c r="G232">
        <v>0</v>
      </c>
      <c r="H232">
        <v>0</v>
      </c>
      <c r="I232">
        <v>0</v>
      </c>
      <c r="J232">
        <v>0</v>
      </c>
      <c r="K232">
        <v>0</v>
      </c>
      <c r="L232">
        <v>-1025.46</v>
      </c>
      <c r="M232">
        <v>-987.04</v>
      </c>
      <c r="N232">
        <v>0</v>
      </c>
      <c r="O232">
        <v>-441.71</v>
      </c>
      <c r="P232">
        <v>-441.71</v>
      </c>
      <c r="Q232">
        <v>0</v>
      </c>
      <c r="R232">
        <v>0</v>
      </c>
      <c r="S232">
        <v>-1417.75</v>
      </c>
      <c r="T232">
        <v>0</v>
      </c>
      <c r="U232">
        <v>-388.26</v>
      </c>
      <c r="V232">
        <v>-382.47</v>
      </c>
      <c r="W232">
        <v>0</v>
      </c>
      <c r="X232">
        <v>0</v>
      </c>
      <c r="Y232">
        <v>-1132.23</v>
      </c>
      <c r="Z232">
        <v>-702.26</v>
      </c>
      <c r="AA232">
        <v>-777.68</v>
      </c>
      <c r="AB232">
        <v>-615.08000000000004</v>
      </c>
      <c r="AC232">
        <v>-630.91999999999996</v>
      </c>
      <c r="AD232">
        <v>-1.49</v>
      </c>
      <c r="AE232">
        <v>-1168.26</v>
      </c>
      <c r="AF232">
        <v>-952.17</v>
      </c>
      <c r="AG232">
        <v>-936.55</v>
      </c>
      <c r="AH232">
        <v>-922.05</v>
      </c>
      <c r="AI232">
        <v>-1488.46</v>
      </c>
      <c r="AJ232">
        <v>0</v>
      </c>
      <c r="AK232">
        <v>0</v>
      </c>
      <c r="AL232">
        <v>-482.21</v>
      </c>
      <c r="AM232">
        <v>0</v>
      </c>
      <c r="AN232">
        <v>-297.5</v>
      </c>
      <c r="AO232">
        <v>-276.19</v>
      </c>
      <c r="AP232">
        <v>0</v>
      </c>
      <c r="AQ232">
        <v>0</v>
      </c>
      <c r="AR232">
        <v>-366.95</v>
      </c>
      <c r="AS232">
        <v>-253.79</v>
      </c>
      <c r="AT232">
        <v>-140.19</v>
      </c>
      <c r="AU232">
        <v>-728.46</v>
      </c>
      <c r="AV232">
        <v>-73.84</v>
      </c>
      <c r="AW232">
        <v>-16.52</v>
      </c>
      <c r="AX232">
        <v>-13.32</v>
      </c>
      <c r="AY232">
        <v>-88.56</v>
      </c>
      <c r="AZ232">
        <v>-4.6900000000000004</v>
      </c>
      <c r="BA232">
        <v>-5.46</v>
      </c>
      <c r="BB232">
        <v>-1.7</v>
      </c>
      <c r="BC232">
        <v>-200.23</v>
      </c>
      <c r="BD232">
        <v>0</v>
      </c>
      <c r="BE232">
        <v>-56.06</v>
      </c>
      <c r="BF232">
        <v>0</v>
      </c>
      <c r="BG232">
        <v>0</v>
      </c>
      <c r="BH232">
        <v>0</v>
      </c>
      <c r="BI232">
        <v>0</v>
      </c>
      <c r="BJ232">
        <v>0</v>
      </c>
    </row>
    <row r="233" spans="1:62">
      <c r="A233" t="s">
        <v>355</v>
      </c>
      <c r="B233">
        <v>4328.47</v>
      </c>
      <c r="C233">
        <v>2918.96</v>
      </c>
      <c r="D233">
        <v>1992.45</v>
      </c>
      <c r="E233">
        <v>1060.83</v>
      </c>
      <c r="F233">
        <v>4913.17</v>
      </c>
      <c r="G233">
        <v>3733.55</v>
      </c>
      <c r="H233">
        <v>2527.2800000000002</v>
      </c>
      <c r="I233">
        <v>1385.37</v>
      </c>
      <c r="J233">
        <v>9101.1200000000008</v>
      </c>
      <c r="K233">
        <v>7174.97</v>
      </c>
      <c r="L233">
        <v>5162.33</v>
      </c>
      <c r="M233">
        <v>2831.53</v>
      </c>
      <c r="N233">
        <v>8330.14</v>
      </c>
      <c r="O233">
        <v>5514.95</v>
      </c>
      <c r="P233">
        <v>5514.95</v>
      </c>
      <c r="Q233">
        <v>2937.84</v>
      </c>
      <c r="R233">
        <v>1337.52</v>
      </c>
      <c r="S233">
        <v>1441.34</v>
      </c>
      <c r="T233">
        <v>690.9</v>
      </c>
      <c r="U233">
        <v>332.78</v>
      </c>
      <c r="V233">
        <v>121.81</v>
      </c>
      <c r="W233">
        <v>1450.68</v>
      </c>
      <c r="X233">
        <v>1356.63</v>
      </c>
      <c r="Y233">
        <v>1203.82</v>
      </c>
      <c r="Z233">
        <v>641.52</v>
      </c>
      <c r="AA233">
        <v>3268.47</v>
      </c>
      <c r="AB233">
        <v>2599.48</v>
      </c>
      <c r="AC233">
        <v>1925.92</v>
      </c>
      <c r="AD233">
        <v>1120</v>
      </c>
      <c r="AE233">
        <v>8418.17</v>
      </c>
      <c r="AF233">
        <v>6850.46</v>
      </c>
      <c r="AG233">
        <v>4938.1000000000004</v>
      </c>
      <c r="AH233">
        <v>2645.94</v>
      </c>
      <c r="AI233">
        <v>13426.49</v>
      </c>
      <c r="AJ233">
        <v>10345.93</v>
      </c>
      <c r="AK233">
        <v>7147.61</v>
      </c>
      <c r="AL233">
        <v>3706.83</v>
      </c>
      <c r="AM233">
        <v>16080.26</v>
      </c>
      <c r="AN233">
        <v>12202.59</v>
      </c>
      <c r="AO233">
        <v>8597.26</v>
      </c>
      <c r="AP233">
        <v>4598.04</v>
      </c>
      <c r="AQ233">
        <v>22032.21</v>
      </c>
      <c r="AR233">
        <v>16729.689999999999</v>
      </c>
      <c r="AS233">
        <v>11462.81</v>
      </c>
      <c r="AT233">
        <v>5764.39</v>
      </c>
      <c r="AU233">
        <v>16697.18</v>
      </c>
      <c r="AV233">
        <v>10964.57</v>
      </c>
      <c r="AW233">
        <v>5971.47</v>
      </c>
      <c r="AX233">
        <v>2209.1</v>
      </c>
      <c r="AY233">
        <v>15130.43</v>
      </c>
      <c r="AZ233">
        <v>11268.94</v>
      </c>
      <c r="BA233">
        <v>7738.23</v>
      </c>
      <c r="BB233">
        <v>3987.15</v>
      </c>
      <c r="BC233">
        <v>16527.740000000002</v>
      </c>
      <c r="BD233">
        <v>12466</v>
      </c>
      <c r="BE233">
        <v>9013.42</v>
      </c>
      <c r="BF233">
        <v>0</v>
      </c>
      <c r="BG233">
        <v>0</v>
      </c>
      <c r="BH233">
        <v>0</v>
      </c>
      <c r="BI233">
        <v>0</v>
      </c>
      <c r="BJ233">
        <v>0</v>
      </c>
    </row>
    <row r="234" spans="1:62">
      <c r="A234" t="s">
        <v>356</v>
      </c>
      <c r="B234">
        <v>98509.62</v>
      </c>
      <c r="C234">
        <v>73329.14</v>
      </c>
      <c r="D234">
        <v>48545.82</v>
      </c>
      <c r="E234">
        <v>21874.23</v>
      </c>
      <c r="F234">
        <v>73917.31</v>
      </c>
      <c r="G234">
        <v>50493.54</v>
      </c>
      <c r="H234">
        <v>35741.79</v>
      </c>
      <c r="I234">
        <v>20499.84</v>
      </c>
      <c r="J234">
        <v>51050.239999999998</v>
      </c>
      <c r="K234">
        <v>9016.86</v>
      </c>
      <c r="L234">
        <v>-6147.53</v>
      </c>
      <c r="M234">
        <v>17817.68</v>
      </c>
      <c r="N234">
        <v>154368.01</v>
      </c>
      <c r="O234">
        <v>131360.09</v>
      </c>
      <c r="P234">
        <v>131360.09</v>
      </c>
      <c r="Q234">
        <v>76149.59</v>
      </c>
      <c r="R234">
        <v>43906.47</v>
      </c>
      <c r="S234">
        <v>129749.82</v>
      </c>
      <c r="T234">
        <v>97986.17</v>
      </c>
      <c r="U234">
        <v>60973.87</v>
      </c>
      <c r="V234">
        <v>35026.400000000001</v>
      </c>
      <c r="W234">
        <v>67024.009999999995</v>
      </c>
      <c r="X234">
        <v>57290.53</v>
      </c>
      <c r="Y234">
        <v>25274.35</v>
      </c>
      <c r="Z234">
        <v>17724.27</v>
      </c>
      <c r="AA234">
        <v>54615.77</v>
      </c>
      <c r="AB234">
        <v>45843.41</v>
      </c>
      <c r="AC234">
        <v>26654.78</v>
      </c>
      <c r="AD234">
        <v>15179.1</v>
      </c>
      <c r="AE234">
        <v>42663.22</v>
      </c>
      <c r="AF234">
        <v>31251.41</v>
      </c>
      <c r="AG234">
        <v>10145.74</v>
      </c>
      <c r="AH234">
        <v>1576.39</v>
      </c>
      <c r="AI234">
        <v>47839.34</v>
      </c>
      <c r="AJ234">
        <v>37058.370000000003</v>
      </c>
      <c r="AK234">
        <v>15561.51</v>
      </c>
      <c r="AL234">
        <v>10793.01</v>
      </c>
      <c r="AM234">
        <v>70874.52</v>
      </c>
      <c r="AN234">
        <v>49182.67</v>
      </c>
      <c r="AO234">
        <v>27567.98</v>
      </c>
      <c r="AP234">
        <v>12450.15</v>
      </c>
      <c r="AQ234">
        <v>81906.39</v>
      </c>
      <c r="AR234">
        <v>66840.53</v>
      </c>
      <c r="AS234">
        <v>37708.26</v>
      </c>
      <c r="AT234">
        <v>20956.45</v>
      </c>
      <c r="AU234">
        <v>56115.39</v>
      </c>
      <c r="AV234">
        <v>47968</v>
      </c>
      <c r="AW234">
        <v>36065.22</v>
      </c>
      <c r="AX234">
        <v>11434.98</v>
      </c>
      <c r="AY234">
        <v>18777.650000000001</v>
      </c>
      <c r="AZ234">
        <v>12509.95</v>
      </c>
      <c r="BA234">
        <v>9741.6299999999992</v>
      </c>
      <c r="BB234">
        <v>2237.09</v>
      </c>
      <c r="BC234">
        <v>13734.58</v>
      </c>
      <c r="BD234">
        <v>10778.21</v>
      </c>
      <c r="BE234">
        <v>9217.18</v>
      </c>
      <c r="BF234">
        <v>0</v>
      </c>
      <c r="BG234">
        <v>0</v>
      </c>
      <c r="BH234">
        <v>0</v>
      </c>
      <c r="BI234">
        <v>0</v>
      </c>
      <c r="BJ234">
        <v>0</v>
      </c>
    </row>
    <row r="235" spans="1:62">
      <c r="A235" t="s">
        <v>545</v>
      </c>
      <c r="B235">
        <v>22835.91</v>
      </c>
      <c r="C235">
        <v>17352.91</v>
      </c>
      <c r="D235">
        <v>11568.62</v>
      </c>
      <c r="E235">
        <v>5784.3</v>
      </c>
      <c r="F235">
        <v>23108.95</v>
      </c>
      <c r="G235">
        <v>17331.740000000002</v>
      </c>
      <c r="H235">
        <v>11554.44</v>
      </c>
      <c r="I235">
        <v>5777.21</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row>
    <row r="236" spans="1:62">
      <c r="A236" t="s">
        <v>546</v>
      </c>
      <c r="B236">
        <v>1661.98</v>
      </c>
      <c r="C236">
        <v>1225.43</v>
      </c>
      <c r="D236">
        <v>799.83</v>
      </c>
      <c r="E236">
        <v>389.38</v>
      </c>
      <c r="F236">
        <v>1427.41</v>
      </c>
      <c r="G236">
        <v>921.19</v>
      </c>
      <c r="H236">
        <v>2203.23</v>
      </c>
      <c r="I236">
        <v>306.05</v>
      </c>
      <c r="J236">
        <v>39381.620000000003</v>
      </c>
      <c r="K236">
        <v>59665.39</v>
      </c>
      <c r="L236">
        <v>47858.89</v>
      </c>
      <c r="M236">
        <v>5578.01</v>
      </c>
      <c r="N236">
        <v>-16927.21</v>
      </c>
      <c r="O236">
        <v>-21549.279999999999</v>
      </c>
      <c r="P236">
        <v>-21549.279999999999</v>
      </c>
      <c r="Q236">
        <v>-1355.41</v>
      </c>
      <c r="R236">
        <v>-15214.98</v>
      </c>
      <c r="S236">
        <v>-22346.799999999999</v>
      </c>
      <c r="T236">
        <v>-12131.71</v>
      </c>
      <c r="U236">
        <v>-7026.06</v>
      </c>
      <c r="V236">
        <v>-9939.4599999999991</v>
      </c>
      <c r="W236">
        <v>8121.33</v>
      </c>
      <c r="X236">
        <v>3795.91</v>
      </c>
      <c r="Y236">
        <v>12216.05</v>
      </c>
      <c r="Z236">
        <v>203.87</v>
      </c>
      <c r="AA236">
        <v>853.81</v>
      </c>
      <c r="AB236">
        <v>-7734.87</v>
      </c>
      <c r="AC236">
        <v>44.24</v>
      </c>
      <c r="AD236">
        <v>-3572.34</v>
      </c>
      <c r="AE236">
        <v>10045.469999999999</v>
      </c>
      <c r="AF236">
        <v>2875.67</v>
      </c>
      <c r="AG236">
        <v>12360.93</v>
      </c>
      <c r="AH236">
        <v>11132.48</v>
      </c>
      <c r="AI236">
        <v>4150.7700000000004</v>
      </c>
      <c r="AJ236">
        <v>-4153.57</v>
      </c>
      <c r="AK236">
        <v>7639.11</v>
      </c>
      <c r="AL236">
        <v>-58.82</v>
      </c>
      <c r="AM236">
        <v>-18818.650000000001</v>
      </c>
      <c r="AN236">
        <v>-9443.5499999999993</v>
      </c>
      <c r="AO236">
        <v>3959.94</v>
      </c>
      <c r="AP236">
        <v>12026.33</v>
      </c>
      <c r="AQ236">
        <v>3647.75</v>
      </c>
      <c r="AR236">
        <v>6067.38</v>
      </c>
      <c r="AS236">
        <v>2044.92</v>
      </c>
      <c r="AT236">
        <v>1312.04</v>
      </c>
      <c r="AU236">
        <v>2756.37</v>
      </c>
      <c r="AV236">
        <v>3169.11</v>
      </c>
      <c r="AW236">
        <v>2112.6</v>
      </c>
      <c r="AX236">
        <v>14949.37</v>
      </c>
      <c r="AY236">
        <v>13616.16</v>
      </c>
      <c r="AZ236">
        <v>10897.24</v>
      </c>
      <c r="BA236">
        <v>9498.83</v>
      </c>
      <c r="BB236">
        <v>5873.68</v>
      </c>
      <c r="BC236">
        <v>6898.96</v>
      </c>
      <c r="BD236">
        <v>5784.22</v>
      </c>
      <c r="BE236">
        <v>5955.12</v>
      </c>
      <c r="BF236">
        <v>11721</v>
      </c>
      <c r="BG236">
        <v>51137</v>
      </c>
      <c r="BH236">
        <v>1239.28</v>
      </c>
      <c r="BI236">
        <v>22064</v>
      </c>
      <c r="BJ236">
        <v>18957.71</v>
      </c>
    </row>
    <row r="237" spans="1:62">
      <c r="A237" t="s">
        <v>547</v>
      </c>
      <c r="B237">
        <v>617593.36</v>
      </c>
      <c r="C237">
        <v>453436.92</v>
      </c>
      <c r="D237">
        <v>305542.53999999998</v>
      </c>
      <c r="E237">
        <v>146984.74</v>
      </c>
      <c r="F237">
        <v>476736.85</v>
      </c>
      <c r="G237">
        <v>326044.34000000003</v>
      </c>
      <c r="H237">
        <v>211799.8</v>
      </c>
      <c r="I237">
        <v>114113.71</v>
      </c>
      <c r="J237">
        <v>429448.39</v>
      </c>
      <c r="K237">
        <v>324574.33</v>
      </c>
      <c r="L237">
        <v>199230.22</v>
      </c>
      <c r="M237">
        <v>111676.28</v>
      </c>
      <c r="N237">
        <v>609263.34</v>
      </c>
      <c r="O237">
        <v>469198.78</v>
      </c>
      <c r="P237">
        <v>469198.78</v>
      </c>
      <c r="Q237">
        <v>304583.27</v>
      </c>
      <c r="R237">
        <v>137726.38</v>
      </c>
      <c r="S237">
        <v>522598.42</v>
      </c>
      <c r="T237">
        <v>408864.57</v>
      </c>
      <c r="U237">
        <v>255531.89</v>
      </c>
      <c r="V237">
        <v>116535.61</v>
      </c>
      <c r="W237">
        <v>373347.65</v>
      </c>
      <c r="X237">
        <v>294470.90999999997</v>
      </c>
      <c r="Y237">
        <v>180201.18</v>
      </c>
      <c r="Z237">
        <v>83488.399999999994</v>
      </c>
      <c r="AA237">
        <v>294070.53999999998</v>
      </c>
      <c r="AB237">
        <v>200074.75</v>
      </c>
      <c r="AC237">
        <v>140504.99</v>
      </c>
      <c r="AD237">
        <v>64097.78</v>
      </c>
      <c r="AE237">
        <v>286854.01</v>
      </c>
      <c r="AF237">
        <v>186115.20000000001</v>
      </c>
      <c r="AG237">
        <v>117655.18</v>
      </c>
      <c r="AH237">
        <v>61331.05</v>
      </c>
      <c r="AI237">
        <v>271276.83</v>
      </c>
      <c r="AJ237">
        <v>174395.36</v>
      </c>
      <c r="AK237">
        <v>120488.47</v>
      </c>
      <c r="AL237">
        <v>61371.41</v>
      </c>
      <c r="AM237">
        <v>242494.2</v>
      </c>
      <c r="AN237">
        <v>179328.47</v>
      </c>
      <c r="AO237">
        <v>122392.01</v>
      </c>
      <c r="AP237">
        <v>69150.509999999995</v>
      </c>
      <c r="AQ237">
        <v>257631.51</v>
      </c>
      <c r="AR237">
        <v>220877.78</v>
      </c>
      <c r="AS237">
        <v>143784.47</v>
      </c>
      <c r="AT237">
        <v>80670.789999999994</v>
      </c>
      <c r="AU237">
        <v>211395.65</v>
      </c>
      <c r="AV237">
        <v>183795.44</v>
      </c>
      <c r="AW237">
        <v>123476.04</v>
      </c>
      <c r="AX237">
        <v>68143.429999999993</v>
      </c>
      <c r="AY237">
        <v>155732.29999999999</v>
      </c>
      <c r="AZ237">
        <v>113247.17</v>
      </c>
      <c r="BA237">
        <v>79014.14</v>
      </c>
      <c r="BB237">
        <v>46071.06</v>
      </c>
      <c r="BC237">
        <v>156776.56</v>
      </c>
      <c r="BD237">
        <v>112443.57</v>
      </c>
      <c r="BE237">
        <v>65432.39</v>
      </c>
      <c r="BF237">
        <v>32100</v>
      </c>
      <c r="BG237">
        <v>291352</v>
      </c>
      <c r="BH237">
        <v>194576.48</v>
      </c>
      <c r="BI237">
        <v>154792</v>
      </c>
      <c r="BJ237">
        <v>88534.68</v>
      </c>
    </row>
    <row r="238" spans="1:62">
      <c r="A238" t="s">
        <v>548</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row>
    <row r="239" spans="1:62">
      <c r="A239" t="s">
        <v>549</v>
      </c>
      <c r="B239">
        <v>-26726.14</v>
      </c>
      <c r="C239">
        <v>22067.05</v>
      </c>
      <c r="D239">
        <v>-1495.94</v>
      </c>
      <c r="E239">
        <v>2287.11</v>
      </c>
      <c r="F239">
        <v>-9149.85</v>
      </c>
      <c r="G239">
        <v>88900.85</v>
      </c>
      <c r="H239">
        <v>49743.07</v>
      </c>
      <c r="I239">
        <v>13725.97</v>
      </c>
      <c r="J239">
        <v>55328.94</v>
      </c>
      <c r="K239">
        <v>54061.75</v>
      </c>
      <c r="L239">
        <v>41984.36</v>
      </c>
      <c r="M239">
        <v>96288.17</v>
      </c>
      <c r="N239">
        <v>-22211.21</v>
      </c>
      <c r="O239">
        <v>-31104.49</v>
      </c>
      <c r="P239">
        <v>-31104.49</v>
      </c>
      <c r="Q239">
        <v>-47187.39</v>
      </c>
      <c r="R239">
        <v>-52105.19</v>
      </c>
      <c r="S239">
        <v>-115031.11</v>
      </c>
      <c r="T239">
        <v>-143776.10999999999</v>
      </c>
      <c r="U239">
        <v>-112029.98</v>
      </c>
      <c r="V239">
        <v>-58390.57</v>
      </c>
      <c r="W239">
        <v>-30045.86</v>
      </c>
      <c r="X239">
        <v>-99445.06</v>
      </c>
      <c r="Y239">
        <v>-46362.16</v>
      </c>
      <c r="Z239">
        <v>-9527.67</v>
      </c>
      <c r="AA239">
        <v>16777.53</v>
      </c>
      <c r="AB239">
        <v>34531.85</v>
      </c>
      <c r="AC239">
        <v>6778.46</v>
      </c>
      <c r="AD239">
        <v>32493.65</v>
      </c>
      <c r="AE239">
        <v>-24489.37</v>
      </c>
      <c r="AF239">
        <v>8592.7800000000007</v>
      </c>
      <c r="AG239">
        <v>21141.81</v>
      </c>
      <c r="AH239">
        <v>61707.62</v>
      </c>
      <c r="AI239">
        <v>56776.78</v>
      </c>
      <c r="AJ239">
        <v>83576.539999999994</v>
      </c>
      <c r="AK239">
        <v>64876.42</v>
      </c>
      <c r="AL239">
        <v>56530.39</v>
      </c>
      <c r="AM239">
        <v>124950.21</v>
      </c>
      <c r="AN239">
        <v>134928.19</v>
      </c>
      <c r="AO239">
        <v>48612.65</v>
      </c>
      <c r="AP239">
        <v>15909.27</v>
      </c>
      <c r="AQ239">
        <v>39784.410000000003</v>
      </c>
      <c r="AR239">
        <v>43706.99</v>
      </c>
      <c r="AS239">
        <v>24524.66</v>
      </c>
      <c r="AT239">
        <v>3615.1</v>
      </c>
      <c r="AU239">
        <v>55568</v>
      </c>
      <c r="AV239">
        <v>37321.25</v>
      </c>
      <c r="AW239">
        <v>-6047.32</v>
      </c>
      <c r="AX239">
        <v>-7812.27</v>
      </c>
      <c r="AY239">
        <v>-5786.98</v>
      </c>
      <c r="AZ239">
        <v>-3667.05</v>
      </c>
      <c r="BA239">
        <v>30006.75</v>
      </c>
      <c r="BB239">
        <v>17428.14</v>
      </c>
      <c r="BC239">
        <v>27513.77</v>
      </c>
      <c r="BD239">
        <v>41416.46</v>
      </c>
      <c r="BE239">
        <v>60916.26</v>
      </c>
      <c r="BF239">
        <v>0</v>
      </c>
      <c r="BG239">
        <v>0</v>
      </c>
      <c r="BH239">
        <v>0</v>
      </c>
      <c r="BI239">
        <v>0</v>
      </c>
      <c r="BJ239">
        <v>0</v>
      </c>
    </row>
    <row r="240" spans="1:62">
      <c r="A240" t="s">
        <v>550</v>
      </c>
      <c r="B240">
        <v>133845.14000000001</v>
      </c>
      <c r="C240">
        <v>180489.02</v>
      </c>
      <c r="D240">
        <v>177176.56</v>
      </c>
      <c r="E240">
        <v>68550.33</v>
      </c>
      <c r="F240">
        <v>143653.82</v>
      </c>
      <c r="G240">
        <v>37128.089999999997</v>
      </c>
      <c r="H240">
        <v>66703.37</v>
      </c>
      <c r="I240">
        <v>73372.649999999994</v>
      </c>
      <c r="J240">
        <v>159837.24</v>
      </c>
      <c r="K240">
        <v>110697.54</v>
      </c>
      <c r="L240">
        <v>13592.58</v>
      </c>
      <c r="M240">
        <v>-80276.42</v>
      </c>
      <c r="N240">
        <v>-446284.88</v>
      </c>
      <c r="O240">
        <v>-372865.07</v>
      </c>
      <c r="P240">
        <v>-372865.07</v>
      </c>
      <c r="Q240">
        <v>-268049.71999999997</v>
      </c>
      <c r="R240">
        <v>-123751.82</v>
      </c>
      <c r="S240">
        <v>-141866.88</v>
      </c>
      <c r="T240">
        <v>-8848.7999999999993</v>
      </c>
      <c r="U240">
        <v>-36612.769999999997</v>
      </c>
      <c r="V240">
        <v>-34589.65</v>
      </c>
      <c r="W240">
        <v>175519.93</v>
      </c>
      <c r="X240">
        <v>166940.01999999999</v>
      </c>
      <c r="Y240">
        <v>105377.74</v>
      </c>
      <c r="Z240">
        <v>20667.13</v>
      </c>
      <c r="AA240">
        <v>-3563.65</v>
      </c>
      <c r="AB240">
        <v>-6921.48</v>
      </c>
      <c r="AC240">
        <v>49907.22</v>
      </c>
      <c r="AD240">
        <v>9180.6299999999992</v>
      </c>
      <c r="AE240">
        <v>74544.899999999994</v>
      </c>
      <c r="AF240">
        <v>39742.82</v>
      </c>
      <c r="AG240">
        <v>11606.1</v>
      </c>
      <c r="AH240">
        <v>-35765.370000000003</v>
      </c>
      <c r="AI240">
        <v>-43113.55</v>
      </c>
      <c r="AJ240">
        <v>-51669.25</v>
      </c>
      <c r="AK240">
        <v>-19338.18</v>
      </c>
      <c r="AL240">
        <v>-27258.720000000001</v>
      </c>
      <c r="AM240">
        <v>-95985.2</v>
      </c>
      <c r="AN240">
        <v>-73104.56</v>
      </c>
      <c r="AO240">
        <v>11955.27</v>
      </c>
      <c r="AP240">
        <v>-11649.82</v>
      </c>
      <c r="AQ240">
        <v>-20616.88</v>
      </c>
      <c r="AR240">
        <v>-75762.44</v>
      </c>
      <c r="AS240">
        <v>-42961.17</v>
      </c>
      <c r="AT240">
        <v>-32475.46</v>
      </c>
      <c r="AU240">
        <v>-311621.78000000003</v>
      </c>
      <c r="AV240">
        <v>-298144.24</v>
      </c>
      <c r="AW240">
        <v>-187253.61</v>
      </c>
      <c r="AX240">
        <v>-65445.85</v>
      </c>
      <c r="AY240">
        <v>55720.23</v>
      </c>
      <c r="AZ240">
        <v>90098.96</v>
      </c>
      <c r="BA240">
        <v>70690.13</v>
      </c>
      <c r="BB240">
        <v>62389.78</v>
      </c>
      <c r="BC240">
        <v>-177974.55</v>
      </c>
      <c r="BD240">
        <v>-184168.38</v>
      </c>
      <c r="BE240">
        <v>-105310.59</v>
      </c>
      <c r="BF240">
        <v>0</v>
      </c>
      <c r="BG240">
        <v>0</v>
      </c>
      <c r="BH240">
        <v>0</v>
      </c>
      <c r="BI240">
        <v>0</v>
      </c>
      <c r="BJ240">
        <v>0</v>
      </c>
    </row>
    <row r="241" spans="1:62">
      <c r="A241" t="s">
        <v>551</v>
      </c>
      <c r="B241">
        <v>8219.52</v>
      </c>
      <c r="C241">
        <v>6466.41</v>
      </c>
      <c r="D241">
        <v>12227.97</v>
      </c>
      <c r="E241">
        <v>2438.73</v>
      </c>
      <c r="F241">
        <v>-4861.58</v>
      </c>
      <c r="G241">
        <v>22746.2</v>
      </c>
      <c r="H241">
        <v>39176.75</v>
      </c>
      <c r="I241">
        <v>24423.759999999998</v>
      </c>
      <c r="J241">
        <v>-54457</v>
      </c>
      <c r="K241">
        <v>-77797.17</v>
      </c>
      <c r="L241">
        <v>-55986.239999999998</v>
      </c>
      <c r="M241">
        <v>-77096.460000000006</v>
      </c>
      <c r="N241">
        <v>-23797.03</v>
      </c>
      <c r="O241">
        <v>-90213.440000000002</v>
      </c>
      <c r="P241">
        <v>-90213.440000000002</v>
      </c>
      <c r="Q241">
        <v>-8486.7999999999993</v>
      </c>
      <c r="R241">
        <v>-9324.17</v>
      </c>
      <c r="S241">
        <v>-12813.69</v>
      </c>
      <c r="T241">
        <v>-8390.33</v>
      </c>
      <c r="U241">
        <v>-6620.94</v>
      </c>
      <c r="V241">
        <v>-5156.54</v>
      </c>
      <c r="W241">
        <v>2818.07</v>
      </c>
      <c r="X241">
        <v>-701.72</v>
      </c>
      <c r="Y241">
        <v>5019.6099999999997</v>
      </c>
      <c r="Z241">
        <v>-2042.19</v>
      </c>
      <c r="AA241">
        <v>-6087.73</v>
      </c>
      <c r="AB241">
        <v>-26817.08</v>
      </c>
      <c r="AC241">
        <v>-5104.7</v>
      </c>
      <c r="AD241">
        <v>-3139.04</v>
      </c>
      <c r="AE241">
        <v>-11646</v>
      </c>
      <c r="AF241">
        <v>-24094.9</v>
      </c>
      <c r="AG241">
        <v>382.61</v>
      </c>
      <c r="AH241">
        <v>3833.65</v>
      </c>
      <c r="AI241">
        <v>-5489.01</v>
      </c>
      <c r="AJ241">
        <v>-35837.19</v>
      </c>
      <c r="AK241">
        <v>2823.02</v>
      </c>
      <c r="AL241">
        <v>611.02</v>
      </c>
      <c r="AM241">
        <v>-25506</v>
      </c>
      <c r="AN241">
        <v>-57523.87</v>
      </c>
      <c r="AO241">
        <v>-8148.79</v>
      </c>
      <c r="AP241">
        <v>-2237.52</v>
      </c>
      <c r="AQ241">
        <v>-29585.34</v>
      </c>
      <c r="AR241">
        <v>-68353.919999999998</v>
      </c>
      <c r="AS241">
        <v>-9606.5300000000007</v>
      </c>
      <c r="AT241">
        <v>-4747.47</v>
      </c>
      <c r="AU241">
        <v>-7397.6</v>
      </c>
      <c r="AV241">
        <v>-39359.75</v>
      </c>
      <c r="AW241">
        <v>-10328.049999999999</v>
      </c>
      <c r="AX241">
        <v>-755.15</v>
      </c>
      <c r="AY241">
        <v>-3526.71</v>
      </c>
      <c r="AZ241">
        <v>-10240.799999999999</v>
      </c>
      <c r="BA241">
        <v>-13579.8</v>
      </c>
      <c r="BB241">
        <v>587.80999999999995</v>
      </c>
      <c r="BC241">
        <v>870.98</v>
      </c>
      <c r="BD241">
        <v>-1169.54</v>
      </c>
      <c r="BE241">
        <v>-2752.32</v>
      </c>
      <c r="BF241">
        <v>52202</v>
      </c>
      <c r="BG241">
        <v>-215659</v>
      </c>
      <c r="BH241">
        <v>-148982.76999999999</v>
      </c>
      <c r="BI241">
        <v>-87595</v>
      </c>
      <c r="BJ241">
        <v>-975.89</v>
      </c>
    </row>
    <row r="242" spans="1:62">
      <c r="A242" t="s">
        <v>552</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row>
    <row r="243" spans="1:62">
      <c r="A243" t="s">
        <v>553</v>
      </c>
      <c r="B243">
        <v>30440.55</v>
      </c>
      <c r="C243">
        <v>-11239.65</v>
      </c>
      <c r="D243">
        <v>-51293.54</v>
      </c>
      <c r="E243">
        <v>-102337.64</v>
      </c>
      <c r="F243">
        <v>39497.949999999997</v>
      </c>
      <c r="G243">
        <v>-54170.58</v>
      </c>
      <c r="H243">
        <v>-37710.68</v>
      </c>
      <c r="I243">
        <v>-49851.44</v>
      </c>
      <c r="J243">
        <v>-154476.43</v>
      </c>
      <c r="K243">
        <v>-141718.98000000001</v>
      </c>
      <c r="L243">
        <v>-194764.54</v>
      </c>
      <c r="M243">
        <v>-195684.15</v>
      </c>
      <c r="N243">
        <v>-45193.9</v>
      </c>
      <c r="O243">
        <v>-78146.64</v>
      </c>
      <c r="P243">
        <v>-78146.64</v>
      </c>
      <c r="Q243">
        <v>-63291.54</v>
      </c>
      <c r="R243">
        <v>-108660.13</v>
      </c>
      <c r="S243">
        <v>77954.679999999993</v>
      </c>
      <c r="T243">
        <v>10218.48</v>
      </c>
      <c r="U243">
        <v>-34451.68</v>
      </c>
      <c r="V243">
        <v>-57838.2</v>
      </c>
      <c r="W243">
        <v>72161.66</v>
      </c>
      <c r="X243">
        <v>235.07</v>
      </c>
      <c r="Y243">
        <v>-45091.199999999997</v>
      </c>
      <c r="Z243">
        <v>-76208.289999999994</v>
      </c>
      <c r="AA243">
        <v>23794.34</v>
      </c>
      <c r="AB243">
        <v>12867.54</v>
      </c>
      <c r="AC243">
        <v>-6438.21</v>
      </c>
      <c r="AD243">
        <v>-42316.81</v>
      </c>
      <c r="AE243">
        <v>7053.05</v>
      </c>
      <c r="AF243">
        <v>-32450.92</v>
      </c>
      <c r="AG243">
        <v>-47722.89</v>
      </c>
      <c r="AH243">
        <v>-56144.26</v>
      </c>
      <c r="AI243">
        <v>-5415.56</v>
      </c>
      <c r="AJ243">
        <v>-15126.01</v>
      </c>
      <c r="AK243">
        <v>-41532.339999999997</v>
      </c>
      <c r="AL243">
        <v>-70890.2</v>
      </c>
      <c r="AM243">
        <v>23664.639999999999</v>
      </c>
      <c r="AN243">
        <v>27935.16</v>
      </c>
      <c r="AO243">
        <v>22290.959999999999</v>
      </c>
      <c r="AP243">
        <v>487.86</v>
      </c>
      <c r="AQ243">
        <v>-22955.96</v>
      </c>
      <c r="AR243">
        <v>-26227.39</v>
      </c>
      <c r="AS243">
        <v>-29797.07</v>
      </c>
      <c r="AT243">
        <v>-42919.82</v>
      </c>
      <c r="AU243">
        <v>-24098.62</v>
      </c>
      <c r="AV243">
        <v>12064.64</v>
      </c>
      <c r="AW243">
        <v>31108.97</v>
      </c>
      <c r="AX243">
        <v>-10329.4</v>
      </c>
      <c r="AY243">
        <v>33578.120000000003</v>
      </c>
      <c r="AZ243">
        <v>4620.51</v>
      </c>
      <c r="BA243">
        <v>-15348.04</v>
      </c>
      <c r="BB243">
        <v>-45841.33</v>
      </c>
      <c r="BC243">
        <v>-29801.86</v>
      </c>
      <c r="BD243">
        <v>24478.68</v>
      </c>
      <c r="BE243">
        <v>12842.61</v>
      </c>
      <c r="BF243">
        <v>0</v>
      </c>
      <c r="BG243">
        <v>0</v>
      </c>
      <c r="BH243">
        <v>0</v>
      </c>
      <c r="BI243">
        <v>0</v>
      </c>
      <c r="BJ243">
        <v>0</v>
      </c>
    </row>
    <row r="244" spans="1:62">
      <c r="A244" t="s">
        <v>554</v>
      </c>
      <c r="B244">
        <v>-7867.3</v>
      </c>
      <c r="C244">
        <v>0</v>
      </c>
      <c r="D244">
        <v>0</v>
      </c>
      <c r="E244">
        <v>0</v>
      </c>
      <c r="F244">
        <v>-11923.64</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row>
    <row r="245" spans="1:62">
      <c r="A245" t="s">
        <v>555</v>
      </c>
      <c r="B245">
        <v>-13160.67</v>
      </c>
      <c r="C245">
        <v>3584.89</v>
      </c>
      <c r="D245">
        <v>-15073.13</v>
      </c>
      <c r="E245">
        <v>-13802.86</v>
      </c>
      <c r="F245">
        <v>-14975.54</v>
      </c>
      <c r="G245">
        <v>-10493.42</v>
      </c>
      <c r="H245">
        <v>-26262.07</v>
      </c>
      <c r="I245">
        <v>-29976.05</v>
      </c>
      <c r="J245">
        <v>25208.639999999999</v>
      </c>
      <c r="K245">
        <v>16047.39</v>
      </c>
      <c r="L245">
        <v>13003.24</v>
      </c>
      <c r="M245">
        <v>18166.009999999998</v>
      </c>
      <c r="N245">
        <v>-15099.56</v>
      </c>
      <c r="O245">
        <v>4867.0200000000004</v>
      </c>
      <c r="P245">
        <v>4867.0200000000004</v>
      </c>
      <c r="Q245">
        <v>-9372.2900000000009</v>
      </c>
      <c r="R245">
        <v>-5624.48</v>
      </c>
      <c r="S245">
        <v>-1151.28</v>
      </c>
      <c r="T245">
        <v>9323.61</v>
      </c>
      <c r="U245">
        <v>-8471.58</v>
      </c>
      <c r="V245">
        <v>-1927.32</v>
      </c>
      <c r="W245">
        <v>-1153.57</v>
      </c>
      <c r="X245">
        <v>-4221.24</v>
      </c>
      <c r="Y245">
        <v>-5038.75</v>
      </c>
      <c r="Z245">
        <v>-3353.23</v>
      </c>
      <c r="AA245">
        <v>-2125.86</v>
      </c>
      <c r="AB245">
        <v>-536.74</v>
      </c>
      <c r="AC245">
        <v>-675.02</v>
      </c>
      <c r="AD245">
        <v>931.53</v>
      </c>
      <c r="AE245">
        <v>-1461.75</v>
      </c>
      <c r="AF245">
        <v>-1347.24</v>
      </c>
      <c r="AG245">
        <v>-726.95</v>
      </c>
      <c r="AH245">
        <v>-7955.84</v>
      </c>
      <c r="AI245">
        <v>-3033.78</v>
      </c>
      <c r="AJ245">
        <v>3009.64</v>
      </c>
      <c r="AK245">
        <v>-1727.56</v>
      </c>
      <c r="AL245">
        <v>-3999.09</v>
      </c>
      <c r="AM245">
        <v>-9516.52</v>
      </c>
      <c r="AN245">
        <v>-4200.2299999999996</v>
      </c>
      <c r="AO245">
        <v>-4787.4399999999996</v>
      </c>
      <c r="AP245">
        <v>-6087.64</v>
      </c>
      <c r="AQ245">
        <v>6144.64</v>
      </c>
      <c r="AR245">
        <v>3810.66</v>
      </c>
      <c r="AS245">
        <v>-360.9</v>
      </c>
      <c r="AT245">
        <v>-2455.15</v>
      </c>
      <c r="AU245">
        <v>2408.13</v>
      </c>
      <c r="AV245">
        <v>15009.42</v>
      </c>
      <c r="AW245">
        <v>-6304.07</v>
      </c>
      <c r="AX245">
        <v>-21379.78</v>
      </c>
      <c r="AY245">
        <v>8812.59</v>
      </c>
      <c r="AZ245">
        <v>9656.59</v>
      </c>
      <c r="BA245">
        <v>-7150.4</v>
      </c>
      <c r="BB245">
        <v>-18116.8</v>
      </c>
      <c r="BC245">
        <v>-15772.29</v>
      </c>
      <c r="BD245">
        <v>-37403.03</v>
      </c>
      <c r="BE245">
        <v>-43362.05</v>
      </c>
      <c r="BF245">
        <v>-100225</v>
      </c>
      <c r="BG245">
        <v>24356</v>
      </c>
      <c r="BH245">
        <v>86597.62</v>
      </c>
      <c r="BI245">
        <v>13653</v>
      </c>
      <c r="BJ245">
        <v>215.42</v>
      </c>
    </row>
    <row r="246" spans="1:62">
      <c r="A246" t="s">
        <v>556</v>
      </c>
      <c r="B246">
        <v>742344.48</v>
      </c>
      <c r="C246">
        <v>654804.63</v>
      </c>
      <c r="D246">
        <v>427084.46</v>
      </c>
      <c r="E246">
        <v>104120.41</v>
      </c>
      <c r="F246">
        <v>618978.02</v>
      </c>
      <c r="G246">
        <v>410155.49</v>
      </c>
      <c r="H246">
        <v>303450.23</v>
      </c>
      <c r="I246">
        <v>145808.59</v>
      </c>
      <c r="J246">
        <v>460889.79</v>
      </c>
      <c r="K246">
        <v>285864.84999999998</v>
      </c>
      <c r="L246">
        <v>17059.63</v>
      </c>
      <c r="M246">
        <v>-126926.57</v>
      </c>
      <c r="N246">
        <v>56676.75</v>
      </c>
      <c r="O246">
        <v>-98263.84</v>
      </c>
      <c r="P246">
        <v>-98263.84</v>
      </c>
      <c r="Q246">
        <v>-91804.47</v>
      </c>
      <c r="R246">
        <v>-161739.42000000001</v>
      </c>
      <c r="S246">
        <v>329690.14</v>
      </c>
      <c r="T246">
        <v>267391.40999999997</v>
      </c>
      <c r="U246">
        <v>57344.95</v>
      </c>
      <c r="V246">
        <v>-41366.660000000003</v>
      </c>
      <c r="W246">
        <v>592647.88</v>
      </c>
      <c r="X246">
        <v>357277.98</v>
      </c>
      <c r="Y246">
        <v>194106.42</v>
      </c>
      <c r="Z246">
        <v>13024.15</v>
      </c>
      <c r="AA246">
        <v>322865.15999999997</v>
      </c>
      <c r="AB246">
        <v>213198.86</v>
      </c>
      <c r="AC246">
        <v>184972.75</v>
      </c>
      <c r="AD246">
        <v>61247.73</v>
      </c>
      <c r="AE246">
        <v>330854.84000000003</v>
      </c>
      <c r="AF246">
        <v>176557.74</v>
      </c>
      <c r="AG246">
        <v>102335.87</v>
      </c>
      <c r="AH246">
        <v>27006.85</v>
      </c>
      <c r="AI246">
        <v>271001.71999999997</v>
      </c>
      <c r="AJ246">
        <v>158349.09</v>
      </c>
      <c r="AK246">
        <v>125589.83</v>
      </c>
      <c r="AL246">
        <v>16364.81</v>
      </c>
      <c r="AM246">
        <v>260101.33</v>
      </c>
      <c r="AN246">
        <v>207363.16</v>
      </c>
      <c r="AO246">
        <v>192314.65</v>
      </c>
      <c r="AP246">
        <v>65572.649999999994</v>
      </c>
      <c r="AQ246">
        <v>230402.38</v>
      </c>
      <c r="AR246">
        <v>98051.67</v>
      </c>
      <c r="AS246">
        <v>85583.46</v>
      </c>
      <c r="AT246">
        <v>1687.99</v>
      </c>
      <c r="AU246">
        <v>-73746.210000000006</v>
      </c>
      <c r="AV246">
        <v>-89313.23</v>
      </c>
      <c r="AW246">
        <v>-55348.04</v>
      </c>
      <c r="AX246">
        <v>-37579.03</v>
      </c>
      <c r="AY246">
        <v>244529.54</v>
      </c>
      <c r="AZ246">
        <v>203715.38</v>
      </c>
      <c r="BA246">
        <v>143632.78</v>
      </c>
      <c r="BB246">
        <v>62518.65</v>
      </c>
      <c r="BC246">
        <v>-38387.4</v>
      </c>
      <c r="BD246">
        <v>-44402.25</v>
      </c>
      <c r="BE246">
        <v>-12233.7</v>
      </c>
      <c r="BF246">
        <v>-15923</v>
      </c>
      <c r="BG246">
        <v>100049</v>
      </c>
      <c r="BH246">
        <v>132191.32999999999</v>
      </c>
      <c r="BI246">
        <v>80850</v>
      </c>
      <c r="BJ246">
        <v>87774.21</v>
      </c>
    </row>
    <row r="247" spans="1:62">
      <c r="A247" t="s">
        <v>582</v>
      </c>
      <c r="B247">
        <v>-4219.9399999999996</v>
      </c>
      <c r="C247">
        <v>-2861.91</v>
      </c>
      <c r="D247">
        <v>-1957.23</v>
      </c>
      <c r="E247">
        <v>-1020.77</v>
      </c>
      <c r="F247">
        <v>-4862.7</v>
      </c>
      <c r="G247">
        <v>-3671.59</v>
      </c>
      <c r="H247">
        <v>-2504.75</v>
      </c>
      <c r="I247">
        <v>-1367.38</v>
      </c>
      <c r="J247">
        <v>-8996.5300000000007</v>
      </c>
      <c r="K247">
        <v>-7140.07</v>
      </c>
      <c r="L247">
        <v>-5116.76</v>
      </c>
      <c r="M247">
        <v>-2769.69</v>
      </c>
      <c r="N247">
        <v>-8173.13</v>
      </c>
      <c r="O247">
        <v>-5442.88</v>
      </c>
      <c r="P247">
        <v>-5442.88</v>
      </c>
      <c r="Q247">
        <v>-2810.87</v>
      </c>
      <c r="R247">
        <v>-1267.77</v>
      </c>
      <c r="S247">
        <v>-1362.42</v>
      </c>
      <c r="T247">
        <v>-642.78</v>
      </c>
      <c r="U247">
        <v>-302.61</v>
      </c>
      <c r="V247">
        <v>-99.64</v>
      </c>
      <c r="W247">
        <v>-1432.21</v>
      </c>
      <c r="X247">
        <v>-1353.58</v>
      </c>
      <c r="Y247">
        <v>-1198.5899999999999</v>
      </c>
      <c r="Z247">
        <v>-628.63</v>
      </c>
      <c r="AA247">
        <v>-3211.22</v>
      </c>
      <c r="AB247">
        <v>-2587.6999999999998</v>
      </c>
      <c r="AC247">
        <v>-1914.18</v>
      </c>
      <c r="AD247">
        <v>-1104.45</v>
      </c>
      <c r="AE247">
        <v>-8242.9500000000007</v>
      </c>
      <c r="AF247">
        <v>-6818.88</v>
      </c>
      <c r="AG247">
        <v>-4898.9799999999996</v>
      </c>
      <c r="AH247">
        <v>-2604.13</v>
      </c>
      <c r="AI247">
        <v>-13067.21</v>
      </c>
      <c r="AJ247">
        <v>-10296.6</v>
      </c>
      <c r="AK247">
        <v>-7070.4</v>
      </c>
      <c r="AL247">
        <v>-3614.83</v>
      </c>
      <c r="AM247">
        <v>-15609.41</v>
      </c>
      <c r="AN247">
        <v>-12111.11</v>
      </c>
      <c r="AO247">
        <v>-8304.7199999999993</v>
      </c>
      <c r="AP247">
        <v>-4160.7299999999996</v>
      </c>
      <c r="AQ247">
        <v>-21506.22</v>
      </c>
      <c r="AR247">
        <v>-16239.56</v>
      </c>
      <c r="AS247">
        <v>-10998.47</v>
      </c>
      <c r="AT247">
        <v>-5390.42</v>
      </c>
      <c r="AU247">
        <v>-16197.24</v>
      </c>
      <c r="AV247">
        <v>-11043.65</v>
      </c>
      <c r="AW247">
        <v>-6022.75</v>
      </c>
      <c r="AX247">
        <v>-2167.9299999999998</v>
      </c>
      <c r="AY247">
        <v>-15089.13</v>
      </c>
      <c r="AZ247">
        <v>-11292.88</v>
      </c>
      <c r="BA247">
        <v>-7704.36</v>
      </c>
      <c r="BB247">
        <v>-3987.15</v>
      </c>
      <c r="BC247">
        <v>-16452.939999999999</v>
      </c>
      <c r="BD247">
        <v>-12427.56</v>
      </c>
      <c r="BE247">
        <v>-9065.0400000000009</v>
      </c>
      <c r="BF247">
        <v>-5001</v>
      </c>
      <c r="BG247">
        <v>-17044</v>
      </c>
      <c r="BH247">
        <v>0</v>
      </c>
      <c r="BI247">
        <v>0</v>
      </c>
      <c r="BJ247">
        <v>0</v>
      </c>
    </row>
    <row r="248" spans="1:62">
      <c r="A248" t="s">
        <v>557</v>
      </c>
      <c r="B248">
        <v>-55909.71</v>
      </c>
      <c r="C248">
        <v>-54495.79</v>
      </c>
      <c r="D248">
        <v>-22178</v>
      </c>
      <c r="E248">
        <v>-705.84</v>
      </c>
      <c r="F248">
        <v>-36162.089999999997</v>
      </c>
      <c r="G248">
        <v>-35670.86</v>
      </c>
      <c r="H248">
        <v>-23338.87</v>
      </c>
      <c r="I248">
        <v>-493.87</v>
      </c>
      <c r="J248">
        <v>-121966.36</v>
      </c>
      <c r="K248">
        <v>-84189.41</v>
      </c>
      <c r="L248">
        <v>-1722.98</v>
      </c>
      <c r="M248">
        <v>-1015.69</v>
      </c>
      <c r="N248">
        <v>-153562.93</v>
      </c>
      <c r="O248">
        <v>-79752.44</v>
      </c>
      <c r="P248">
        <v>-79752.44</v>
      </c>
      <c r="Q248">
        <v>-79263.77</v>
      </c>
      <c r="R248">
        <v>-932.33</v>
      </c>
      <c r="S248">
        <v>-91641.84</v>
      </c>
      <c r="T248">
        <v>-90365.34</v>
      </c>
      <c r="U248">
        <v>-40477.19</v>
      </c>
      <c r="V248">
        <v>-548.21</v>
      </c>
      <c r="W248">
        <v>-56102.81</v>
      </c>
      <c r="X248">
        <v>-27868.04</v>
      </c>
      <c r="Y248">
        <v>-27469.57</v>
      </c>
      <c r="Z248">
        <v>-362.6</v>
      </c>
      <c r="AA248">
        <v>-48825.46</v>
      </c>
      <c r="AB248">
        <v>-20483.87</v>
      </c>
      <c r="AC248">
        <v>-20105.66</v>
      </c>
      <c r="AD248">
        <v>-367.76</v>
      </c>
      <c r="AE248">
        <v>-42692.86</v>
      </c>
      <c r="AF248">
        <v>-18980.96</v>
      </c>
      <c r="AG248">
        <v>-18453.419999999998</v>
      </c>
      <c r="AH248">
        <v>-649.95000000000005</v>
      </c>
      <c r="AI248">
        <v>-58858.1</v>
      </c>
      <c r="AJ248">
        <v>-31775.919999999998</v>
      </c>
      <c r="AK248">
        <v>-29895.93</v>
      </c>
      <c r="AL248">
        <v>-962.79</v>
      </c>
      <c r="AM248">
        <v>-80749.850000000006</v>
      </c>
      <c r="AN248">
        <v>-40228</v>
      </c>
      <c r="AO248">
        <v>-39594.050000000003</v>
      </c>
      <c r="AP248">
        <v>-709.9</v>
      </c>
      <c r="AQ248">
        <v>-69539.31</v>
      </c>
      <c r="AR248">
        <v>-27273.43</v>
      </c>
      <c r="AS248">
        <v>-25169.09</v>
      </c>
      <c r="AT248">
        <v>343.62</v>
      </c>
      <c r="AU248">
        <v>-40667.74</v>
      </c>
      <c r="AV248">
        <v>-9910.44</v>
      </c>
      <c r="AW248">
        <v>-10325.91</v>
      </c>
      <c r="AX248">
        <v>66.5</v>
      </c>
      <c r="AY248">
        <v>-21923.45</v>
      </c>
      <c r="AZ248">
        <v>-13540.21</v>
      </c>
      <c r="BA248">
        <v>-5523.8</v>
      </c>
      <c r="BB248">
        <v>0</v>
      </c>
      <c r="BC248">
        <v>-22384.83</v>
      </c>
      <c r="BD248">
        <v>-22314.18</v>
      </c>
      <c r="BE248">
        <v>-14067.93</v>
      </c>
      <c r="BF248">
        <v>-83</v>
      </c>
      <c r="BG248">
        <v>-29271</v>
      </c>
      <c r="BH248">
        <v>0</v>
      </c>
      <c r="BI248">
        <v>0</v>
      </c>
      <c r="BJ248">
        <v>0</v>
      </c>
    </row>
    <row r="249" spans="1:62">
      <c r="A249" t="s">
        <v>359</v>
      </c>
      <c r="B249">
        <v>682214.82</v>
      </c>
      <c r="C249">
        <v>597446.93000000005</v>
      </c>
      <c r="D249">
        <v>402949.23</v>
      </c>
      <c r="E249">
        <v>102393.8</v>
      </c>
      <c r="F249">
        <v>577953.23</v>
      </c>
      <c r="G249">
        <v>370813.03</v>
      </c>
      <c r="H249">
        <v>277606.61</v>
      </c>
      <c r="I249">
        <v>143947.34</v>
      </c>
      <c r="J249">
        <v>329926.89</v>
      </c>
      <c r="K249">
        <v>194535.37</v>
      </c>
      <c r="L249">
        <v>10219.89</v>
      </c>
      <c r="M249">
        <v>-130711.95</v>
      </c>
      <c r="N249">
        <v>-105059.3</v>
      </c>
      <c r="O249">
        <v>-183459.15</v>
      </c>
      <c r="P249">
        <v>-183459.15</v>
      </c>
      <c r="Q249">
        <v>-173879.11</v>
      </c>
      <c r="R249">
        <v>-163939.51999999999</v>
      </c>
      <c r="S249">
        <v>236685.87</v>
      </c>
      <c r="T249">
        <v>176383.29</v>
      </c>
      <c r="U249">
        <v>16565.16</v>
      </c>
      <c r="V249">
        <v>-42014.51</v>
      </c>
      <c r="W249">
        <v>535112.86</v>
      </c>
      <c r="X249">
        <v>328056.36</v>
      </c>
      <c r="Y249">
        <v>165438.26</v>
      </c>
      <c r="Z249">
        <v>12032.92</v>
      </c>
      <c r="AA249">
        <v>270828.48</v>
      </c>
      <c r="AB249">
        <v>190127.28</v>
      </c>
      <c r="AC249">
        <v>162952.91</v>
      </c>
      <c r="AD249">
        <v>59775.51</v>
      </c>
      <c r="AE249">
        <v>279919.03000000003</v>
      </c>
      <c r="AF249">
        <v>150757.9</v>
      </c>
      <c r="AG249">
        <v>78983.47</v>
      </c>
      <c r="AH249">
        <v>23752.77</v>
      </c>
      <c r="AI249">
        <v>199076.42</v>
      </c>
      <c r="AJ249">
        <v>116276.58</v>
      </c>
      <c r="AK249">
        <v>88623.51</v>
      </c>
      <c r="AL249">
        <v>11787.19</v>
      </c>
      <c r="AM249">
        <v>163742.07</v>
      </c>
      <c r="AN249">
        <v>155024.04999999999</v>
      </c>
      <c r="AO249">
        <v>144415.88</v>
      </c>
      <c r="AP249">
        <v>60702.03</v>
      </c>
      <c r="AQ249">
        <v>139356.85</v>
      </c>
      <c r="AR249">
        <v>54538.67</v>
      </c>
      <c r="AS249">
        <v>49415.91</v>
      </c>
      <c r="AT249">
        <v>-3358.81</v>
      </c>
      <c r="AU249">
        <v>-130611.19</v>
      </c>
      <c r="AV249">
        <v>-110267.32</v>
      </c>
      <c r="AW249">
        <v>-71696.710000000006</v>
      </c>
      <c r="AX249">
        <v>-39680.449999999997</v>
      </c>
      <c r="AY249">
        <v>207516.96</v>
      </c>
      <c r="AZ249">
        <v>178882.29</v>
      </c>
      <c r="BA249">
        <v>130404.62</v>
      </c>
      <c r="BB249">
        <v>58531.51</v>
      </c>
      <c r="BC249">
        <v>-77225.17</v>
      </c>
      <c r="BD249">
        <v>-79143.990000000005</v>
      </c>
      <c r="BE249">
        <v>-35366.67</v>
      </c>
      <c r="BF249">
        <v>-21007</v>
      </c>
      <c r="BG249">
        <v>53734</v>
      </c>
      <c r="BH249">
        <v>132191.32999999999</v>
      </c>
      <c r="BI249">
        <v>80850</v>
      </c>
      <c r="BJ249">
        <v>87774.21</v>
      </c>
    </row>
    <row r="250" spans="1:62">
      <c r="A250" t="s">
        <v>558</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row>
    <row r="251" spans="1:62">
      <c r="A251" t="s">
        <v>559</v>
      </c>
      <c r="B251">
        <v>0</v>
      </c>
      <c r="C251">
        <v>0</v>
      </c>
      <c r="D251">
        <v>0</v>
      </c>
      <c r="E251">
        <v>0</v>
      </c>
      <c r="F251">
        <v>0</v>
      </c>
      <c r="G251">
        <v>0</v>
      </c>
      <c r="H251">
        <v>0</v>
      </c>
      <c r="I251">
        <v>0</v>
      </c>
      <c r="J251">
        <v>9345.3799999999992</v>
      </c>
      <c r="K251">
        <v>57453.97</v>
      </c>
      <c r="L251">
        <v>0</v>
      </c>
      <c r="M251">
        <v>0</v>
      </c>
      <c r="N251">
        <v>98866.95</v>
      </c>
      <c r="O251">
        <v>137520.42000000001</v>
      </c>
      <c r="P251">
        <v>137520.42000000001</v>
      </c>
      <c r="Q251">
        <v>110489.73</v>
      </c>
      <c r="R251">
        <v>70773.98</v>
      </c>
      <c r="S251">
        <v>111386.63</v>
      </c>
      <c r="T251">
        <v>280665.99</v>
      </c>
      <c r="U251">
        <v>183401.15</v>
      </c>
      <c r="V251">
        <v>31329.75</v>
      </c>
      <c r="W251">
        <v>0</v>
      </c>
      <c r="X251">
        <v>-128432.63</v>
      </c>
      <c r="Y251">
        <v>-45420.35</v>
      </c>
      <c r="Z251">
        <v>-25160.05</v>
      </c>
      <c r="AA251">
        <v>-56249.67</v>
      </c>
      <c r="AB251">
        <v>-4695.49</v>
      </c>
      <c r="AC251">
        <v>-19603.03</v>
      </c>
      <c r="AD251">
        <v>-1052.69</v>
      </c>
      <c r="AE251">
        <v>27704.63</v>
      </c>
      <c r="AF251">
        <v>28745.25</v>
      </c>
      <c r="AG251">
        <v>26805.14</v>
      </c>
      <c r="AH251">
        <v>21870.76</v>
      </c>
      <c r="AI251">
        <v>-23524.07</v>
      </c>
      <c r="AJ251">
        <v>-4355.87</v>
      </c>
      <c r="AK251">
        <v>-7237.2</v>
      </c>
      <c r="AL251">
        <v>-10102.14</v>
      </c>
      <c r="AM251">
        <v>13817.68</v>
      </c>
      <c r="AN251">
        <v>18876.96</v>
      </c>
      <c r="AO251">
        <v>19940.41</v>
      </c>
      <c r="AP251">
        <v>0</v>
      </c>
      <c r="AQ251">
        <v>0</v>
      </c>
      <c r="AR251">
        <v>-858.33</v>
      </c>
      <c r="AS251">
        <v>277.8</v>
      </c>
      <c r="AT251">
        <v>-10199.52</v>
      </c>
      <c r="AU251">
        <v>-939.3</v>
      </c>
      <c r="AV251">
        <v>-303.08</v>
      </c>
      <c r="AW251">
        <v>-1163.4100000000001</v>
      </c>
      <c r="AX251">
        <v>0</v>
      </c>
      <c r="AY251">
        <v>0</v>
      </c>
      <c r="AZ251">
        <v>6790.3</v>
      </c>
      <c r="BA251">
        <v>0</v>
      </c>
      <c r="BB251">
        <v>0</v>
      </c>
      <c r="BC251">
        <v>0</v>
      </c>
      <c r="BD251">
        <v>-32689.68</v>
      </c>
      <c r="BE251">
        <v>1356.15</v>
      </c>
      <c r="BF251">
        <v>0</v>
      </c>
      <c r="BG251">
        <v>0</v>
      </c>
      <c r="BH251">
        <v>0</v>
      </c>
      <c r="BI251">
        <v>0</v>
      </c>
      <c r="BJ251">
        <v>0</v>
      </c>
    </row>
    <row r="252" spans="1:62">
      <c r="A252" t="s">
        <v>560</v>
      </c>
      <c r="B252">
        <v>5000</v>
      </c>
      <c r="C252">
        <v>5000</v>
      </c>
      <c r="D252">
        <v>0</v>
      </c>
      <c r="E252">
        <v>0</v>
      </c>
      <c r="F252">
        <v>0</v>
      </c>
      <c r="G252">
        <v>52281.440000000002</v>
      </c>
      <c r="H252">
        <v>0</v>
      </c>
      <c r="I252">
        <v>0</v>
      </c>
      <c r="J252">
        <v>0</v>
      </c>
      <c r="K252">
        <v>0</v>
      </c>
      <c r="L252">
        <v>0</v>
      </c>
      <c r="M252">
        <v>0</v>
      </c>
      <c r="N252">
        <v>0</v>
      </c>
      <c r="O252">
        <v>0</v>
      </c>
      <c r="P252">
        <v>0</v>
      </c>
      <c r="Q252">
        <v>0</v>
      </c>
      <c r="R252">
        <v>19907.63</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row>
    <row r="253" spans="1:62">
      <c r="A253" t="s">
        <v>2177</v>
      </c>
      <c r="B253">
        <v>5000</v>
      </c>
      <c r="C253">
        <v>5000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row>
    <row r="254" spans="1:62">
      <c r="A254" t="s">
        <v>561</v>
      </c>
      <c r="B254">
        <v>-140780.26999999999</v>
      </c>
      <c r="C254">
        <v>-67777.19</v>
      </c>
      <c r="D254">
        <v>-135390.06</v>
      </c>
      <c r="E254">
        <v>-53361.52</v>
      </c>
      <c r="F254">
        <v>-63150.11</v>
      </c>
      <c r="G254">
        <v>0</v>
      </c>
      <c r="H254">
        <v>-24698.41</v>
      </c>
      <c r="I254">
        <v>-47683.48</v>
      </c>
      <c r="J254">
        <v>0</v>
      </c>
      <c r="K254">
        <v>0</v>
      </c>
      <c r="L254">
        <v>0</v>
      </c>
      <c r="M254">
        <v>0</v>
      </c>
      <c r="N254">
        <v>19907.63</v>
      </c>
      <c r="O254">
        <v>0</v>
      </c>
      <c r="P254">
        <v>0</v>
      </c>
      <c r="Q254">
        <v>19907.63</v>
      </c>
      <c r="R254">
        <v>0</v>
      </c>
      <c r="S254">
        <v>0</v>
      </c>
      <c r="T254">
        <v>-59996.79</v>
      </c>
      <c r="U254">
        <v>0</v>
      </c>
      <c r="V254">
        <v>0</v>
      </c>
      <c r="W254">
        <v>-318568.18</v>
      </c>
      <c r="X254">
        <v>-5000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-17965.919999999998</v>
      </c>
      <c r="AR254">
        <v>0</v>
      </c>
      <c r="AS254">
        <v>0</v>
      </c>
      <c r="AT254">
        <v>0</v>
      </c>
      <c r="AU254">
        <v>0</v>
      </c>
      <c r="AV254">
        <v>0</v>
      </c>
      <c r="AW254">
        <v>0</v>
      </c>
      <c r="AX254">
        <v>-15541.4</v>
      </c>
      <c r="AY254">
        <v>9727.65</v>
      </c>
      <c r="AZ254">
        <v>0</v>
      </c>
      <c r="BA254">
        <v>-45148.63</v>
      </c>
      <c r="BB254">
        <v>-18046.830000000002</v>
      </c>
      <c r="BC254">
        <v>-99777.64</v>
      </c>
      <c r="BD254">
        <v>0</v>
      </c>
      <c r="BE254">
        <v>0</v>
      </c>
      <c r="BF254">
        <v>-5583</v>
      </c>
      <c r="BG254">
        <v>-11424</v>
      </c>
      <c r="BH254">
        <v>0</v>
      </c>
      <c r="BI254">
        <v>0</v>
      </c>
      <c r="BJ254">
        <v>0</v>
      </c>
    </row>
    <row r="255" spans="1:62">
      <c r="A255" t="s">
        <v>562</v>
      </c>
      <c r="B255">
        <v>1100.78</v>
      </c>
      <c r="C255">
        <v>1084.77</v>
      </c>
      <c r="D255">
        <v>27.12</v>
      </c>
      <c r="E255">
        <v>0.28000000000000003</v>
      </c>
      <c r="F255">
        <v>255.33</v>
      </c>
      <c r="G255">
        <v>22.97</v>
      </c>
      <c r="H255">
        <v>22.46</v>
      </c>
      <c r="I255">
        <v>10.55</v>
      </c>
      <c r="J255">
        <v>1256.2</v>
      </c>
      <c r="K255">
        <v>1026.75</v>
      </c>
      <c r="L255">
        <v>1025.6500000000001</v>
      </c>
      <c r="M255">
        <v>987.08</v>
      </c>
      <c r="N255">
        <v>479.74</v>
      </c>
      <c r="O255">
        <v>442.03</v>
      </c>
      <c r="P255">
        <v>442.03</v>
      </c>
      <c r="Q255">
        <v>90.01</v>
      </c>
      <c r="R255">
        <v>47.73</v>
      </c>
      <c r="S255">
        <v>1465.28</v>
      </c>
      <c r="T255">
        <v>854.99</v>
      </c>
      <c r="U255">
        <v>435.69</v>
      </c>
      <c r="V255">
        <v>382.59</v>
      </c>
      <c r="W255">
        <v>1956.51</v>
      </c>
      <c r="X255">
        <v>1981.68</v>
      </c>
      <c r="Y255">
        <v>1176.6199999999999</v>
      </c>
      <c r="Z255">
        <v>702.44</v>
      </c>
      <c r="AA255">
        <v>796.4</v>
      </c>
      <c r="AB255">
        <v>633.72</v>
      </c>
      <c r="AC255">
        <v>631.19000000000005</v>
      </c>
      <c r="AD255">
        <v>1.5</v>
      </c>
      <c r="AE255">
        <v>1169.1400000000001</v>
      </c>
      <c r="AF255">
        <v>952.96</v>
      </c>
      <c r="AG255">
        <v>937.11</v>
      </c>
      <c r="AH255">
        <v>922.37</v>
      </c>
      <c r="AI255">
        <v>1490.31</v>
      </c>
      <c r="AJ255">
        <v>1462.11</v>
      </c>
      <c r="AK255">
        <v>1395.19</v>
      </c>
      <c r="AL255">
        <v>482.34</v>
      </c>
      <c r="AM255">
        <v>1349.78</v>
      </c>
      <c r="AN255">
        <v>926.17</v>
      </c>
      <c r="AO255">
        <v>904.41</v>
      </c>
      <c r="AP255">
        <v>409.31</v>
      </c>
      <c r="AQ255">
        <v>1858.14</v>
      </c>
      <c r="AR255">
        <v>392.92</v>
      </c>
      <c r="AS255">
        <v>253.83</v>
      </c>
      <c r="AT255">
        <v>140.19</v>
      </c>
      <c r="AU255">
        <v>733.56</v>
      </c>
      <c r="AV255">
        <v>76.150000000000006</v>
      </c>
      <c r="AW255">
        <v>16.54</v>
      </c>
      <c r="AX255">
        <v>13.34</v>
      </c>
      <c r="AY255">
        <v>105.7</v>
      </c>
      <c r="AZ255">
        <v>21.79</v>
      </c>
      <c r="BA255">
        <v>10.039999999999999</v>
      </c>
      <c r="BB255">
        <v>1.7</v>
      </c>
      <c r="BC255">
        <v>213.86</v>
      </c>
      <c r="BD255">
        <v>164.31</v>
      </c>
      <c r="BE255">
        <v>56.08</v>
      </c>
      <c r="BF255">
        <v>39</v>
      </c>
      <c r="BG255">
        <v>411</v>
      </c>
      <c r="BH255">
        <v>410.83</v>
      </c>
      <c r="BI255">
        <v>32</v>
      </c>
      <c r="BJ255">
        <v>0</v>
      </c>
    </row>
    <row r="256" spans="1:62">
      <c r="A256" t="s">
        <v>563</v>
      </c>
      <c r="B256">
        <v>1100.78</v>
      </c>
      <c r="C256">
        <v>1084.77</v>
      </c>
      <c r="D256">
        <v>27.12</v>
      </c>
      <c r="E256">
        <v>0.28000000000000003</v>
      </c>
      <c r="F256">
        <v>255.33</v>
      </c>
      <c r="G256">
        <v>22.97</v>
      </c>
      <c r="H256">
        <v>22.46</v>
      </c>
      <c r="I256">
        <v>10.55</v>
      </c>
      <c r="J256">
        <v>1256.2</v>
      </c>
      <c r="K256">
        <v>1026.75</v>
      </c>
      <c r="L256">
        <v>1025.6500000000001</v>
      </c>
      <c r="M256">
        <v>987.08</v>
      </c>
      <c r="N256">
        <v>479.74</v>
      </c>
      <c r="O256">
        <v>442.03</v>
      </c>
      <c r="P256">
        <v>442.03</v>
      </c>
      <c r="Q256">
        <v>90.01</v>
      </c>
      <c r="R256">
        <v>47.73</v>
      </c>
      <c r="S256">
        <v>1465.28</v>
      </c>
      <c r="T256">
        <v>854.99</v>
      </c>
      <c r="U256">
        <v>435.69</v>
      </c>
      <c r="V256">
        <v>382.59</v>
      </c>
      <c r="W256">
        <v>1956.51</v>
      </c>
      <c r="X256">
        <v>1981.68</v>
      </c>
      <c r="Y256">
        <v>1176.6199999999999</v>
      </c>
      <c r="Z256">
        <v>702.44</v>
      </c>
      <c r="AA256">
        <v>796.4</v>
      </c>
      <c r="AB256">
        <v>633.72</v>
      </c>
      <c r="AC256">
        <v>631.19000000000005</v>
      </c>
      <c r="AD256">
        <v>1.5</v>
      </c>
      <c r="AE256">
        <v>1169.1400000000001</v>
      </c>
      <c r="AF256">
        <v>952.96</v>
      </c>
      <c r="AG256">
        <v>937.11</v>
      </c>
      <c r="AH256">
        <v>922.37</v>
      </c>
      <c r="AI256">
        <v>1490.31</v>
      </c>
      <c r="AJ256">
        <v>1462.11</v>
      </c>
      <c r="AK256">
        <v>1395.19</v>
      </c>
      <c r="AL256">
        <v>482.34</v>
      </c>
      <c r="AM256">
        <v>1349.78</v>
      </c>
      <c r="AN256">
        <v>926.17</v>
      </c>
      <c r="AO256">
        <v>904.41</v>
      </c>
      <c r="AP256">
        <v>409.31</v>
      </c>
      <c r="AQ256">
        <v>1858.14</v>
      </c>
      <c r="AR256">
        <v>392.92</v>
      </c>
      <c r="AS256">
        <v>253.83</v>
      </c>
      <c r="AT256">
        <v>140.19</v>
      </c>
      <c r="AU256">
        <v>733.56</v>
      </c>
      <c r="AV256">
        <v>76.150000000000006</v>
      </c>
      <c r="AW256">
        <v>16.54</v>
      </c>
      <c r="AX256">
        <v>13.34</v>
      </c>
      <c r="AY256">
        <v>105.7</v>
      </c>
      <c r="AZ256">
        <v>21.79</v>
      </c>
      <c r="BA256">
        <v>10.039999999999999</v>
      </c>
      <c r="BB256">
        <v>1.7</v>
      </c>
      <c r="BC256">
        <v>213.86</v>
      </c>
      <c r="BD256">
        <v>164.31</v>
      </c>
      <c r="BE256">
        <v>56.08</v>
      </c>
      <c r="BF256">
        <v>39</v>
      </c>
      <c r="BG256">
        <v>411</v>
      </c>
      <c r="BH256">
        <v>410.83</v>
      </c>
      <c r="BI256">
        <v>32</v>
      </c>
      <c r="BJ256">
        <v>0</v>
      </c>
    </row>
    <row r="257" spans="1:62">
      <c r="A257" t="s">
        <v>360</v>
      </c>
      <c r="B257">
        <v>-39711.06</v>
      </c>
      <c r="C257">
        <v>-25354.15</v>
      </c>
      <c r="D257">
        <v>-15637.63</v>
      </c>
      <c r="E257">
        <v>-8616.1200000000008</v>
      </c>
      <c r="F257">
        <v>-18953.37</v>
      </c>
      <c r="G257">
        <v>-10561.75</v>
      </c>
      <c r="H257">
        <v>-8795.59</v>
      </c>
      <c r="I257">
        <v>-4044.04</v>
      </c>
      <c r="J257">
        <v>-35369.5</v>
      </c>
      <c r="K257">
        <v>-23802.7</v>
      </c>
      <c r="L257">
        <v>-16819.54</v>
      </c>
      <c r="M257">
        <v>-14854.89</v>
      </c>
      <c r="N257">
        <v>-32407.759999999998</v>
      </c>
      <c r="O257">
        <v>-25567.07</v>
      </c>
      <c r="P257">
        <v>-25567.07</v>
      </c>
      <c r="Q257">
        <v>-15857.37</v>
      </c>
      <c r="R257">
        <v>-11056.49</v>
      </c>
      <c r="S257">
        <v>-60964.68</v>
      </c>
      <c r="T257">
        <v>-47607.99</v>
      </c>
      <c r="U257">
        <v>-31638.52</v>
      </c>
      <c r="V257">
        <v>-11510.62</v>
      </c>
      <c r="W257">
        <v>-28245.47</v>
      </c>
      <c r="X257">
        <v>-17445.03</v>
      </c>
      <c r="Y257">
        <v>-13185.04</v>
      </c>
      <c r="Z257">
        <v>-7014.47</v>
      </c>
      <c r="AA257">
        <v>-29858.73</v>
      </c>
      <c r="AB257">
        <v>-23226.87</v>
      </c>
      <c r="AC257">
        <v>-17994.57</v>
      </c>
      <c r="AD257">
        <v>-11483.79</v>
      </c>
      <c r="AE257">
        <v>-38799.89</v>
      </c>
      <c r="AF257">
        <v>-28487.040000000001</v>
      </c>
      <c r="AG257">
        <v>-12687.41</v>
      </c>
      <c r="AH257">
        <v>-6183.53</v>
      </c>
      <c r="AI257">
        <v>-29381.24</v>
      </c>
      <c r="AJ257">
        <v>-24913.7</v>
      </c>
      <c r="AK257">
        <v>-16853.54</v>
      </c>
      <c r="AL257">
        <v>-8449.9500000000007</v>
      </c>
      <c r="AM257">
        <v>-69631.740000000005</v>
      </c>
      <c r="AN257">
        <v>-52280.6</v>
      </c>
      <c r="AO257">
        <v>-40786.980000000003</v>
      </c>
      <c r="AP257">
        <v>-27181.759999999998</v>
      </c>
      <c r="AQ257">
        <v>-56533.69</v>
      </c>
      <c r="AR257">
        <v>-35628.17</v>
      </c>
      <c r="AS257">
        <v>-21833.47</v>
      </c>
      <c r="AT257">
        <v>-10271.06</v>
      </c>
      <c r="AU257">
        <v>-43835.03</v>
      </c>
      <c r="AV257">
        <v>-35817.79</v>
      </c>
      <c r="AW257">
        <v>-24470.07</v>
      </c>
      <c r="AX257">
        <v>-17252.419999999998</v>
      </c>
      <c r="AY257">
        <v>-42004.12</v>
      </c>
      <c r="AZ257">
        <v>-21188.62</v>
      </c>
      <c r="BA257">
        <v>-3508.48</v>
      </c>
      <c r="BB257">
        <v>-2513.7199999999998</v>
      </c>
      <c r="BC257">
        <v>-29411.919999999998</v>
      </c>
      <c r="BD257">
        <v>-27844.5</v>
      </c>
      <c r="BE257">
        <v>-11459.96</v>
      </c>
      <c r="BF257">
        <v>-10682</v>
      </c>
      <c r="BG257">
        <v>-45683</v>
      </c>
      <c r="BH257">
        <v>-37488.51</v>
      </c>
      <c r="BI257">
        <v>-24846</v>
      </c>
      <c r="BJ257">
        <v>-17739.849999999999</v>
      </c>
    </row>
    <row r="258" spans="1:62">
      <c r="A258" t="s">
        <v>563</v>
      </c>
      <c r="B258">
        <v>-34481.22</v>
      </c>
      <c r="C258">
        <v>-20972.33</v>
      </c>
      <c r="D258">
        <v>-11968.42</v>
      </c>
      <c r="E258">
        <v>-6640.81</v>
      </c>
      <c r="F258">
        <v>-15139.12</v>
      </c>
      <c r="G258">
        <v>-8046.24</v>
      </c>
      <c r="H258">
        <v>-6382.68</v>
      </c>
      <c r="I258">
        <v>-4012.54</v>
      </c>
      <c r="J258">
        <v>-29099.96</v>
      </c>
      <c r="K258">
        <v>-21317.279999999999</v>
      </c>
      <c r="L258">
        <v>-14614.12</v>
      </c>
      <c r="M258">
        <v>-12649.47</v>
      </c>
      <c r="N258">
        <v>-31179.360000000001</v>
      </c>
      <c r="O258">
        <v>-24338.67</v>
      </c>
      <c r="P258">
        <v>-24338.67</v>
      </c>
      <c r="Q258">
        <v>-14658.97</v>
      </c>
      <c r="R258">
        <v>-10654.09</v>
      </c>
      <c r="S258">
        <v>-54605.279999999999</v>
      </c>
      <c r="T258">
        <v>-44552.79</v>
      </c>
      <c r="U258">
        <v>-30576.87</v>
      </c>
      <c r="V258">
        <v>-11232.12</v>
      </c>
      <c r="W258">
        <v>-27561.07</v>
      </c>
      <c r="X258">
        <v>-17145.63</v>
      </c>
      <c r="Y258">
        <v>-12885.64</v>
      </c>
      <c r="Z258">
        <v>-7014.47</v>
      </c>
      <c r="AA258">
        <v>-29858.73</v>
      </c>
      <c r="AB258">
        <v>-23226.87</v>
      </c>
      <c r="AC258">
        <v>-17994.57</v>
      </c>
      <c r="AD258">
        <v>-11483.79</v>
      </c>
      <c r="AE258">
        <v>-38799.89</v>
      </c>
      <c r="AF258">
        <v>-28487.040000000001</v>
      </c>
      <c r="AG258">
        <v>-12687.41</v>
      </c>
      <c r="AH258">
        <v>-6183.53</v>
      </c>
      <c r="AI258">
        <v>-28130.240000000002</v>
      </c>
      <c r="AJ258">
        <v>-23662.7</v>
      </c>
      <c r="AK258">
        <v>-15680.54</v>
      </c>
      <c r="AL258">
        <v>-7873.95</v>
      </c>
      <c r="AM258">
        <v>-69631.740000000005</v>
      </c>
      <c r="AN258">
        <v>-36106.61</v>
      </c>
      <c r="AO258">
        <v>-24634.880000000001</v>
      </c>
      <c r="AP258">
        <v>-11305.66</v>
      </c>
      <c r="AQ258">
        <v>-41055.19</v>
      </c>
      <c r="AR258">
        <v>-33193.25</v>
      </c>
      <c r="AS258">
        <v>-21014.26</v>
      </c>
      <c r="AT258">
        <v>-9534.06</v>
      </c>
      <c r="AU258">
        <v>-42024.79</v>
      </c>
      <c r="AV258">
        <v>-34007.550000000003</v>
      </c>
      <c r="AW258">
        <v>-22659.83</v>
      </c>
      <c r="AX258">
        <v>-15701.38</v>
      </c>
      <c r="AY258">
        <v>-28389.62</v>
      </c>
      <c r="AZ258">
        <v>-21188.62</v>
      </c>
      <c r="BA258">
        <v>-3489.98</v>
      </c>
      <c r="BB258">
        <v>-2495.2199999999998</v>
      </c>
      <c r="BC258">
        <v>-9748.01</v>
      </c>
      <c r="BD258">
        <v>-27844.5</v>
      </c>
      <c r="BE258">
        <v>-11459.96</v>
      </c>
      <c r="BF258">
        <v>-10682</v>
      </c>
      <c r="BG258">
        <v>-45683</v>
      </c>
      <c r="BH258">
        <v>-37488.51</v>
      </c>
      <c r="BI258">
        <v>-24846</v>
      </c>
      <c r="BJ258">
        <v>-17739.849999999999</v>
      </c>
    </row>
    <row r="259" spans="1:62">
      <c r="A259" t="s">
        <v>564</v>
      </c>
      <c r="B259">
        <v>-4824.84</v>
      </c>
      <c r="C259">
        <v>-4381.82</v>
      </c>
      <c r="D259">
        <v>-3669.2</v>
      </c>
      <c r="E259">
        <v>-1975.3</v>
      </c>
      <c r="F259">
        <v>-3654.25</v>
      </c>
      <c r="G259">
        <v>-2355.5100000000002</v>
      </c>
      <c r="H259">
        <v>-2412.91</v>
      </c>
      <c r="I259">
        <v>-31.5</v>
      </c>
      <c r="J259">
        <v>-6269.54</v>
      </c>
      <c r="K259">
        <v>-2485.42</v>
      </c>
      <c r="L259">
        <v>-2205.42</v>
      </c>
      <c r="M259">
        <v>-2205.42</v>
      </c>
      <c r="N259">
        <v>-1228.4000000000001</v>
      </c>
      <c r="O259">
        <v>-1228.4000000000001</v>
      </c>
      <c r="P259">
        <v>-1228.4000000000001</v>
      </c>
      <c r="Q259">
        <v>-1198.4000000000001</v>
      </c>
      <c r="R259">
        <v>-402.4</v>
      </c>
      <c r="S259">
        <v>-6359.4</v>
      </c>
      <c r="T259">
        <v>-3055.2</v>
      </c>
      <c r="U259">
        <v>-1061.6500000000001</v>
      </c>
      <c r="V259">
        <v>-278.5</v>
      </c>
      <c r="W259">
        <v>-684.4</v>
      </c>
      <c r="X259">
        <v>-299.39999999999998</v>
      </c>
      <c r="Y259">
        <v>-299.39999999999998</v>
      </c>
      <c r="Z259">
        <v>0</v>
      </c>
      <c r="AA259">
        <v>0</v>
      </c>
      <c r="AB259">
        <v>0</v>
      </c>
      <c r="AC259">
        <v>0</v>
      </c>
      <c r="AD259">
        <v>0</v>
      </c>
      <c r="AE259">
        <v>0</v>
      </c>
      <c r="AF259">
        <v>0</v>
      </c>
      <c r="AG259">
        <v>0</v>
      </c>
      <c r="AH259">
        <v>0</v>
      </c>
      <c r="AI259">
        <v>-1251</v>
      </c>
      <c r="AJ259">
        <v>-1251</v>
      </c>
      <c r="AK259">
        <v>-1173</v>
      </c>
      <c r="AL259">
        <v>-576</v>
      </c>
      <c r="AM259">
        <v>0</v>
      </c>
      <c r="AN259">
        <v>-16174</v>
      </c>
      <c r="AO259">
        <v>-16152.1</v>
      </c>
      <c r="AP259">
        <v>-15876.1</v>
      </c>
      <c r="AQ259">
        <v>-15478.5</v>
      </c>
      <c r="AR259">
        <v>-2434.92</v>
      </c>
      <c r="AS259">
        <v>-819.21</v>
      </c>
      <c r="AT259">
        <v>-737</v>
      </c>
      <c r="AU259">
        <v>-1810.24</v>
      </c>
      <c r="AV259">
        <v>-1810.24</v>
      </c>
      <c r="AW259">
        <v>-1810.24</v>
      </c>
      <c r="AX259">
        <v>-1551.04</v>
      </c>
      <c r="AY259">
        <v>-13614.5</v>
      </c>
      <c r="AZ259">
        <v>0</v>
      </c>
      <c r="BA259">
        <v>-18.5</v>
      </c>
      <c r="BB259">
        <v>-18.5</v>
      </c>
      <c r="BC259">
        <v>-19663.91</v>
      </c>
      <c r="BD259">
        <v>0</v>
      </c>
      <c r="BE259">
        <v>0</v>
      </c>
      <c r="BF259">
        <v>0</v>
      </c>
      <c r="BG259">
        <v>0</v>
      </c>
      <c r="BH259">
        <v>0</v>
      </c>
      <c r="BI259">
        <v>0</v>
      </c>
      <c r="BJ259">
        <v>0</v>
      </c>
    </row>
    <row r="260" spans="1:62">
      <c r="A260" t="s">
        <v>565</v>
      </c>
      <c r="B260">
        <v>-405</v>
      </c>
      <c r="C260">
        <v>0</v>
      </c>
      <c r="D260">
        <v>0</v>
      </c>
      <c r="E260">
        <v>0</v>
      </c>
      <c r="F260">
        <v>-160</v>
      </c>
      <c r="G260">
        <v>-160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row>
    <row r="261" spans="1:62">
      <c r="A261" t="s">
        <v>567</v>
      </c>
      <c r="B261">
        <v>0</v>
      </c>
      <c r="C261">
        <v>0</v>
      </c>
      <c r="D261">
        <v>0</v>
      </c>
      <c r="E261">
        <v>0</v>
      </c>
      <c r="F261">
        <v>0</v>
      </c>
      <c r="G261">
        <v>0</v>
      </c>
      <c r="H261">
        <v>0</v>
      </c>
      <c r="I261">
        <v>0</v>
      </c>
      <c r="J261">
        <v>0</v>
      </c>
      <c r="K261">
        <v>0</v>
      </c>
      <c r="L261">
        <v>42589.82</v>
      </c>
      <c r="M261">
        <v>7783.82</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5843.31</v>
      </c>
      <c r="AQ261">
        <v>0</v>
      </c>
      <c r="AR261">
        <v>0</v>
      </c>
      <c r="AS261">
        <v>0</v>
      </c>
      <c r="AT261">
        <v>0</v>
      </c>
      <c r="AU261">
        <v>0</v>
      </c>
      <c r="AV261">
        <v>0</v>
      </c>
      <c r="AW261">
        <v>0</v>
      </c>
      <c r="AX261">
        <v>0</v>
      </c>
      <c r="AY261">
        <v>0</v>
      </c>
      <c r="AZ261">
        <v>0</v>
      </c>
      <c r="BA261">
        <v>0</v>
      </c>
      <c r="BB261">
        <v>0</v>
      </c>
      <c r="BC261">
        <v>0</v>
      </c>
      <c r="BD261">
        <v>0</v>
      </c>
      <c r="BE261">
        <v>0</v>
      </c>
      <c r="BF261">
        <v>0</v>
      </c>
      <c r="BG261">
        <v>0</v>
      </c>
      <c r="BH261">
        <v>-46186.98</v>
      </c>
      <c r="BI261">
        <v>-65782</v>
      </c>
      <c r="BJ261">
        <v>0</v>
      </c>
    </row>
    <row r="262" spans="1:62">
      <c r="A262" t="s">
        <v>361</v>
      </c>
      <c r="B262">
        <v>-174390.55</v>
      </c>
      <c r="C262">
        <v>-87046.57</v>
      </c>
      <c r="D262">
        <v>-151000.57</v>
      </c>
      <c r="E262">
        <v>-61977.35</v>
      </c>
      <c r="F262">
        <v>-81848.149999999994</v>
      </c>
      <c r="G262">
        <v>41742.65</v>
      </c>
      <c r="H262">
        <v>-33471.53</v>
      </c>
      <c r="I262">
        <v>-51716.97</v>
      </c>
      <c r="J262">
        <v>-24767.91</v>
      </c>
      <c r="K262">
        <v>34678.019999999997</v>
      </c>
      <c r="L262">
        <v>26795.93</v>
      </c>
      <c r="M262">
        <v>-6084</v>
      </c>
      <c r="N262">
        <v>86846.57</v>
      </c>
      <c r="O262">
        <v>112395.38</v>
      </c>
      <c r="P262">
        <v>112395.38</v>
      </c>
      <c r="Q262">
        <v>114629.99</v>
      </c>
      <c r="R262">
        <v>79672.850000000006</v>
      </c>
      <c r="S262">
        <v>51887.24</v>
      </c>
      <c r="T262">
        <v>173916.2</v>
      </c>
      <c r="U262">
        <v>152198.32</v>
      </c>
      <c r="V262">
        <v>20201.72</v>
      </c>
      <c r="W262">
        <v>-344857.14</v>
      </c>
      <c r="X262">
        <v>-148895.97</v>
      </c>
      <c r="Y262">
        <v>-57428.76</v>
      </c>
      <c r="Z262">
        <v>-31472.09</v>
      </c>
      <c r="AA262">
        <v>-85312</v>
      </c>
      <c r="AB262">
        <v>-27288.639999999999</v>
      </c>
      <c r="AC262">
        <v>-36966.410000000003</v>
      </c>
      <c r="AD262">
        <v>-12534.98</v>
      </c>
      <c r="AE262">
        <v>-9926.11</v>
      </c>
      <c r="AF262">
        <v>1211.17</v>
      </c>
      <c r="AG262">
        <v>15054.83</v>
      </c>
      <c r="AH262">
        <v>16609.61</v>
      </c>
      <c r="AI262">
        <v>-51415</v>
      </c>
      <c r="AJ262">
        <v>-27807.45</v>
      </c>
      <c r="AK262">
        <v>-22695.55</v>
      </c>
      <c r="AL262">
        <v>-18069.75</v>
      </c>
      <c r="AM262">
        <v>-54464.28</v>
      </c>
      <c r="AN262">
        <v>-32477.46</v>
      </c>
      <c r="AO262">
        <v>-19942.16</v>
      </c>
      <c r="AP262">
        <v>-20929.13</v>
      </c>
      <c r="AQ262">
        <v>-72641.460000000006</v>
      </c>
      <c r="AR262">
        <v>-36093.57</v>
      </c>
      <c r="AS262">
        <v>-21301.84</v>
      </c>
      <c r="AT262">
        <v>-20330.39</v>
      </c>
      <c r="AU262">
        <v>-44040.77</v>
      </c>
      <c r="AV262">
        <v>-36044.730000000003</v>
      </c>
      <c r="AW262">
        <v>-25616.94</v>
      </c>
      <c r="AX262">
        <v>-32780.480000000003</v>
      </c>
      <c r="AY262">
        <v>-32170.77</v>
      </c>
      <c r="AZ262">
        <v>-14376.53</v>
      </c>
      <c r="BA262">
        <v>-48647.07</v>
      </c>
      <c r="BB262">
        <v>-20558.849999999999</v>
      </c>
      <c r="BC262">
        <v>-128975.71</v>
      </c>
      <c r="BD262">
        <v>-60369.87</v>
      </c>
      <c r="BE262">
        <v>-10047.74</v>
      </c>
      <c r="BF262">
        <v>-16226</v>
      </c>
      <c r="BG262">
        <v>-56696</v>
      </c>
      <c r="BH262">
        <v>-83264.649999999994</v>
      </c>
      <c r="BI262">
        <v>-90596</v>
      </c>
      <c r="BJ262">
        <v>-17739.849999999999</v>
      </c>
    </row>
    <row r="263" spans="1:62">
      <c r="A263" t="s">
        <v>568</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row>
    <row r="264" spans="1:62">
      <c r="A264" t="s">
        <v>569</v>
      </c>
      <c r="B264">
        <v>-77181.08</v>
      </c>
      <c r="C264">
        <v>-101528.83</v>
      </c>
      <c r="D264">
        <v>-61923.83</v>
      </c>
      <c r="E264">
        <v>8268.1</v>
      </c>
      <c r="F264">
        <v>-164222.88</v>
      </c>
      <c r="G264">
        <v>-79010.16</v>
      </c>
      <c r="H264">
        <v>-88914.09</v>
      </c>
      <c r="I264">
        <v>-102551.62</v>
      </c>
      <c r="J264">
        <v>-6246.61</v>
      </c>
      <c r="K264">
        <v>56845.7</v>
      </c>
      <c r="L264">
        <v>158149.04</v>
      </c>
      <c r="M264">
        <v>80998.12</v>
      </c>
      <c r="N264">
        <v>408904.89</v>
      </c>
      <c r="O264">
        <v>441811.53</v>
      </c>
      <c r="P264">
        <v>441811.53</v>
      </c>
      <c r="Q264">
        <v>244661.47</v>
      </c>
      <c r="R264">
        <v>76297.75</v>
      </c>
      <c r="S264">
        <v>138162.82999999999</v>
      </c>
      <c r="T264">
        <v>84473.25</v>
      </c>
      <c r="U264">
        <v>60000</v>
      </c>
      <c r="V264">
        <v>16000</v>
      </c>
      <c r="W264">
        <v>-90000</v>
      </c>
      <c r="X264">
        <v>-89000</v>
      </c>
      <c r="Y264">
        <v>-57000</v>
      </c>
      <c r="Z264">
        <v>20000</v>
      </c>
      <c r="AA264">
        <v>-111000</v>
      </c>
      <c r="AB264">
        <v>-98000</v>
      </c>
      <c r="AC264">
        <v>-94000</v>
      </c>
      <c r="AD264">
        <v>-53000</v>
      </c>
      <c r="AE264">
        <v>-212000</v>
      </c>
      <c r="AF264">
        <v>-101000</v>
      </c>
      <c r="AG264">
        <v>-70000</v>
      </c>
      <c r="AH264">
        <v>-44000</v>
      </c>
      <c r="AI264">
        <v>-101000</v>
      </c>
      <c r="AJ264">
        <v>-55133.59</v>
      </c>
      <c r="AK264">
        <v>-50000</v>
      </c>
      <c r="AL264">
        <v>-6000</v>
      </c>
      <c r="AM264">
        <v>-49000</v>
      </c>
      <c r="AN264">
        <v>-67000</v>
      </c>
      <c r="AO264">
        <v>-101000</v>
      </c>
      <c r="AP264">
        <v>-32000</v>
      </c>
      <c r="AQ264">
        <v>-33000</v>
      </c>
      <c r="AR264">
        <v>8000</v>
      </c>
      <c r="AS264">
        <v>-20000</v>
      </c>
      <c r="AT264">
        <v>30000</v>
      </c>
      <c r="AU264">
        <v>274000</v>
      </c>
      <c r="AV264">
        <v>239000</v>
      </c>
      <c r="AW264">
        <v>188409.05</v>
      </c>
      <c r="AX264">
        <v>80388.36</v>
      </c>
      <c r="AY264">
        <v>-160501.09</v>
      </c>
      <c r="AZ264">
        <v>-150501.09</v>
      </c>
      <c r="BA264">
        <v>-64501.09</v>
      </c>
      <c r="BB264">
        <v>-31501.09</v>
      </c>
      <c r="BC264">
        <v>260284.61</v>
      </c>
      <c r="BD264">
        <v>213783.52</v>
      </c>
      <c r="BE264">
        <v>114783.52</v>
      </c>
      <c r="BF264">
        <v>0</v>
      </c>
      <c r="BG264">
        <v>0</v>
      </c>
      <c r="BH264">
        <v>0</v>
      </c>
      <c r="BI264">
        <v>0</v>
      </c>
      <c r="BJ264">
        <v>0</v>
      </c>
    </row>
    <row r="265" spans="1:62">
      <c r="A265" t="s">
        <v>570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54784</v>
      </c>
      <c r="BG265">
        <v>0</v>
      </c>
      <c r="BH265">
        <v>0</v>
      </c>
      <c r="BI265">
        <v>0</v>
      </c>
      <c r="BJ265">
        <v>34874.07</v>
      </c>
    </row>
    <row r="266" spans="1:62">
      <c r="A266" t="s">
        <v>573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54784</v>
      </c>
      <c r="BG266">
        <v>0</v>
      </c>
      <c r="BH266">
        <v>0</v>
      </c>
      <c r="BI266">
        <v>0</v>
      </c>
      <c r="BJ266">
        <v>34874.07</v>
      </c>
    </row>
    <row r="267" spans="1:62">
      <c r="A267" t="s">
        <v>574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54784</v>
      </c>
      <c r="BG267">
        <v>0</v>
      </c>
      <c r="BH267">
        <v>0</v>
      </c>
      <c r="BI267">
        <v>0</v>
      </c>
      <c r="BJ267">
        <v>34874.07</v>
      </c>
    </row>
    <row r="268" spans="1:62">
      <c r="A268" t="s">
        <v>575</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-200697</v>
      </c>
      <c r="BH268">
        <v>-248489.59</v>
      </c>
      <c r="BI268">
        <v>-226618</v>
      </c>
      <c r="BJ268">
        <v>0</v>
      </c>
    </row>
    <row r="269" spans="1:62">
      <c r="A269" t="s">
        <v>576</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-200697</v>
      </c>
      <c r="BH269">
        <v>-248489.59</v>
      </c>
      <c r="BI269">
        <v>-226618</v>
      </c>
      <c r="BJ269">
        <v>0</v>
      </c>
    </row>
    <row r="270" spans="1:62">
      <c r="A270" t="s">
        <v>577</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-200697</v>
      </c>
      <c r="BH270">
        <v>-248489.59</v>
      </c>
      <c r="BI270">
        <v>-226618</v>
      </c>
      <c r="BJ270">
        <v>0</v>
      </c>
    </row>
    <row r="271" spans="1:62">
      <c r="A271" t="s">
        <v>578</v>
      </c>
      <c r="B271">
        <v>0</v>
      </c>
      <c r="C271">
        <v>0</v>
      </c>
      <c r="D271">
        <v>0</v>
      </c>
      <c r="E271">
        <v>0</v>
      </c>
      <c r="F271">
        <v>0</v>
      </c>
      <c r="G271">
        <v>0</v>
      </c>
      <c r="H271">
        <v>-9190.48</v>
      </c>
      <c r="I271">
        <v>-3651.58</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-1421.39</v>
      </c>
      <c r="AV271">
        <v>0</v>
      </c>
      <c r="AW271">
        <v>-1421.39</v>
      </c>
      <c r="AX271">
        <v>-1143.44</v>
      </c>
      <c r="AY271">
        <v>-1463.12</v>
      </c>
      <c r="AZ271">
        <v>-1167.8399999999999</v>
      </c>
      <c r="BA271">
        <v>-876.81</v>
      </c>
      <c r="BB271">
        <v>-376.64</v>
      </c>
      <c r="BC271">
        <v>-1451.38</v>
      </c>
      <c r="BD271">
        <v>-1217.78</v>
      </c>
      <c r="BE271">
        <v>-775.09</v>
      </c>
      <c r="BF271">
        <v>0</v>
      </c>
      <c r="BG271">
        <v>0</v>
      </c>
      <c r="BH271">
        <v>0</v>
      </c>
      <c r="BI271">
        <v>0</v>
      </c>
      <c r="BJ271">
        <v>0</v>
      </c>
    </row>
    <row r="272" spans="1:62">
      <c r="A272" t="s">
        <v>580</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327664</v>
      </c>
      <c r="BH272">
        <v>52500</v>
      </c>
      <c r="BI272">
        <v>52500</v>
      </c>
      <c r="BJ272">
        <v>0</v>
      </c>
    </row>
    <row r="273" spans="1:62">
      <c r="A273" t="s">
        <v>715</v>
      </c>
      <c r="B273">
        <v>750</v>
      </c>
      <c r="C273">
        <v>750</v>
      </c>
      <c r="D273">
        <v>750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row>
    <row r="274" spans="1:62">
      <c r="A274" t="s">
        <v>581</v>
      </c>
      <c r="B274">
        <v>-365258.78</v>
      </c>
      <c r="C274">
        <v>-365153.43</v>
      </c>
      <c r="D274">
        <v>-153076.09</v>
      </c>
      <c r="E274">
        <v>0</v>
      </c>
      <c r="F274">
        <v>-299063.71000000002</v>
      </c>
      <c r="G274">
        <v>-298943.31</v>
      </c>
      <c r="H274">
        <v>-156468.31</v>
      </c>
      <c r="I274">
        <v>0</v>
      </c>
      <c r="J274">
        <v>-337329.35</v>
      </c>
      <c r="K274">
        <v>-337266.14</v>
      </c>
      <c r="L274">
        <v>-215568.9</v>
      </c>
      <c r="M274">
        <v>-72.239999999999995</v>
      </c>
      <c r="N274">
        <v>-385961.77</v>
      </c>
      <c r="O274">
        <v>-385901.57</v>
      </c>
      <c r="P274">
        <v>-385901.57</v>
      </c>
      <c r="Q274">
        <v>-187717.73</v>
      </c>
      <c r="R274">
        <v>0</v>
      </c>
      <c r="S274">
        <v>-410206.52</v>
      </c>
      <c r="T274">
        <v>-410050</v>
      </c>
      <c r="U274">
        <v>-236300</v>
      </c>
      <c r="V274">
        <v>0</v>
      </c>
      <c r="W274">
        <v>-97300</v>
      </c>
      <c r="X274">
        <v>-97300</v>
      </c>
      <c r="Y274">
        <v>-48650</v>
      </c>
      <c r="Z274">
        <v>0</v>
      </c>
      <c r="AA274">
        <v>-72975</v>
      </c>
      <c r="AB274">
        <v>-72975</v>
      </c>
      <c r="AC274">
        <v>-38225</v>
      </c>
      <c r="AD274">
        <v>0</v>
      </c>
      <c r="AE274">
        <v>-62550</v>
      </c>
      <c r="AF274">
        <v>-62550</v>
      </c>
      <c r="AG274">
        <v>-34750</v>
      </c>
      <c r="AH274">
        <v>0</v>
      </c>
      <c r="AI274">
        <v>-46912.5</v>
      </c>
      <c r="AJ274">
        <v>-46912.5</v>
      </c>
      <c r="AK274">
        <v>-22587.5</v>
      </c>
      <c r="AL274">
        <v>0</v>
      </c>
      <c r="AM274">
        <v>-39962.5</v>
      </c>
      <c r="AN274">
        <v>-39962.5</v>
      </c>
      <c r="AO274">
        <v>-17375</v>
      </c>
      <c r="AP274">
        <v>0</v>
      </c>
      <c r="AQ274">
        <v>-33012.5</v>
      </c>
      <c r="AR274">
        <v>0</v>
      </c>
      <c r="AS274">
        <v>0</v>
      </c>
      <c r="AT274">
        <v>0</v>
      </c>
      <c r="AU274">
        <v>-90350</v>
      </c>
      <c r="AV274">
        <v>-90350</v>
      </c>
      <c r="AW274">
        <v>0</v>
      </c>
      <c r="AX274">
        <v>0</v>
      </c>
      <c r="AY274">
        <v>0</v>
      </c>
      <c r="AZ274">
        <v>-22935</v>
      </c>
      <c r="BA274">
        <v>0</v>
      </c>
      <c r="BB274">
        <v>0</v>
      </c>
      <c r="BC274">
        <v>0</v>
      </c>
      <c r="BD274">
        <v>-45175</v>
      </c>
      <c r="BE274">
        <v>-45175</v>
      </c>
      <c r="BF274">
        <v>0</v>
      </c>
      <c r="BG274">
        <v>-128825</v>
      </c>
      <c r="BH274">
        <v>-128825</v>
      </c>
      <c r="BI274">
        <v>-76700</v>
      </c>
      <c r="BJ274">
        <v>-76700</v>
      </c>
    </row>
    <row r="275" spans="1:62">
      <c r="A275" t="s">
        <v>583</v>
      </c>
      <c r="B275">
        <v>-28183.87</v>
      </c>
      <c r="C275">
        <v>-20658.28</v>
      </c>
      <c r="D275">
        <v>-13754.34</v>
      </c>
      <c r="E275">
        <v>-6859.67</v>
      </c>
      <c r="F275">
        <v>-15875.82</v>
      </c>
      <c r="G275">
        <v>-27104.37</v>
      </c>
      <c r="H275">
        <v>0</v>
      </c>
      <c r="I275">
        <v>0</v>
      </c>
      <c r="J275">
        <v>36152.129999999997</v>
      </c>
      <c r="K275">
        <v>37955.86</v>
      </c>
      <c r="L275">
        <v>41231.01</v>
      </c>
      <c r="M275">
        <v>39380.910000000003</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-33012.5</v>
      </c>
      <c r="AS275">
        <v>-10425</v>
      </c>
      <c r="AT275">
        <v>0</v>
      </c>
      <c r="AU275">
        <v>0</v>
      </c>
      <c r="AV275">
        <v>-1421.39</v>
      </c>
      <c r="AW275">
        <v>-90350</v>
      </c>
      <c r="AX275">
        <v>0</v>
      </c>
      <c r="AY275">
        <v>-22935</v>
      </c>
      <c r="AZ275">
        <v>0</v>
      </c>
      <c r="BA275">
        <v>-22935</v>
      </c>
      <c r="BB275">
        <v>0</v>
      </c>
      <c r="BC275">
        <v>-45175</v>
      </c>
      <c r="BD275">
        <v>0</v>
      </c>
      <c r="BE275">
        <v>0</v>
      </c>
      <c r="BF275">
        <v>-355</v>
      </c>
      <c r="BG275">
        <v>-1681</v>
      </c>
      <c r="BH275">
        <v>275164</v>
      </c>
      <c r="BI275">
        <v>275164</v>
      </c>
      <c r="BJ275">
        <v>0</v>
      </c>
    </row>
    <row r="276" spans="1:62">
      <c r="A276" t="s">
        <v>362</v>
      </c>
      <c r="B276">
        <v>-469873.72</v>
      </c>
      <c r="C276">
        <v>-486590.54</v>
      </c>
      <c r="D276">
        <v>-228004.26</v>
      </c>
      <c r="E276">
        <v>1408.43</v>
      </c>
      <c r="F276">
        <v>-479162.41</v>
      </c>
      <c r="G276">
        <v>-405057.84</v>
      </c>
      <c r="H276">
        <v>-254572.89</v>
      </c>
      <c r="I276">
        <v>-106203.2</v>
      </c>
      <c r="J276">
        <v>-307423.82</v>
      </c>
      <c r="K276">
        <v>-242464.58</v>
      </c>
      <c r="L276">
        <v>-16188.85</v>
      </c>
      <c r="M276">
        <v>120306.79</v>
      </c>
      <c r="N276">
        <v>22943.119999999999</v>
      </c>
      <c r="O276">
        <v>55909.96</v>
      </c>
      <c r="P276">
        <v>55909.96</v>
      </c>
      <c r="Q276">
        <v>56943.74</v>
      </c>
      <c r="R276">
        <v>76297.75</v>
      </c>
      <c r="S276">
        <v>-272043.69</v>
      </c>
      <c r="T276">
        <v>-325576.75</v>
      </c>
      <c r="U276">
        <v>-176300</v>
      </c>
      <c r="V276">
        <v>16000</v>
      </c>
      <c r="W276">
        <v>-187300</v>
      </c>
      <c r="X276">
        <v>-186300</v>
      </c>
      <c r="Y276">
        <v>-105650</v>
      </c>
      <c r="Z276">
        <v>20000</v>
      </c>
      <c r="AA276">
        <v>-183975</v>
      </c>
      <c r="AB276">
        <v>-170975</v>
      </c>
      <c r="AC276">
        <v>-132225</v>
      </c>
      <c r="AD276">
        <v>-53000</v>
      </c>
      <c r="AE276">
        <v>-274550</v>
      </c>
      <c r="AF276">
        <v>-163550</v>
      </c>
      <c r="AG276">
        <v>-104750</v>
      </c>
      <c r="AH276">
        <v>-44000</v>
      </c>
      <c r="AI276">
        <v>-147912.5</v>
      </c>
      <c r="AJ276">
        <v>-102046.09</v>
      </c>
      <c r="AK276">
        <v>-72587.5</v>
      </c>
      <c r="AL276">
        <v>-6000</v>
      </c>
      <c r="AM276">
        <v>-88962.5</v>
      </c>
      <c r="AN276">
        <v>-106962.5</v>
      </c>
      <c r="AO276">
        <v>-118375</v>
      </c>
      <c r="AP276">
        <v>-32000</v>
      </c>
      <c r="AQ276">
        <v>-66012.5</v>
      </c>
      <c r="AR276">
        <v>-25012.5</v>
      </c>
      <c r="AS276">
        <v>-30425</v>
      </c>
      <c r="AT276">
        <v>30000</v>
      </c>
      <c r="AU276">
        <v>182228.61</v>
      </c>
      <c r="AV276">
        <v>147228.60999999999</v>
      </c>
      <c r="AW276">
        <v>96637.65</v>
      </c>
      <c r="AX276">
        <v>79244.92</v>
      </c>
      <c r="AY276">
        <v>-184899.21</v>
      </c>
      <c r="AZ276">
        <v>-174603.93</v>
      </c>
      <c r="BA276">
        <v>-88312.9</v>
      </c>
      <c r="BB276">
        <v>-31877.73</v>
      </c>
      <c r="BC276">
        <v>213658.23</v>
      </c>
      <c r="BD276">
        <v>167390.75</v>
      </c>
      <c r="BE276">
        <v>68833.429999999993</v>
      </c>
      <c r="BF276">
        <v>54429</v>
      </c>
      <c r="BG276">
        <v>-3539</v>
      </c>
      <c r="BH276">
        <v>-49650.59</v>
      </c>
      <c r="BI276">
        <v>24346</v>
      </c>
      <c r="BJ276">
        <v>-41825.93</v>
      </c>
    </row>
    <row r="277" spans="1:62">
      <c r="A277" t="s">
        <v>363</v>
      </c>
      <c r="B277">
        <v>37950.550000000003</v>
      </c>
      <c r="C277">
        <v>23809.82</v>
      </c>
      <c r="D277">
        <v>23944.400000000001</v>
      </c>
      <c r="E277">
        <v>41824.879999999997</v>
      </c>
      <c r="F277">
        <v>16942.669999999998</v>
      </c>
      <c r="G277">
        <v>7497.84</v>
      </c>
      <c r="H277">
        <v>-10437.81</v>
      </c>
      <c r="I277">
        <v>-13972.84</v>
      </c>
      <c r="J277">
        <v>-2264.84</v>
      </c>
      <c r="K277">
        <v>-13251.19</v>
      </c>
      <c r="L277">
        <v>20826.96</v>
      </c>
      <c r="M277">
        <v>-16489.16</v>
      </c>
      <c r="N277">
        <v>4730.38</v>
      </c>
      <c r="O277">
        <v>-15153.81</v>
      </c>
      <c r="P277">
        <v>-15153.81</v>
      </c>
      <c r="Q277">
        <v>-2305.38</v>
      </c>
      <c r="R277">
        <v>-7968.91</v>
      </c>
      <c r="S277">
        <v>16529.43</v>
      </c>
      <c r="T277">
        <v>24722.74</v>
      </c>
      <c r="U277">
        <v>-7536.52</v>
      </c>
      <c r="V277">
        <v>-5812.79</v>
      </c>
      <c r="W277">
        <v>2955.72</v>
      </c>
      <c r="X277">
        <v>-7139.61</v>
      </c>
      <c r="Y277">
        <v>2359.5</v>
      </c>
      <c r="Z277">
        <v>560.84</v>
      </c>
      <c r="AA277">
        <v>1541.48</v>
      </c>
      <c r="AB277">
        <v>-8136.36</v>
      </c>
      <c r="AC277">
        <v>-6238.5</v>
      </c>
      <c r="AD277">
        <v>-5759.47</v>
      </c>
      <c r="AE277">
        <v>-4557.08</v>
      </c>
      <c r="AF277">
        <v>-11580.92</v>
      </c>
      <c r="AG277">
        <v>-10711.69</v>
      </c>
      <c r="AH277">
        <v>-3637.62</v>
      </c>
      <c r="AI277">
        <v>-251.08</v>
      </c>
      <c r="AJ277">
        <v>-13576.97</v>
      </c>
      <c r="AK277">
        <v>-6659.55</v>
      </c>
      <c r="AL277">
        <v>-12282.56</v>
      </c>
      <c r="AM277">
        <v>20315.28</v>
      </c>
      <c r="AN277">
        <v>15584.09</v>
      </c>
      <c r="AO277">
        <v>6098.71</v>
      </c>
      <c r="AP277">
        <v>7772.9</v>
      </c>
      <c r="AQ277">
        <v>702.88</v>
      </c>
      <c r="AR277">
        <v>-6567.4</v>
      </c>
      <c r="AS277">
        <v>-2310.9299999999998</v>
      </c>
      <c r="AT277">
        <v>6310.8</v>
      </c>
      <c r="AU277">
        <v>7576.65</v>
      </c>
      <c r="AV277">
        <v>916.56</v>
      </c>
      <c r="AW277">
        <v>-675.99</v>
      </c>
      <c r="AX277">
        <v>6783.98</v>
      </c>
      <c r="AY277">
        <v>-9553.02</v>
      </c>
      <c r="AZ277">
        <v>-10098.17</v>
      </c>
      <c r="BA277">
        <v>-6555.35</v>
      </c>
      <c r="BB277">
        <v>6094.93</v>
      </c>
      <c r="BC277">
        <v>7457.36</v>
      </c>
      <c r="BD277">
        <v>27876.89</v>
      </c>
      <c r="BE277">
        <v>23419.02</v>
      </c>
      <c r="BF277">
        <v>17196</v>
      </c>
      <c r="BG277">
        <v>-6501</v>
      </c>
      <c r="BH277">
        <v>-723.92</v>
      </c>
      <c r="BI277">
        <v>14600</v>
      </c>
      <c r="BJ277">
        <v>28208.43</v>
      </c>
    </row>
    <row r="278" spans="1:62">
      <c r="A278" t="s">
        <v>585</v>
      </c>
      <c r="B278">
        <v>79824.350000000006</v>
      </c>
      <c r="C278">
        <v>79824.350000000006</v>
      </c>
      <c r="D278">
        <v>79824.350000000006</v>
      </c>
      <c r="E278">
        <v>79824.350000000006</v>
      </c>
      <c r="F278">
        <v>62881.68</v>
      </c>
      <c r="G278">
        <v>62881.68</v>
      </c>
      <c r="H278">
        <v>62881.68</v>
      </c>
      <c r="I278">
        <v>62881.68</v>
      </c>
      <c r="J278">
        <v>65146.52</v>
      </c>
      <c r="K278">
        <v>65146.52</v>
      </c>
      <c r="L278">
        <v>65146.52</v>
      </c>
      <c r="M278">
        <v>65146.52</v>
      </c>
      <c r="N278">
        <v>60416.14</v>
      </c>
      <c r="O278">
        <v>60416.14</v>
      </c>
      <c r="P278">
        <v>60416.14</v>
      </c>
      <c r="Q278">
        <v>60416.14</v>
      </c>
      <c r="R278">
        <v>60416.14</v>
      </c>
      <c r="S278">
        <v>43886.71</v>
      </c>
      <c r="T278">
        <v>43886.71</v>
      </c>
      <c r="U278">
        <v>43886.71</v>
      </c>
      <c r="V278">
        <v>43886.71</v>
      </c>
      <c r="W278">
        <v>40930.99</v>
      </c>
      <c r="X278">
        <v>40930.99</v>
      </c>
      <c r="Y278">
        <v>40930.99</v>
      </c>
      <c r="Z278">
        <v>40930.99</v>
      </c>
      <c r="AA278">
        <v>39389.51</v>
      </c>
      <c r="AB278">
        <v>39389.51</v>
      </c>
      <c r="AC278">
        <v>39389.51</v>
      </c>
      <c r="AD278">
        <v>39389.51</v>
      </c>
      <c r="AE278">
        <v>43946.59</v>
      </c>
      <c r="AF278">
        <v>43946.59</v>
      </c>
      <c r="AG278">
        <v>43946.59</v>
      </c>
      <c r="AH278">
        <v>43946.59</v>
      </c>
      <c r="AI278">
        <v>44197.67</v>
      </c>
      <c r="AJ278">
        <v>44197.67</v>
      </c>
      <c r="AK278">
        <v>44197.67</v>
      </c>
      <c r="AL278">
        <v>44197.67</v>
      </c>
      <c r="AM278">
        <v>23882.38</v>
      </c>
      <c r="AN278">
        <v>23882.38</v>
      </c>
      <c r="AO278">
        <v>23882.38</v>
      </c>
      <c r="AP278">
        <v>23882.38</v>
      </c>
      <c r="AQ278">
        <v>23179.5</v>
      </c>
      <c r="AR278">
        <v>23179.5</v>
      </c>
      <c r="AS278">
        <v>23179.5</v>
      </c>
      <c r="AT278">
        <v>23179.5</v>
      </c>
      <c r="AU278">
        <v>15602.85</v>
      </c>
      <c r="AV278">
        <v>15602.85</v>
      </c>
      <c r="AW278">
        <v>15602.85</v>
      </c>
      <c r="AX278">
        <v>15602.85</v>
      </c>
      <c r="AY278">
        <v>25155.87</v>
      </c>
      <c r="AZ278">
        <v>25155.87</v>
      </c>
      <c r="BA278">
        <v>25155.87</v>
      </c>
      <c r="BB278">
        <v>25155.87</v>
      </c>
      <c r="BC278">
        <v>17698.52</v>
      </c>
      <c r="BD278">
        <v>17698.52</v>
      </c>
      <c r="BE278">
        <v>17698.52</v>
      </c>
      <c r="BF278">
        <v>17699</v>
      </c>
      <c r="BG278">
        <v>24200</v>
      </c>
      <c r="BH278">
        <v>24199.59</v>
      </c>
      <c r="BI278">
        <v>24200</v>
      </c>
      <c r="BJ278">
        <v>24199.59</v>
      </c>
    </row>
    <row r="279" spans="1:62">
      <c r="A279" t="s">
        <v>586</v>
      </c>
      <c r="B279">
        <v>117774.91</v>
      </c>
      <c r="C279">
        <v>103634.17</v>
      </c>
      <c r="D279">
        <v>103768.76</v>
      </c>
      <c r="E279">
        <v>121649.23</v>
      </c>
      <c r="F279">
        <v>79824.350000000006</v>
      </c>
      <c r="G279">
        <v>70379.520000000004</v>
      </c>
      <c r="H279">
        <v>52443.87</v>
      </c>
      <c r="I279">
        <v>48908.84</v>
      </c>
      <c r="J279">
        <v>62881.68</v>
      </c>
      <c r="K279">
        <v>51895.33</v>
      </c>
      <c r="L279">
        <v>85973.49</v>
      </c>
      <c r="M279">
        <v>48657.36</v>
      </c>
      <c r="N279">
        <v>65146.52</v>
      </c>
      <c r="O279">
        <v>45262.33</v>
      </c>
      <c r="P279">
        <v>45262.33</v>
      </c>
      <c r="Q279">
        <v>58110.76</v>
      </c>
      <c r="R279">
        <v>52447.23</v>
      </c>
      <c r="S279">
        <v>60416.14</v>
      </c>
      <c r="T279">
        <v>68609.45</v>
      </c>
      <c r="U279">
        <v>36350.19</v>
      </c>
      <c r="V279">
        <v>38073.919999999998</v>
      </c>
      <c r="W279">
        <v>43886.71</v>
      </c>
      <c r="X279">
        <v>33791.379999999997</v>
      </c>
      <c r="Y279">
        <v>43290.49</v>
      </c>
      <c r="Z279">
        <v>41491.83</v>
      </c>
      <c r="AA279">
        <v>40930.99</v>
      </c>
      <c r="AB279">
        <v>31253.15</v>
      </c>
      <c r="AC279">
        <v>33151.01</v>
      </c>
      <c r="AD279">
        <v>33630.04</v>
      </c>
      <c r="AE279">
        <v>39389.51</v>
      </c>
      <c r="AF279">
        <v>32365.67</v>
      </c>
      <c r="AG279">
        <v>33234.9</v>
      </c>
      <c r="AH279">
        <v>40308.97</v>
      </c>
      <c r="AI279">
        <v>43946.59</v>
      </c>
      <c r="AJ279">
        <v>30620.7</v>
      </c>
      <c r="AK279">
        <v>37538.120000000003</v>
      </c>
      <c r="AL279">
        <v>31915.11</v>
      </c>
      <c r="AM279">
        <v>44197.67</v>
      </c>
      <c r="AN279">
        <v>39466.47</v>
      </c>
      <c r="AO279">
        <v>29981.1</v>
      </c>
      <c r="AP279">
        <v>31655.279999999999</v>
      </c>
      <c r="AQ279">
        <v>23882.38</v>
      </c>
      <c r="AR279">
        <v>16612.099999999999</v>
      </c>
      <c r="AS279">
        <v>20868.57</v>
      </c>
      <c r="AT279">
        <v>29490.3</v>
      </c>
      <c r="AU279">
        <v>23179.5</v>
      </c>
      <c r="AV279">
        <v>16519.41</v>
      </c>
      <c r="AW279">
        <v>14926.86</v>
      </c>
      <c r="AX279">
        <v>22386.83</v>
      </c>
      <c r="AY279">
        <v>15602.85</v>
      </c>
      <c r="AZ279">
        <v>15057.71</v>
      </c>
      <c r="BA279">
        <v>18600.53</v>
      </c>
      <c r="BB279">
        <v>31250.799999999999</v>
      </c>
      <c r="BC279">
        <v>25155.87</v>
      </c>
      <c r="BD279">
        <v>45575.4</v>
      </c>
      <c r="BE279">
        <v>41117.54</v>
      </c>
      <c r="BF279">
        <v>34895</v>
      </c>
      <c r="BG279">
        <v>17699</v>
      </c>
      <c r="BH279">
        <v>23475.67</v>
      </c>
      <c r="BI279">
        <v>38800</v>
      </c>
      <c r="BJ279">
        <v>52408.01</v>
      </c>
    </row>
    <row r="280" spans="1:62">
      <c r="A280" t="s">
        <v>587</v>
      </c>
      <c r="B280" t="s">
        <v>2172</v>
      </c>
      <c r="C280" t="s">
        <v>2173</v>
      </c>
      <c r="D280" t="s">
        <v>2174</v>
      </c>
      <c r="E280" t="s">
        <v>710</v>
      </c>
      <c r="F280" t="s">
        <v>711</v>
      </c>
      <c r="G280" t="s">
        <v>712</v>
      </c>
      <c r="H280" t="s">
        <v>667</v>
      </c>
      <c r="I280" t="s">
        <v>588</v>
      </c>
      <c r="J280" t="s">
        <v>589</v>
      </c>
      <c r="K280" t="s">
        <v>590</v>
      </c>
      <c r="L280" t="s">
        <v>591</v>
      </c>
      <c r="M280" t="s">
        <v>592</v>
      </c>
      <c r="N280" t="s">
        <v>593</v>
      </c>
      <c r="O280" t="s">
        <v>594</v>
      </c>
      <c r="P280" t="s">
        <v>594</v>
      </c>
      <c r="Q280" t="s">
        <v>595</v>
      </c>
      <c r="R280" t="s">
        <v>596</v>
      </c>
      <c r="S280" t="s">
        <v>597</v>
      </c>
      <c r="T280" t="s">
        <v>598</v>
      </c>
      <c r="U280" t="s">
        <v>599</v>
      </c>
      <c r="V280" t="s">
        <v>600</v>
      </c>
      <c r="W280" t="s">
        <v>601</v>
      </c>
      <c r="X280" t="s">
        <v>602</v>
      </c>
      <c r="Y280" t="s">
        <v>603</v>
      </c>
      <c r="Z280" t="s">
        <v>604</v>
      </c>
      <c r="AA280" t="s">
        <v>605</v>
      </c>
      <c r="AB280" t="s">
        <v>606</v>
      </c>
      <c r="AC280" t="s">
        <v>607</v>
      </c>
      <c r="AD280" t="s">
        <v>608</v>
      </c>
      <c r="AE280" t="s">
        <v>609</v>
      </c>
      <c r="AF280" t="s">
        <v>610</v>
      </c>
      <c r="AG280" t="s">
        <v>611</v>
      </c>
      <c r="AH280" t="s">
        <v>612</v>
      </c>
      <c r="AI280" t="s">
        <v>613</v>
      </c>
      <c r="AJ280" t="s">
        <v>614</v>
      </c>
      <c r="AK280" t="s">
        <v>615</v>
      </c>
      <c r="AL280" t="s">
        <v>616</v>
      </c>
      <c r="AM280" t="s">
        <v>617</v>
      </c>
      <c r="AN280" t="s">
        <v>618</v>
      </c>
      <c r="AO280" t="s">
        <v>619</v>
      </c>
      <c r="AP280" t="s">
        <v>620</v>
      </c>
      <c r="AQ280" t="s">
        <v>621</v>
      </c>
      <c r="AR280" t="s">
        <v>622</v>
      </c>
      <c r="AS280" t="s">
        <v>623</v>
      </c>
      <c r="AT280" t="s">
        <v>624</v>
      </c>
      <c r="AU280" t="s">
        <v>625</v>
      </c>
      <c r="AV280" t="s">
        <v>626</v>
      </c>
      <c r="AW280" t="s">
        <v>627</v>
      </c>
      <c r="AX280" t="s">
        <v>628</v>
      </c>
      <c r="AY280" t="s">
        <v>629</v>
      </c>
      <c r="AZ280" t="s">
        <v>630</v>
      </c>
      <c r="BA280" t="s">
        <v>631</v>
      </c>
      <c r="BB280" t="s">
        <v>632</v>
      </c>
      <c r="BC280" t="s">
        <v>633</v>
      </c>
      <c r="BD280" t="s">
        <v>634</v>
      </c>
      <c r="BE280" t="s">
        <v>635</v>
      </c>
      <c r="BF280" t="s">
        <v>636</v>
      </c>
      <c r="BG280" t="s">
        <v>637</v>
      </c>
      <c r="BH280" t="s">
        <v>638</v>
      </c>
      <c r="BI280" t="s">
        <v>639</v>
      </c>
      <c r="BJ280" t="s">
        <v>640</v>
      </c>
    </row>
    <row r="281" spans="1:62">
      <c r="A281" t="s">
        <v>641</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row>
    <row r="282" spans="1:62">
      <c r="A282" t="s">
        <v>713</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row>
    <row r="283" spans="1:62">
      <c r="A283" t="s">
        <v>642</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row>
    <row r="284" spans="1:6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6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6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6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6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377</v>
      </c>
      <c r="R347" s="134" t="s">
        <v>378</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205" t="s">
        <v>11</v>
      </c>
      <c r="C349" s="205"/>
      <c r="D349" s="205"/>
      <c r="E349" s="205"/>
      <c r="F349" s="205"/>
      <c r="G349" s="205"/>
      <c r="H349" s="205"/>
      <c r="I349" s="205"/>
      <c r="J349" s="205"/>
      <c r="K349" s="205"/>
      <c r="L349" s="205"/>
      <c r="M349" s="205"/>
      <c r="N349" s="205"/>
      <c r="O349" s="115"/>
      <c r="P349" s="115"/>
      <c r="Q349" s="6"/>
      <c r="R349" s="3"/>
    </row>
    <row r="350" spans="1:54" ht="14">
      <c r="B350" s="226" t="s">
        <v>308</v>
      </c>
      <c r="C350" s="226"/>
      <c r="D350" s="226"/>
      <c r="E350" s="226"/>
      <c r="F350" s="226"/>
      <c r="G350" s="226"/>
      <c r="H350" s="226"/>
      <c r="I350" s="226"/>
      <c r="J350" s="226"/>
      <c r="K350" s="226"/>
      <c r="L350" s="226"/>
      <c r="M350" s="226"/>
      <c r="N350" s="226"/>
      <c r="O350" s="116"/>
      <c r="P350" s="116"/>
      <c r="Q350" s="6"/>
      <c r="R350" s="3"/>
    </row>
    <row r="351" spans="1:54" ht="14">
      <c r="B351" s="7">
        <f t="shared" ref="B351:P353" si="13">IFERROR(VLOOKUP($B$350,$4:$126,MATCH($R351&amp;"/"&amp;B$348,$2:$2,0),FALSE),"")</f>
        <v>52408.01</v>
      </c>
      <c r="C351" s="7">
        <f t="shared" si="13"/>
        <v>34895</v>
      </c>
      <c r="D351" s="7">
        <f t="shared" si="13"/>
        <v>31250.799999999999</v>
      </c>
      <c r="E351" s="7">
        <f t="shared" si="13"/>
        <v>22386.83</v>
      </c>
      <c r="F351" s="7">
        <f t="shared" si="13"/>
        <v>29490.3</v>
      </c>
      <c r="G351" s="7">
        <f t="shared" si="13"/>
        <v>31655.279999999999</v>
      </c>
      <c r="H351" s="7">
        <f t="shared" si="13"/>
        <v>31915.11</v>
      </c>
      <c r="I351" s="7">
        <f t="shared" si="13"/>
        <v>40308.97</v>
      </c>
      <c r="J351" s="7">
        <f t="shared" si="13"/>
        <v>33630.04</v>
      </c>
      <c r="K351" s="7">
        <f t="shared" si="13"/>
        <v>41491.83</v>
      </c>
      <c r="L351" s="7">
        <f t="shared" si="13"/>
        <v>38073.919999999998</v>
      </c>
      <c r="M351" s="7">
        <f t="shared" si="13"/>
        <v>52447.23</v>
      </c>
      <c r="N351" s="8">
        <f t="shared" si="13"/>
        <v>48657.36</v>
      </c>
      <c r="O351" s="8">
        <f t="shared" si="13"/>
        <v>48908.84</v>
      </c>
      <c r="P351" s="8">
        <f t="shared" si="13"/>
        <v>121649.23</v>
      </c>
      <c r="Q351" s="6"/>
      <c r="R351" s="9" t="s">
        <v>12</v>
      </c>
    </row>
    <row r="352" spans="1:54" ht="14">
      <c r="B352" s="7">
        <f t="shared" si="13"/>
        <v>38800</v>
      </c>
      <c r="C352" s="7">
        <f t="shared" si="13"/>
        <v>41117.54</v>
      </c>
      <c r="D352" s="7">
        <f t="shared" si="13"/>
        <v>18600.53</v>
      </c>
      <c r="E352" s="7">
        <f t="shared" si="13"/>
        <v>14926.86</v>
      </c>
      <c r="F352" s="7">
        <f t="shared" si="13"/>
        <v>20868.57</v>
      </c>
      <c r="G352" s="7">
        <f t="shared" si="13"/>
        <v>29981.1</v>
      </c>
      <c r="H352" s="7">
        <f t="shared" si="13"/>
        <v>37538.120000000003</v>
      </c>
      <c r="I352" s="7">
        <f t="shared" si="13"/>
        <v>33234.9</v>
      </c>
      <c r="J352" s="7">
        <f t="shared" si="13"/>
        <v>33151.01</v>
      </c>
      <c r="K352" s="7">
        <f t="shared" si="13"/>
        <v>43290.49</v>
      </c>
      <c r="L352" s="7">
        <f t="shared" si="13"/>
        <v>36350.19</v>
      </c>
      <c r="M352" s="7">
        <f t="shared" si="13"/>
        <v>58110.76</v>
      </c>
      <c r="N352" s="8">
        <f t="shared" si="13"/>
        <v>85973.49</v>
      </c>
      <c r="O352" s="8">
        <f t="shared" si="13"/>
        <v>52443.87</v>
      </c>
      <c r="P352" s="8">
        <f t="shared" si="13"/>
        <v>103768.76</v>
      </c>
      <c r="Q352" s="6"/>
      <c r="R352" s="9" t="s">
        <v>13</v>
      </c>
    </row>
    <row r="353" spans="2:18" ht="14">
      <c r="B353" s="7">
        <f t="shared" si="13"/>
        <v>23475.67</v>
      </c>
      <c r="C353" s="7">
        <f t="shared" si="13"/>
        <v>45575.4</v>
      </c>
      <c r="D353" s="7">
        <f t="shared" si="13"/>
        <v>15057.71</v>
      </c>
      <c r="E353" s="7">
        <f t="shared" si="13"/>
        <v>16519.41</v>
      </c>
      <c r="F353" s="7">
        <f t="shared" si="13"/>
        <v>16612.099999999999</v>
      </c>
      <c r="G353" s="7">
        <f t="shared" si="13"/>
        <v>39466.47</v>
      </c>
      <c r="H353" s="7">
        <f t="shared" si="13"/>
        <v>30620.7</v>
      </c>
      <c r="I353" s="7">
        <f t="shared" si="13"/>
        <v>32365.67</v>
      </c>
      <c r="J353" s="7">
        <f t="shared" si="13"/>
        <v>31253.15</v>
      </c>
      <c r="K353" s="7">
        <f t="shared" si="13"/>
        <v>33791.379999999997</v>
      </c>
      <c r="L353" s="7">
        <f t="shared" si="13"/>
        <v>68609.45</v>
      </c>
      <c r="M353" s="7">
        <f t="shared" si="13"/>
        <v>45262.33</v>
      </c>
      <c r="N353" s="8">
        <f t="shared" si="13"/>
        <v>51895.33</v>
      </c>
      <c r="O353" s="8">
        <f t="shared" si="13"/>
        <v>70379.520000000004</v>
      </c>
      <c r="P353" s="8">
        <f t="shared" si="13"/>
        <v>103634.17</v>
      </c>
      <c r="Q353" s="6"/>
      <c r="R353" s="9" t="s">
        <v>14</v>
      </c>
    </row>
    <row r="354" spans="2:18" ht="14">
      <c r="B354" s="7">
        <f t="shared" ref="B354:M354" si="14">IFERROR(VLOOKUP($B$350,$4:$126,MATCH($R354&amp;"/"&amp;B$348,$2:$2,0),FALSE),"")</f>
        <v>17698</v>
      </c>
      <c r="C354" s="7">
        <f t="shared" si="14"/>
        <v>25155.87</v>
      </c>
      <c r="D354" s="7">
        <f t="shared" si="14"/>
        <v>15602.85</v>
      </c>
      <c r="E354" s="7">
        <f t="shared" si="14"/>
        <v>23179.5</v>
      </c>
      <c r="F354" s="7">
        <f t="shared" si="14"/>
        <v>23882.38</v>
      </c>
      <c r="G354" s="7">
        <f t="shared" si="14"/>
        <v>44197.67</v>
      </c>
      <c r="H354" s="7">
        <f t="shared" si="14"/>
        <v>43946.59</v>
      </c>
      <c r="I354" s="7">
        <f t="shared" si="14"/>
        <v>39389.51</v>
      </c>
      <c r="J354" s="7">
        <f t="shared" si="14"/>
        <v>40930.99</v>
      </c>
      <c r="K354" s="7">
        <f t="shared" si="14"/>
        <v>43886.71</v>
      </c>
      <c r="L354" s="7">
        <f t="shared" si="14"/>
        <v>60416.14</v>
      </c>
      <c r="M354" s="7">
        <f t="shared" si="14"/>
        <v>65146.52</v>
      </c>
      <c r="N354" s="8">
        <f>IFERROR(VLOOKUP($B$350,$4:$126,MATCH($R354&amp;"/"&amp;N$348,$2:$2,0),FALSE),IFERROR(VLOOKUP($B$350,$4:$126,MATCH($R353&amp;"/"&amp;N$348,$2:$2,0),FALSE),IFERROR(VLOOKUP($B$350,$4:$126,MATCH($R352&amp;"/"&amp;N$348,$2:$2,0),FALSE),IFERROR(VLOOKUP($B$350,$4:$126,MATCH($R351&amp;"/"&amp;N$348,$2:$2,0),FALSE),""))))</f>
        <v>62881.68</v>
      </c>
      <c r="O354" s="8">
        <f>IFERROR(VLOOKUP($B$350,$4:$126,MATCH($R354&amp;"/"&amp;O$348,$2:$2,0),FALSE),IFERROR(VLOOKUP($B$350,$4:$126,MATCH($R353&amp;"/"&amp;O$348,$2:$2,0),FALSE),IFERROR(VLOOKUP($B$350,$4:$126,MATCH($R352&amp;"/"&amp;O$348,$2:$2,0),FALSE),IFERROR(VLOOKUP($B$350,$4:$126,MATCH($R351&amp;"/"&amp;O$348,$2:$2,0),FALSE),""))))</f>
        <v>79824.350000000006</v>
      </c>
      <c r="P354" s="8">
        <f>IFERROR(VLOOKUP($B$350,$4:$126,MATCH($R354&amp;"/"&amp;P$348,$2:$2,0),FALSE),IFERROR(VLOOKUP($B$350,$4:$126,MATCH($R353&amp;"/"&amp;P$348,$2:$2,0),FALSE),IFERROR(VLOOKUP($B$350,$4:$126,MATCH($R352&amp;"/"&amp;P$348,$2:$2,0),FALSE),IFERROR(VLOOKUP($B$350,$4:$126,MATCH($R351&amp;"/"&amp;P$348,$2:$2,0),FALSE),""))))</f>
        <v>117774.91</v>
      </c>
      <c r="Q354" s="6"/>
      <c r="R354" s="9" t="s">
        <v>15</v>
      </c>
    </row>
    <row r="355" spans="2:18" ht="14">
      <c r="B355" s="12">
        <f t="shared" ref="B355:P355" si="15">+B354/B$402</f>
        <v>9.8388196974304436E-3</v>
      </c>
      <c r="C355" s="12">
        <f t="shared" si="15"/>
        <v>1.236673393911044E-2</v>
      </c>
      <c r="D355" s="12">
        <f t="shared" si="15"/>
        <v>8.2396136263702489E-3</v>
      </c>
      <c r="E355" s="12">
        <f t="shared" si="15"/>
        <v>1.0850401575096617E-2</v>
      </c>
      <c r="F355" s="12">
        <f t="shared" si="15"/>
        <v>1.1018978876374094E-2</v>
      </c>
      <c r="G355" s="12">
        <f t="shared" si="15"/>
        <v>1.9271607588001644E-2</v>
      </c>
      <c r="H355" s="12">
        <f t="shared" si="15"/>
        <v>1.9045040013526967E-2</v>
      </c>
      <c r="I355" s="12">
        <f t="shared" si="15"/>
        <v>1.7776164018368876E-2</v>
      </c>
      <c r="J355" s="12">
        <f t="shared" si="15"/>
        <v>1.8288840344926244E-2</v>
      </c>
      <c r="K355" s="12">
        <f t="shared" si="15"/>
        <v>1.8383799227998484E-2</v>
      </c>
      <c r="L355" s="12">
        <f t="shared" si="15"/>
        <v>2.3218916267665167E-2</v>
      </c>
      <c r="M355" s="12">
        <f t="shared" si="15"/>
        <v>2.1586652698710157E-2</v>
      </c>
      <c r="N355" s="12">
        <f t="shared" si="15"/>
        <v>2.2426174332469836E-2</v>
      </c>
      <c r="O355" s="12">
        <f t="shared" ref="O355" si="16">+O354/O$402</f>
        <v>2.9528331328294296E-2</v>
      </c>
      <c r="P355" s="12">
        <f t="shared" si="15"/>
        <v>4.2985551095351335E-2</v>
      </c>
      <c r="Q355" s="6"/>
      <c r="R355" s="11" t="s">
        <v>386</v>
      </c>
    </row>
    <row r="356" spans="2:18" ht="14">
      <c r="B356" s="226" t="s">
        <v>309</v>
      </c>
      <c r="C356" s="226"/>
      <c r="D356" s="226"/>
      <c r="E356" s="226"/>
      <c r="F356" s="226"/>
      <c r="G356" s="226"/>
      <c r="H356" s="226"/>
      <c r="I356" s="226"/>
      <c r="J356" s="226"/>
      <c r="K356" s="226"/>
      <c r="L356" s="226"/>
      <c r="M356" s="226"/>
      <c r="N356" s="226"/>
      <c r="O356" s="116"/>
      <c r="P356" s="116"/>
      <c r="Q356" s="6"/>
      <c r="R356" s="3"/>
    </row>
    <row r="357" spans="2:18" ht="14">
      <c r="B357" s="8">
        <f t="shared" ref="B357:P359" si="17">IFERROR(VLOOKUP($B$356,$4:$126,MATCH($R357&amp;"/"&amp;B$348,$2:$2,0),FALSE),"")</f>
        <v>0</v>
      </c>
      <c r="C357" s="8">
        <f t="shared" si="17"/>
        <v>17007</v>
      </c>
      <c r="D357" s="8">
        <f t="shared" si="17"/>
        <v>28988.58</v>
      </c>
      <c r="E357" s="8">
        <f t="shared" si="17"/>
        <v>16755.490000000002</v>
      </c>
      <c r="F357" s="8">
        <f t="shared" si="17"/>
        <v>12352.92</v>
      </c>
      <c r="G357" s="8">
        <f t="shared" si="17"/>
        <v>14276</v>
      </c>
      <c r="H357" s="8">
        <f t="shared" si="17"/>
        <v>77903.78</v>
      </c>
      <c r="I357" s="8">
        <f t="shared" si="17"/>
        <v>91954.94</v>
      </c>
      <c r="J357" s="8">
        <f t="shared" si="17"/>
        <v>76173.75</v>
      </c>
      <c r="K357" s="8">
        <f t="shared" si="17"/>
        <v>144030.79</v>
      </c>
      <c r="L357" s="8">
        <f t="shared" si="17"/>
        <v>391134.16</v>
      </c>
      <c r="M357" s="8">
        <f t="shared" si="17"/>
        <v>215569.5</v>
      </c>
      <c r="N357" s="8">
        <f t="shared" si="17"/>
        <v>0</v>
      </c>
      <c r="O357" s="8">
        <f t="shared" si="17"/>
        <v>224921.13</v>
      </c>
      <c r="P357" s="8">
        <f t="shared" si="17"/>
        <v>340734.77</v>
      </c>
      <c r="Q357" s="6"/>
      <c r="R357" s="9" t="s">
        <v>12</v>
      </c>
    </row>
    <row r="358" spans="2:18" ht="14">
      <c r="B358" s="8">
        <f t="shared" si="17"/>
        <v>65782</v>
      </c>
      <c r="C358" s="8">
        <f t="shared" si="17"/>
        <v>10067.950000000001</v>
      </c>
      <c r="D358" s="8">
        <f t="shared" si="17"/>
        <v>56090.37</v>
      </c>
      <c r="E358" s="8">
        <f t="shared" si="17"/>
        <v>2377.5100000000002</v>
      </c>
      <c r="F358" s="8">
        <f t="shared" si="17"/>
        <v>1875.6</v>
      </c>
      <c r="G358" s="8">
        <f t="shared" si="17"/>
        <v>60178.9</v>
      </c>
      <c r="H358" s="8">
        <f t="shared" si="17"/>
        <v>87538.83</v>
      </c>
      <c r="I358" s="8">
        <f t="shared" si="17"/>
        <v>91520.56</v>
      </c>
      <c r="J358" s="8">
        <f t="shared" si="17"/>
        <v>90099.09</v>
      </c>
      <c r="K358" s="8">
        <f t="shared" si="17"/>
        <v>164291.07999999999</v>
      </c>
      <c r="L358" s="8">
        <f t="shared" si="17"/>
        <v>234184.9</v>
      </c>
      <c r="M358" s="8">
        <f t="shared" si="17"/>
        <v>179914.76</v>
      </c>
      <c r="N358" s="8">
        <f t="shared" si="17"/>
        <v>0</v>
      </c>
      <c r="O358" s="8">
        <f t="shared" si="17"/>
        <v>234432.06</v>
      </c>
      <c r="P358" s="8">
        <f t="shared" si="17"/>
        <v>392384.82</v>
      </c>
      <c r="Q358" s="6"/>
      <c r="R358" s="9" t="s">
        <v>13</v>
      </c>
    </row>
    <row r="359" spans="2:18" ht="14">
      <c r="B359" s="8">
        <f t="shared" si="17"/>
        <v>46186.98</v>
      </c>
      <c r="C359" s="8">
        <f t="shared" si="17"/>
        <v>44113.78</v>
      </c>
      <c r="D359" s="8">
        <f t="shared" si="17"/>
        <v>101151.44</v>
      </c>
      <c r="E359" s="8">
        <f t="shared" si="17"/>
        <v>1517.18</v>
      </c>
      <c r="F359" s="8">
        <f t="shared" si="17"/>
        <v>3011.72</v>
      </c>
      <c r="G359" s="8">
        <f t="shared" si="17"/>
        <v>59242.35</v>
      </c>
      <c r="H359" s="8">
        <f t="shared" si="17"/>
        <v>96657.5</v>
      </c>
      <c r="I359" s="8">
        <f t="shared" si="17"/>
        <v>90080.45</v>
      </c>
      <c r="J359" s="8">
        <f t="shared" si="17"/>
        <v>64691.56</v>
      </c>
      <c r="K359" s="8">
        <f t="shared" si="17"/>
        <v>246253.36</v>
      </c>
      <c r="L359" s="8">
        <f t="shared" si="17"/>
        <v>202869.89</v>
      </c>
      <c r="M359" s="8">
        <f t="shared" si="17"/>
        <v>167406.70000000001</v>
      </c>
      <c r="N359" s="8">
        <f t="shared" si="17"/>
        <v>0</v>
      </c>
      <c r="O359" s="8">
        <f t="shared" si="17"/>
        <v>140652.21</v>
      </c>
      <c r="P359" s="8">
        <f t="shared" si="17"/>
        <v>343546.44</v>
      </c>
      <c r="Q359" s="6"/>
      <c r="R359" s="9" t="s">
        <v>14</v>
      </c>
    </row>
    <row r="360" spans="2:18" ht="14">
      <c r="B360" s="8">
        <f t="shared" ref="B360:P360" si="18">IFERROR(VLOOKUP($B$356,$4:$126,MATCH($R360&amp;"/"&amp;B$348,$2:$2,0),FALSE),IFERROR(VLOOKUP($B$356,$4:$126,MATCH($R359&amp;"/"&amp;B$348,$2:$2,0),FALSE),IFERROR(VLOOKUP($B$356,$4:$126,MATCH($R358&amp;"/"&amp;B$348,$2:$2,0),FALSE),IFERROR(VLOOKUP($B$356,$4:$126,MATCH($R357&amp;"/"&amp;B$348,$2:$2,0),FALSE),""))))</f>
        <v>11424</v>
      </c>
      <c r="C360" s="8">
        <f t="shared" si="18"/>
        <v>10941.74</v>
      </c>
      <c r="D360" s="8">
        <f t="shared" si="18"/>
        <v>1214.0899999999999</v>
      </c>
      <c r="E360" s="8">
        <f t="shared" si="18"/>
        <v>61653.4</v>
      </c>
      <c r="F360" s="8">
        <f t="shared" si="18"/>
        <v>20119.32</v>
      </c>
      <c r="G360" s="8">
        <f t="shared" si="18"/>
        <v>63801.63</v>
      </c>
      <c r="H360" s="8">
        <f t="shared" si="18"/>
        <v>106825.7</v>
      </c>
      <c r="I360" s="8">
        <f t="shared" si="18"/>
        <v>75621.070000000007</v>
      </c>
      <c r="J360" s="8">
        <f t="shared" si="18"/>
        <v>116770.73</v>
      </c>
      <c r="K360" s="8">
        <f t="shared" si="18"/>
        <v>369438.91</v>
      </c>
      <c r="L360" s="8">
        <f t="shared" si="18"/>
        <v>298972.33</v>
      </c>
      <c r="M360" s="8">
        <f t="shared" si="18"/>
        <v>177945.53</v>
      </c>
      <c r="N360" s="8">
        <f t="shared" si="18"/>
        <v>0</v>
      </c>
      <c r="O360" s="8">
        <f t="shared" si="18"/>
        <v>273835.25</v>
      </c>
      <c r="P360" s="8">
        <f t="shared" si="18"/>
        <v>410164.53</v>
      </c>
      <c r="Q360" s="6"/>
      <c r="R360" s="9" t="s">
        <v>15</v>
      </c>
    </row>
    <row r="361" spans="2:18" ht="14">
      <c r="B361" s="12">
        <f t="shared" ref="B361:P361" si="19">+B360/B$402</f>
        <v>6.350925314919504E-3</v>
      </c>
      <c r="C361" s="12">
        <f t="shared" si="19"/>
        <v>5.3790064669169569E-3</v>
      </c>
      <c r="D361" s="12">
        <f t="shared" si="19"/>
        <v>6.4114136248440861E-4</v>
      </c>
      <c r="E361" s="12">
        <f t="shared" si="19"/>
        <v>2.886016300912711E-2</v>
      </c>
      <c r="F361" s="12">
        <f t="shared" si="19"/>
        <v>9.2827583384491336E-3</v>
      </c>
      <c r="G361" s="12">
        <f t="shared" si="19"/>
        <v>2.7819565529922128E-2</v>
      </c>
      <c r="H361" s="12">
        <f t="shared" si="19"/>
        <v>4.6294825855044228E-2</v>
      </c>
      <c r="I361" s="12">
        <f t="shared" si="19"/>
        <v>3.4127171004781583E-2</v>
      </c>
      <c r="J361" s="12">
        <f t="shared" si="19"/>
        <v>5.2175655607902209E-2</v>
      </c>
      <c r="K361" s="12">
        <f t="shared" si="19"/>
        <v>0.15475506704536751</v>
      </c>
      <c r="L361" s="12">
        <f t="shared" si="19"/>
        <v>0.11489998362389188</v>
      </c>
      <c r="M361" s="12">
        <f t="shared" si="19"/>
        <v>5.8963216383590554E-2</v>
      </c>
      <c r="N361" s="12">
        <f t="shared" si="19"/>
        <v>0</v>
      </c>
      <c r="O361" s="12">
        <f t="shared" ref="O361" si="20">+O360/O$402</f>
        <v>0.10129613321456798</v>
      </c>
      <c r="P361" s="12">
        <f t="shared" si="19"/>
        <v>0.14970207459140292</v>
      </c>
      <c r="Q361" s="6"/>
      <c r="R361" s="11" t="s">
        <v>386</v>
      </c>
    </row>
    <row r="362" spans="2:18" ht="14">
      <c r="B362" s="226" t="s">
        <v>310</v>
      </c>
      <c r="C362" s="226"/>
      <c r="D362" s="226"/>
      <c r="E362" s="226"/>
      <c r="F362" s="226"/>
      <c r="G362" s="226"/>
      <c r="H362" s="226"/>
      <c r="I362" s="226"/>
      <c r="J362" s="226"/>
      <c r="K362" s="226"/>
      <c r="L362" s="226"/>
      <c r="M362" s="226"/>
      <c r="N362" s="226"/>
      <c r="O362" s="116"/>
      <c r="P362" s="116"/>
      <c r="Q362" s="6"/>
      <c r="R362" s="3"/>
    </row>
    <row r="363" spans="2:18" ht="14">
      <c r="B363" s="8">
        <f t="shared" ref="B363:P365" si="21">IFERROR(VLOOKUP($B$362,$4:$126,MATCH($R363&amp;"/"&amp;B$348,$2:$2,0),FALSE),"")</f>
        <v>542068.16</v>
      </c>
      <c r="C363" s="8">
        <f t="shared" si="21"/>
        <v>568635</v>
      </c>
      <c r="D363" s="8">
        <f t="shared" si="21"/>
        <v>578974.67000000004</v>
      </c>
      <c r="E363" s="8">
        <f t="shared" si="21"/>
        <v>610002.06000000006</v>
      </c>
      <c r="F363" s="8">
        <f t="shared" si="21"/>
        <v>529237.82999999996</v>
      </c>
      <c r="G363" s="8">
        <f t="shared" si="21"/>
        <v>477869.14</v>
      </c>
      <c r="H363" s="8">
        <f t="shared" si="21"/>
        <v>312550.7</v>
      </c>
      <c r="I363" s="8">
        <f t="shared" si="21"/>
        <v>248101.88</v>
      </c>
      <c r="J363" s="8">
        <f t="shared" si="21"/>
        <v>302042.48</v>
      </c>
      <c r="K363" s="8">
        <f t="shared" si="21"/>
        <v>328718.87</v>
      </c>
      <c r="L363" s="8">
        <f t="shared" si="21"/>
        <v>409487.69</v>
      </c>
      <c r="M363" s="8">
        <f t="shared" si="21"/>
        <v>518617.54</v>
      </c>
      <c r="N363" s="8">
        <f t="shared" si="21"/>
        <v>396367.06</v>
      </c>
      <c r="O363" s="8">
        <f t="shared" si="21"/>
        <v>423078.51</v>
      </c>
      <c r="P363" s="8">
        <f t="shared" si="21"/>
        <v>443879.19</v>
      </c>
      <c r="Q363" s="6"/>
      <c r="R363" s="9" t="s">
        <v>12</v>
      </c>
    </row>
    <row r="364" spans="2:18" ht="14">
      <c r="B364" s="8">
        <f t="shared" si="21"/>
        <v>583141</v>
      </c>
      <c r="C364" s="8">
        <f t="shared" si="21"/>
        <v>563000.31999999995</v>
      </c>
      <c r="D364" s="8">
        <f t="shared" si="21"/>
        <v>566396.05000000005</v>
      </c>
      <c r="E364" s="8">
        <f t="shared" si="21"/>
        <v>608237.11</v>
      </c>
      <c r="F364" s="8">
        <f t="shared" si="21"/>
        <v>508328.27</v>
      </c>
      <c r="G364" s="8">
        <f t="shared" si="21"/>
        <v>445787.51</v>
      </c>
      <c r="H364" s="8">
        <f t="shared" si="21"/>
        <v>304750.74</v>
      </c>
      <c r="I364" s="8">
        <f t="shared" si="21"/>
        <v>289102.83</v>
      </c>
      <c r="J364" s="8">
        <f t="shared" si="21"/>
        <v>328060.09999999998</v>
      </c>
      <c r="K364" s="8">
        <f t="shared" si="21"/>
        <v>365996.79999999999</v>
      </c>
      <c r="L364" s="8">
        <f t="shared" si="21"/>
        <v>463796.9</v>
      </c>
      <c r="M364" s="8">
        <f t="shared" si="21"/>
        <v>514664.03</v>
      </c>
      <c r="N364" s="8">
        <f t="shared" si="21"/>
        <v>451378.17</v>
      </c>
      <c r="O364" s="8">
        <f t="shared" si="21"/>
        <v>398801.97</v>
      </c>
      <c r="P364" s="8">
        <f t="shared" si="21"/>
        <v>447785.62</v>
      </c>
      <c r="Q364" s="6"/>
      <c r="R364" s="9" t="s">
        <v>13</v>
      </c>
    </row>
    <row r="365" spans="2:18" ht="14">
      <c r="B365" s="8">
        <f t="shared" si="21"/>
        <v>577095.47</v>
      </c>
      <c r="C365" s="8">
        <f t="shared" si="21"/>
        <v>582500.12</v>
      </c>
      <c r="D365" s="8">
        <f t="shared" si="21"/>
        <v>600069.85</v>
      </c>
      <c r="E365" s="8">
        <f t="shared" si="21"/>
        <v>564868.54</v>
      </c>
      <c r="F365" s="8">
        <f t="shared" si="21"/>
        <v>489145.93</v>
      </c>
      <c r="G365" s="8">
        <f t="shared" si="21"/>
        <v>360105.91</v>
      </c>
      <c r="H365" s="8">
        <f t="shared" si="21"/>
        <v>287930.59999999998</v>
      </c>
      <c r="I365" s="8">
        <f t="shared" si="21"/>
        <v>302179.40999999997</v>
      </c>
      <c r="J365" s="8">
        <f t="shared" si="21"/>
        <v>300684.92</v>
      </c>
      <c r="K365" s="8">
        <f t="shared" si="21"/>
        <v>419478.18</v>
      </c>
      <c r="L365" s="8">
        <f t="shared" si="21"/>
        <v>496616.12</v>
      </c>
      <c r="M365" s="8">
        <f t="shared" si="21"/>
        <v>499069.79</v>
      </c>
      <c r="N365" s="8">
        <f t="shared" si="21"/>
        <v>439746.64</v>
      </c>
      <c r="O365" s="8">
        <f t="shared" si="21"/>
        <v>371976.17</v>
      </c>
      <c r="P365" s="8">
        <f t="shared" si="21"/>
        <v>456540.42</v>
      </c>
      <c r="Q365" s="6"/>
      <c r="R365" s="9" t="s">
        <v>14</v>
      </c>
    </row>
    <row r="366" spans="2:18" ht="14">
      <c r="B366" s="8">
        <f t="shared" ref="B366:M366" si="22">IFERROR(VLOOKUP($B$362,$4:$126,MATCH($R366&amp;"/"&amp;B$348,$2:$2,0),FALSE),"")</f>
        <v>623917</v>
      </c>
      <c r="C366" s="8">
        <f t="shared" si="22"/>
        <v>596402.81000000006</v>
      </c>
      <c r="D366" s="8">
        <f t="shared" si="22"/>
        <v>602189.78</v>
      </c>
      <c r="E366" s="8">
        <f t="shared" si="22"/>
        <v>532852.92000000004</v>
      </c>
      <c r="F366" s="8">
        <f t="shared" si="22"/>
        <v>493068.52</v>
      </c>
      <c r="G366" s="8">
        <f t="shared" si="22"/>
        <v>368118.3</v>
      </c>
      <c r="H366" s="8">
        <f t="shared" si="22"/>
        <v>309159.55</v>
      </c>
      <c r="I366" s="8">
        <f t="shared" si="22"/>
        <v>334168.36</v>
      </c>
      <c r="J366" s="8">
        <f t="shared" si="22"/>
        <v>318828.59000000003</v>
      </c>
      <c r="K366" s="8">
        <f t="shared" si="22"/>
        <v>350548.91</v>
      </c>
      <c r="L366" s="8">
        <f t="shared" si="22"/>
        <v>465580.02</v>
      </c>
      <c r="M366" s="8">
        <f t="shared" si="22"/>
        <v>491639.55</v>
      </c>
      <c r="N366" s="8">
        <f>IFERROR(VLOOKUP($B$362,$4:$126,MATCH($R366&amp;"/"&amp;N$348,$2:$2,0),FALSE),IFERROR(VLOOKUP($B$362,$4:$126,MATCH($R365&amp;"/"&amp;N$348,$2:$2,0),FALSE),IFERROR(VLOOKUP($B$362,$4:$126,MATCH($R364&amp;"/"&amp;N$348,$2:$2,0),FALSE),IFERROR(VLOOKUP($B$362,$4:$126,MATCH($R363&amp;"/"&amp;N$348,$2:$2,0),FALSE),""))))</f>
        <v>436310.61</v>
      </c>
      <c r="O366" s="8">
        <f>IFERROR(VLOOKUP($B$362,$4:$126,MATCH($R366&amp;"/"&amp;O$348,$2:$2,0),FALSE),IFERROR(VLOOKUP($B$362,$4:$126,MATCH($R365&amp;"/"&amp;O$348,$2:$2,0),FALSE),IFERROR(VLOOKUP($B$362,$4:$126,MATCH($R364&amp;"/"&amp;O$348,$2:$2,0),FALSE),IFERROR(VLOOKUP($B$362,$4:$126,MATCH($R363&amp;"/"&amp;O$348,$2:$2,0),FALSE),""))))</f>
        <v>445460.46</v>
      </c>
      <c r="P366" s="8">
        <f>IFERROR(VLOOKUP($B$362,$4:$126,MATCH($R366&amp;"/"&amp;P$348,$2:$2,0),FALSE),IFERROR(VLOOKUP($B$362,$4:$126,MATCH($R365&amp;"/"&amp;P$348,$2:$2,0),FALSE),IFERROR(VLOOKUP($B$362,$4:$126,MATCH($R364&amp;"/"&amp;P$348,$2:$2,0),FALSE),IFERROR(VLOOKUP($B$362,$4:$126,MATCH($R363&amp;"/"&amp;P$348,$2:$2,0),FALSE),""))))</f>
        <v>472186.6</v>
      </c>
      <c r="Q366" s="6"/>
      <c r="R366" s="9" t="s">
        <v>15</v>
      </c>
    </row>
    <row r="367" spans="2:18" ht="14">
      <c r="B367" s="12">
        <f t="shared" ref="B367:P367" si="23">+B366/B$402</f>
        <v>0.34685313985544752</v>
      </c>
      <c r="C367" s="12">
        <f t="shared" si="23"/>
        <v>0.29319418775052647</v>
      </c>
      <c r="D367" s="12">
        <f t="shared" si="23"/>
        <v>0.31800671780789425</v>
      </c>
      <c r="E367" s="12">
        <f t="shared" si="23"/>
        <v>0.24943023630634106</v>
      </c>
      <c r="F367" s="12">
        <f t="shared" si="23"/>
        <v>0.22749456320873537</v>
      </c>
      <c r="G367" s="12">
        <f t="shared" si="23"/>
        <v>0.16051143473314919</v>
      </c>
      <c r="H367" s="12">
        <f t="shared" si="23"/>
        <v>0.13397981505081491</v>
      </c>
      <c r="I367" s="12">
        <f t="shared" si="23"/>
        <v>0.15080745043818358</v>
      </c>
      <c r="J367" s="12">
        <f t="shared" si="23"/>
        <v>0.1424594220640143</v>
      </c>
      <c r="K367" s="12">
        <f t="shared" si="23"/>
        <v>0.14684219393601639</v>
      </c>
      <c r="L367" s="12">
        <f t="shared" si="23"/>
        <v>0.17893005909145923</v>
      </c>
      <c r="M367" s="12">
        <f t="shared" si="23"/>
        <v>0.16290743110760403</v>
      </c>
      <c r="N367" s="12">
        <f t="shared" si="23"/>
        <v>0.15560617659970691</v>
      </c>
      <c r="O367" s="12">
        <f t="shared" ref="O367" si="24">+O366/O$402</f>
        <v>0.16478310260633988</v>
      </c>
      <c r="P367" s="12">
        <f t="shared" si="23"/>
        <v>0.17233892363696326</v>
      </c>
      <c r="Q367" s="6"/>
      <c r="R367" s="11" t="s">
        <v>386</v>
      </c>
    </row>
    <row r="368" spans="2:18" ht="14">
      <c r="B368" s="226" t="s">
        <v>311</v>
      </c>
      <c r="C368" s="226"/>
      <c r="D368" s="226"/>
      <c r="E368" s="226"/>
      <c r="F368" s="226"/>
      <c r="G368" s="226"/>
      <c r="H368" s="226"/>
      <c r="I368" s="226"/>
      <c r="J368" s="226"/>
      <c r="K368" s="226"/>
      <c r="L368" s="226"/>
      <c r="M368" s="226"/>
      <c r="N368" s="226"/>
      <c r="O368" s="116"/>
      <c r="P368" s="116"/>
      <c r="Q368" s="6"/>
      <c r="R368" s="3"/>
    </row>
    <row r="369" spans="1:18" ht="14">
      <c r="B369" s="8">
        <f t="shared" ref="B369:P371" si="25">IFERROR(VLOOKUP($B$368,$4:$126,MATCH($R369&amp;"/"&amp;B$348,$2:$2,0),FALSE),"")</f>
        <v>528650.32999999996</v>
      </c>
      <c r="C369" s="8">
        <f t="shared" si="25"/>
        <v>659736</v>
      </c>
      <c r="D369" s="8">
        <f t="shared" si="25"/>
        <v>759872.81</v>
      </c>
      <c r="E369" s="8">
        <f t="shared" si="25"/>
        <v>810352.62</v>
      </c>
      <c r="F369" s="8">
        <f t="shared" si="25"/>
        <v>1102897.1299999999</v>
      </c>
      <c r="G369" s="8">
        <f t="shared" si="25"/>
        <v>1099688.3700000001</v>
      </c>
      <c r="H369" s="8">
        <f t="shared" si="25"/>
        <v>1209282.46</v>
      </c>
      <c r="I369" s="8">
        <f t="shared" si="25"/>
        <v>1260902.6599999999</v>
      </c>
      <c r="J369" s="8">
        <f t="shared" si="25"/>
        <v>1138411.76</v>
      </c>
      <c r="K369" s="8">
        <f t="shared" si="25"/>
        <v>1130488.9099999999</v>
      </c>
      <c r="L369" s="8">
        <f t="shared" si="25"/>
        <v>1010225.76</v>
      </c>
      <c r="M369" s="8">
        <f t="shared" si="25"/>
        <v>1241254.81</v>
      </c>
      <c r="N369" s="8">
        <f t="shared" si="25"/>
        <v>1644064.29</v>
      </c>
      <c r="O369" s="8">
        <f t="shared" si="25"/>
        <v>1330577.98</v>
      </c>
      <c r="P369" s="8">
        <f t="shared" si="25"/>
        <v>1191746.48</v>
      </c>
      <c r="Q369" s="6"/>
      <c r="R369" s="9" t="s">
        <v>12</v>
      </c>
    </row>
    <row r="370" spans="1:18" ht="14">
      <c r="B370" s="8">
        <f t="shared" si="25"/>
        <v>580010</v>
      </c>
      <c r="C370" s="8">
        <f t="shared" si="25"/>
        <v>756416.17</v>
      </c>
      <c r="D370" s="8">
        <f t="shared" si="25"/>
        <v>747947.32</v>
      </c>
      <c r="E370" s="8">
        <f t="shared" si="25"/>
        <v>946053.5</v>
      </c>
      <c r="F370" s="8">
        <f t="shared" si="25"/>
        <v>1113382.8400000001</v>
      </c>
      <c r="G370" s="8">
        <f t="shared" si="25"/>
        <v>1076083.27</v>
      </c>
      <c r="H370" s="8">
        <f t="shared" si="25"/>
        <v>1201361.93</v>
      </c>
      <c r="I370" s="8">
        <f t="shared" si="25"/>
        <v>1213531.19</v>
      </c>
      <c r="J370" s="8">
        <f t="shared" si="25"/>
        <v>1097685.17</v>
      </c>
      <c r="K370" s="8">
        <f t="shared" si="25"/>
        <v>1045778.3</v>
      </c>
      <c r="L370" s="8">
        <f t="shared" si="25"/>
        <v>1012248.88</v>
      </c>
      <c r="M370" s="8">
        <f t="shared" si="25"/>
        <v>1385552.71</v>
      </c>
      <c r="N370" s="8">
        <f t="shared" si="25"/>
        <v>1550195.29</v>
      </c>
      <c r="O370" s="8">
        <f t="shared" si="25"/>
        <v>1337247.27</v>
      </c>
      <c r="P370" s="8">
        <f t="shared" si="25"/>
        <v>1083120.26</v>
      </c>
      <c r="Q370" s="6"/>
      <c r="R370" s="9" t="s">
        <v>13</v>
      </c>
    </row>
    <row r="371" spans="1:18" ht="14">
      <c r="B371" s="8">
        <f t="shared" si="25"/>
        <v>620325.57999999996</v>
      </c>
      <c r="C371" s="8">
        <f t="shared" si="25"/>
        <v>835444.85</v>
      </c>
      <c r="D371" s="8">
        <f t="shared" si="25"/>
        <v>727140.08</v>
      </c>
      <c r="E371" s="8">
        <f t="shared" si="25"/>
        <v>1056944.1299999999</v>
      </c>
      <c r="F371" s="8">
        <f t="shared" si="25"/>
        <v>1143184.1100000001</v>
      </c>
      <c r="G371" s="8">
        <f t="shared" si="25"/>
        <v>1161143.1000000001</v>
      </c>
      <c r="H371" s="8">
        <f t="shared" si="25"/>
        <v>1233692.99</v>
      </c>
      <c r="I371" s="8">
        <f t="shared" si="25"/>
        <v>1185394.47</v>
      </c>
      <c r="J371" s="8">
        <f t="shared" si="25"/>
        <v>1154513.8600000001</v>
      </c>
      <c r="K371" s="8">
        <f t="shared" si="25"/>
        <v>984216.02</v>
      </c>
      <c r="L371" s="8">
        <f t="shared" si="25"/>
        <v>984484.91</v>
      </c>
      <c r="M371" s="8">
        <f t="shared" si="25"/>
        <v>1490368.06</v>
      </c>
      <c r="N371" s="8">
        <f t="shared" si="25"/>
        <v>1453090.33</v>
      </c>
      <c r="O371" s="8">
        <f t="shared" si="25"/>
        <v>1366822.54</v>
      </c>
      <c r="P371" s="8">
        <f t="shared" si="25"/>
        <v>1079807.8</v>
      </c>
      <c r="Q371" s="6"/>
      <c r="R371" s="9" t="s">
        <v>14</v>
      </c>
    </row>
    <row r="372" spans="1:18" ht="14">
      <c r="B372" s="8">
        <f t="shared" ref="B372:M372" si="26">IFERROR(VLOOKUP($B$368,$4:$126,MATCH($R372&amp;"/"&amp;B$348,$2:$2,0),FALSE),"")</f>
        <v>657061</v>
      </c>
      <c r="C372" s="8">
        <f t="shared" si="26"/>
        <v>828136.28</v>
      </c>
      <c r="D372" s="8">
        <f t="shared" si="26"/>
        <v>758799.89</v>
      </c>
      <c r="E372" s="8">
        <f t="shared" si="26"/>
        <v>1070421.67</v>
      </c>
      <c r="F372" s="8">
        <f t="shared" si="26"/>
        <v>1088038.54</v>
      </c>
      <c r="G372" s="8">
        <f t="shared" si="26"/>
        <v>1182023.74</v>
      </c>
      <c r="H372" s="8">
        <f t="shared" si="26"/>
        <v>1225137.29</v>
      </c>
      <c r="I372" s="8">
        <f t="shared" si="26"/>
        <v>1147592.3899999999</v>
      </c>
      <c r="J372" s="8">
        <f t="shared" si="26"/>
        <v>1151156.04</v>
      </c>
      <c r="K372" s="8">
        <f t="shared" si="26"/>
        <v>975636.11</v>
      </c>
      <c r="L372" s="8">
        <f t="shared" si="26"/>
        <v>1117502.99</v>
      </c>
      <c r="M372" s="8">
        <f t="shared" si="26"/>
        <v>1563787.87</v>
      </c>
      <c r="N372" s="8">
        <f>IFERROR(VLOOKUP($B$368,$4:$126,MATCH($R372&amp;"/"&amp;N$348,$2:$2,0),FALSE),IFERROR(VLOOKUP($B$368,$4:$126,MATCH($R371&amp;"/"&amp;N$348,$2:$2,0),FALSE),IFERROR(VLOOKUP($B$368,$4:$126,MATCH($R370&amp;"/"&amp;N$348,$2:$2,0),FALSE),IFERROR(VLOOKUP($B$368,$4:$126,MATCH($R369&amp;"/"&amp;N$348,$2:$2,0),FALSE),""))))</f>
        <v>1403950.63</v>
      </c>
      <c r="O372" s="8">
        <f>IFERROR(VLOOKUP($B$368,$4:$126,MATCH($R372&amp;"/"&amp;O$348,$2:$2,0),FALSE),IFERROR(VLOOKUP($B$368,$4:$126,MATCH($R371&amp;"/"&amp;O$348,$2:$2,0),FALSE),IFERROR(VLOOKUP($B$368,$4:$126,MATCH($R370&amp;"/"&amp;O$348,$2:$2,0),FALSE),IFERROR(VLOOKUP($B$368,$4:$126,MATCH($R369&amp;"/"&amp;O$348,$2:$2,0),FALSE),""))))</f>
        <v>1260296.81</v>
      </c>
      <c r="P372" s="8">
        <f>IFERROR(VLOOKUP($B$368,$4:$126,MATCH($R372&amp;"/"&amp;P$348,$2:$2,0),FALSE),IFERROR(VLOOKUP($B$368,$4:$126,MATCH($R371&amp;"/"&amp;P$348,$2:$2,0),FALSE),IFERROR(VLOOKUP($B$368,$4:$126,MATCH($R370&amp;"/"&amp;P$348,$2:$2,0),FALSE),IFERROR(VLOOKUP($B$368,$4:$126,MATCH($R369&amp;"/"&amp;P$348,$2:$2,0),FALSE),""))))</f>
        <v>1126451.67</v>
      </c>
      <c r="Q372" s="6"/>
      <c r="R372" s="9" t="s">
        <v>15</v>
      </c>
    </row>
    <row r="373" spans="1:18" ht="14">
      <c r="B373" s="12">
        <f t="shared" ref="B373:P373" si="27">+B372/B$402</f>
        <v>0.36527882863675809</v>
      </c>
      <c r="C373" s="12">
        <f t="shared" si="27"/>
        <v>0.4071153587645614</v>
      </c>
      <c r="D373" s="12">
        <f t="shared" si="27"/>
        <v>0.40070999293925441</v>
      </c>
      <c r="E373" s="12">
        <f t="shared" si="27"/>
        <v>0.50106796842837642</v>
      </c>
      <c r="F373" s="12">
        <f t="shared" si="27"/>
        <v>0.50200497977759795</v>
      </c>
      <c r="G373" s="12">
        <f t="shared" si="27"/>
        <v>0.51540041990860797</v>
      </c>
      <c r="H373" s="12">
        <f t="shared" si="27"/>
        <v>0.53093513535666803</v>
      </c>
      <c r="I373" s="12">
        <f t="shared" si="27"/>
        <v>0.51789906883512749</v>
      </c>
      <c r="J373" s="12">
        <f t="shared" si="27"/>
        <v>0.51436109968650967</v>
      </c>
      <c r="K373" s="12">
        <f t="shared" si="27"/>
        <v>0.4086863281805686</v>
      </c>
      <c r="L373" s="12">
        <f t="shared" si="27"/>
        <v>0.4294747786547678</v>
      </c>
      <c r="M373" s="12">
        <f t="shared" si="27"/>
        <v>0.51816959131732154</v>
      </c>
      <c r="N373" s="12">
        <f t="shared" si="27"/>
        <v>0.50070611317256242</v>
      </c>
      <c r="O373" s="12">
        <f t="shared" ref="O373" si="28">+O372/O$402</f>
        <v>0.46620438221761107</v>
      </c>
      <c r="P373" s="12">
        <f t="shared" si="27"/>
        <v>0.41113294688341379</v>
      </c>
      <c r="Q373" s="6"/>
      <c r="R373" s="11" t="s">
        <v>386</v>
      </c>
    </row>
    <row r="374" spans="1:18" ht="14">
      <c r="A374" s="84"/>
      <c r="B374" s="227" t="s">
        <v>312</v>
      </c>
      <c r="C374" s="227"/>
      <c r="D374" s="227"/>
      <c r="E374" s="227"/>
      <c r="F374" s="227"/>
      <c r="G374" s="227"/>
      <c r="H374" s="227"/>
      <c r="I374" s="227"/>
      <c r="J374" s="227"/>
      <c r="K374" s="227"/>
      <c r="L374" s="227"/>
      <c r="M374" s="227"/>
      <c r="N374" s="227"/>
      <c r="O374" s="116"/>
      <c r="P374" s="116"/>
      <c r="Q374" s="6"/>
      <c r="R374" s="3"/>
    </row>
    <row r="375" spans="1:18" ht="14">
      <c r="B375" s="8">
        <f t="shared" ref="B375:P377" si="29">IFERROR(VLOOKUP($B$374,$4:$126,MATCH($R375&amp;"/"&amp;B$348,$2:$2,0),FALSE),"")</f>
        <v>1148406.5</v>
      </c>
      <c r="C375" s="8">
        <f t="shared" si="29"/>
        <v>1301239</v>
      </c>
      <c r="D375" s="8">
        <f t="shared" si="29"/>
        <v>1537182.8</v>
      </c>
      <c r="E375" s="8">
        <f t="shared" si="29"/>
        <v>1548020.07</v>
      </c>
      <c r="F375" s="8">
        <f t="shared" si="29"/>
        <v>1766957.2</v>
      </c>
      <c r="G375" s="8">
        <f t="shared" si="29"/>
        <v>1743280.37</v>
      </c>
      <c r="H375" s="8">
        <f t="shared" si="29"/>
        <v>1700049.68</v>
      </c>
      <c r="I375" s="8">
        <f t="shared" si="29"/>
        <v>1708045.27</v>
      </c>
      <c r="J375" s="8">
        <f t="shared" si="29"/>
        <v>1627395.24</v>
      </c>
      <c r="K375" s="8">
        <f t="shared" si="29"/>
        <v>1723962.62</v>
      </c>
      <c r="L375" s="8">
        <f t="shared" si="29"/>
        <v>1927880.64</v>
      </c>
      <c r="M375" s="8">
        <f t="shared" si="29"/>
        <v>2124088.46</v>
      </c>
      <c r="N375" s="8">
        <f t="shared" si="29"/>
        <v>2336970.15</v>
      </c>
      <c r="O375" s="8">
        <f t="shared" si="29"/>
        <v>2106770.56</v>
      </c>
      <c r="P375" s="8">
        <f t="shared" si="29"/>
        <v>2180316.7400000002</v>
      </c>
      <c r="Q375" s="6"/>
      <c r="R375" s="9" t="s">
        <v>12</v>
      </c>
    </row>
    <row r="376" spans="1:18" ht="14">
      <c r="B376" s="8">
        <f t="shared" si="29"/>
        <v>1288056</v>
      </c>
      <c r="C376" s="8">
        <f t="shared" si="29"/>
        <v>1398097.54</v>
      </c>
      <c r="D376" s="8">
        <f t="shared" si="29"/>
        <v>1520897.57</v>
      </c>
      <c r="E376" s="8">
        <f t="shared" si="29"/>
        <v>1661396.27</v>
      </c>
      <c r="F376" s="8">
        <f t="shared" si="29"/>
        <v>1733939.1</v>
      </c>
      <c r="G376" s="8">
        <f t="shared" si="29"/>
        <v>1667545.64</v>
      </c>
      <c r="H376" s="8">
        <f t="shared" si="29"/>
        <v>1696958.26</v>
      </c>
      <c r="I376" s="8">
        <f t="shared" si="29"/>
        <v>1694504.12</v>
      </c>
      <c r="J376" s="8">
        <f t="shared" si="29"/>
        <v>1627001.82</v>
      </c>
      <c r="K376" s="8">
        <f t="shared" si="29"/>
        <v>1691753.19</v>
      </c>
      <c r="L376" s="8">
        <f t="shared" si="29"/>
        <v>1823106.69</v>
      </c>
      <c r="M376" s="8">
        <f t="shared" si="29"/>
        <v>2232994.36</v>
      </c>
      <c r="N376" s="8">
        <f t="shared" si="29"/>
        <v>2294923.71</v>
      </c>
      <c r="O376" s="8">
        <f t="shared" si="29"/>
        <v>2094120.31</v>
      </c>
      <c r="P376" s="8">
        <f t="shared" si="29"/>
        <v>2098088.27</v>
      </c>
      <c r="Q376" s="6"/>
      <c r="R376" s="9" t="s">
        <v>13</v>
      </c>
    </row>
    <row r="377" spans="1:18" ht="14">
      <c r="B377" s="8">
        <f t="shared" si="29"/>
        <v>1312983.04</v>
      </c>
      <c r="C377" s="8">
        <f t="shared" si="29"/>
        <v>1542591.83</v>
      </c>
      <c r="D377" s="8">
        <f t="shared" si="29"/>
        <v>1478998.83</v>
      </c>
      <c r="E377" s="8">
        <f t="shared" si="29"/>
        <v>1761054.17</v>
      </c>
      <c r="F377" s="8">
        <f t="shared" si="29"/>
        <v>1797786.28</v>
      </c>
      <c r="G377" s="8">
        <f t="shared" si="29"/>
        <v>1723138.82</v>
      </c>
      <c r="H377" s="8">
        <f t="shared" si="29"/>
        <v>1751076.51</v>
      </c>
      <c r="I377" s="8">
        <f t="shared" si="29"/>
        <v>1700131.96</v>
      </c>
      <c r="J377" s="8">
        <f t="shared" si="29"/>
        <v>1651548.95</v>
      </c>
      <c r="K377" s="8">
        <f t="shared" si="29"/>
        <v>1760233.42</v>
      </c>
      <c r="L377" s="8">
        <f t="shared" si="29"/>
        <v>1879958.63</v>
      </c>
      <c r="M377" s="8">
        <f t="shared" si="29"/>
        <v>2376712.6800000002</v>
      </c>
      <c r="N377" s="8">
        <f t="shared" si="29"/>
        <v>2180698.52</v>
      </c>
      <c r="O377" s="8">
        <f t="shared" si="29"/>
        <v>2026153.47</v>
      </c>
      <c r="P377" s="8">
        <f t="shared" si="29"/>
        <v>2058893.98</v>
      </c>
      <c r="Q377" s="6"/>
      <c r="R377" s="9" t="s">
        <v>14</v>
      </c>
    </row>
    <row r="378" spans="1:18" ht="14">
      <c r="B378" s="8">
        <f t="shared" ref="B378:M378" si="30">IFERROR(VLOOKUP($B$374,$4:$126,MATCH($R378&amp;"/"&amp;B$348,$2:$2,0),FALSE),"")</f>
        <v>1337495</v>
      </c>
      <c r="C378" s="8">
        <f t="shared" si="30"/>
        <v>1598902.15</v>
      </c>
      <c r="D378" s="8">
        <f t="shared" si="30"/>
        <v>1463224.15</v>
      </c>
      <c r="E378" s="8">
        <f t="shared" si="30"/>
        <v>1715552.17</v>
      </c>
      <c r="F378" s="8">
        <f t="shared" si="30"/>
        <v>1738682.71</v>
      </c>
      <c r="G378" s="8">
        <f t="shared" si="30"/>
        <v>1726613.14</v>
      </c>
      <c r="H378" s="8">
        <f t="shared" si="30"/>
        <v>1757014.51</v>
      </c>
      <c r="I378" s="8">
        <f t="shared" si="30"/>
        <v>1671001.76</v>
      </c>
      <c r="J378" s="8">
        <f t="shared" si="30"/>
        <v>1705742.97</v>
      </c>
      <c r="K378" s="8">
        <f t="shared" si="30"/>
        <v>1869437.04</v>
      </c>
      <c r="L378" s="8">
        <f t="shared" si="30"/>
        <v>2029033.22</v>
      </c>
      <c r="M378" s="8">
        <f t="shared" si="30"/>
        <v>2407057.73</v>
      </c>
      <c r="N378" s="8">
        <f>IFERROR(VLOOKUP($B$374,$4:$126,MATCH($R378&amp;"/"&amp;N$348,$2:$2,0),FALSE),IFERROR(VLOOKUP($B$374,$4:$126,MATCH($R377&amp;"/"&amp;N$348,$2:$2,0),FALSE),IFERROR(VLOOKUP($B$374,$4:$126,MATCH($R376&amp;"/"&amp;N$348,$2:$2,0),FALSE),IFERROR(VLOOKUP($B$374,$4:$126,MATCH($R375&amp;"/"&amp;N$348,$2:$2,0),FALSE),""))))</f>
        <v>2162665.73</v>
      </c>
      <c r="O378" s="8">
        <f>IFERROR(VLOOKUP($B$374,$4:$126,MATCH($R378&amp;"/"&amp;O$348,$2:$2,0),FALSE),IFERROR(VLOOKUP($B$374,$4:$126,MATCH($R377&amp;"/"&amp;O$348,$2:$2,0),FALSE),IFERROR(VLOOKUP($B$374,$4:$126,MATCH($R376&amp;"/"&amp;O$348,$2:$2,0),FALSE),IFERROR(VLOOKUP($B$374,$4:$126,MATCH($R375&amp;"/"&amp;O$348,$2:$2,0),FALSE),""))))</f>
        <v>2145007.0699999998</v>
      </c>
      <c r="P378" s="8">
        <f>IFERROR(VLOOKUP($B$374,$4:$126,MATCH($R378&amp;"/"&amp;P$348,$2:$2,0),FALSE),IFERROR(VLOOKUP($B$374,$4:$126,MATCH($R377&amp;"/"&amp;P$348,$2:$2,0),FALSE),IFERROR(VLOOKUP($B$374,$4:$126,MATCH($R376&amp;"/"&amp;P$348,$2:$2,0),FALSE),IFERROR(VLOOKUP($B$374,$4:$126,MATCH($R375&amp;"/"&amp;P$348,$2:$2,0),FALSE),""))))</f>
        <v>2200583.06</v>
      </c>
      <c r="Q378" s="6"/>
      <c r="R378" s="9" t="s">
        <v>15</v>
      </c>
    </row>
    <row r="379" spans="1:18" ht="14">
      <c r="B379" s="12">
        <f t="shared" ref="B379:P379" si="31">+B378/B$402</f>
        <v>0.74355137027995999</v>
      </c>
      <c r="C379" s="12">
        <f t="shared" si="31"/>
        <v>0.78602717710505154</v>
      </c>
      <c r="D379" s="12">
        <f t="shared" si="31"/>
        <v>0.77270509200396231</v>
      </c>
      <c r="E379" s="12">
        <f t="shared" si="31"/>
        <v>0.80305571593556457</v>
      </c>
      <c r="F379" s="12">
        <f t="shared" si="31"/>
        <v>0.80220263031602645</v>
      </c>
      <c r="G379" s="12">
        <f t="shared" si="31"/>
        <v>0.75285893782109659</v>
      </c>
      <c r="H379" s="12">
        <f t="shared" si="31"/>
        <v>0.76143363221805116</v>
      </c>
      <c r="I379" s="12">
        <f t="shared" si="31"/>
        <v>0.75410944083191356</v>
      </c>
      <c r="J379" s="12">
        <f t="shared" si="31"/>
        <v>0.76216238228809796</v>
      </c>
      <c r="K379" s="12">
        <f t="shared" si="31"/>
        <v>0.78309254015039564</v>
      </c>
      <c r="L379" s="12">
        <f t="shared" si="31"/>
        <v>0.77979083800274285</v>
      </c>
      <c r="M379" s="12">
        <f t="shared" si="31"/>
        <v>0.79759163257309296</v>
      </c>
      <c r="N379" s="12">
        <f t="shared" si="31"/>
        <v>0.77129489358169412</v>
      </c>
      <c r="O379" s="12">
        <f t="shared" ref="O379" si="32">+O378/O$402</f>
        <v>0.79347316281928693</v>
      </c>
      <c r="P379" s="12">
        <f t="shared" si="31"/>
        <v>0.80317000934404958</v>
      </c>
      <c r="Q379" s="6"/>
      <c r="R379" s="11" t="s">
        <v>386</v>
      </c>
    </row>
    <row r="380" spans="1:18" ht="14">
      <c r="B380" s="226" t="s">
        <v>313</v>
      </c>
      <c r="C380" s="226"/>
      <c r="D380" s="226"/>
      <c r="E380" s="226"/>
      <c r="F380" s="226"/>
      <c r="G380" s="226"/>
      <c r="H380" s="226"/>
      <c r="I380" s="226"/>
      <c r="J380" s="226"/>
      <c r="K380" s="226"/>
      <c r="L380" s="226"/>
      <c r="M380" s="226"/>
      <c r="N380" s="226"/>
      <c r="O380" s="116"/>
      <c r="P380" s="116"/>
      <c r="Q380" s="6"/>
      <c r="R380" s="3"/>
    </row>
    <row r="381" spans="1:18" ht="14">
      <c r="B381" s="8">
        <f t="shared" ref="B381:P383" si="33">IFERROR(VLOOKUP($B$380,$4:$126,MATCH($R381&amp;"/"&amp;B$348,$2:$2,0),FALSE),"")</f>
        <v>457285.23</v>
      </c>
      <c r="C381" s="8">
        <f t="shared" si="33"/>
        <v>434381</v>
      </c>
      <c r="D381" s="8">
        <f t="shared" si="33"/>
        <v>390934.59</v>
      </c>
      <c r="E381" s="8">
        <f t="shared" si="33"/>
        <v>386281.78</v>
      </c>
      <c r="F381" s="8">
        <f t="shared" si="33"/>
        <v>373345.89</v>
      </c>
      <c r="G381" s="8">
        <f t="shared" si="33"/>
        <v>366016.68</v>
      </c>
      <c r="H381" s="8">
        <f t="shared" si="33"/>
        <v>398909.8</v>
      </c>
      <c r="I381" s="8">
        <f t="shared" si="33"/>
        <v>368542.65</v>
      </c>
      <c r="J381" s="8">
        <f t="shared" si="33"/>
        <v>353518.02</v>
      </c>
      <c r="K381" s="8">
        <f t="shared" si="33"/>
        <v>320471.84000000003</v>
      </c>
      <c r="L381" s="8">
        <f t="shared" si="33"/>
        <v>300255.02</v>
      </c>
      <c r="M381" s="8">
        <f t="shared" si="33"/>
        <v>293813.71000000002</v>
      </c>
      <c r="N381" s="8">
        <f t="shared" si="33"/>
        <v>283886.34000000003</v>
      </c>
      <c r="O381" s="8">
        <f t="shared" si="33"/>
        <v>261331.1</v>
      </c>
      <c r="P381" s="8">
        <f t="shared" si="33"/>
        <v>241127.55</v>
      </c>
      <c r="Q381" s="6"/>
      <c r="R381" s="9" t="s">
        <v>12</v>
      </c>
    </row>
    <row r="382" spans="1:18" ht="14">
      <c r="B382" s="8">
        <f t="shared" si="33"/>
        <v>449799</v>
      </c>
      <c r="C382" s="8">
        <f t="shared" si="33"/>
        <v>422527.75</v>
      </c>
      <c r="D382" s="8">
        <f t="shared" si="33"/>
        <v>380413.67</v>
      </c>
      <c r="E382" s="8">
        <f t="shared" si="33"/>
        <v>381404.54</v>
      </c>
      <c r="F382" s="8">
        <f t="shared" si="33"/>
        <v>372874.45</v>
      </c>
      <c r="G382" s="8">
        <f t="shared" si="33"/>
        <v>404519.96</v>
      </c>
      <c r="H382" s="8">
        <f t="shared" si="33"/>
        <v>358565.04</v>
      </c>
      <c r="I382" s="8">
        <f t="shared" si="33"/>
        <v>360613.72</v>
      </c>
      <c r="J382" s="8">
        <f t="shared" si="33"/>
        <v>344791.15</v>
      </c>
      <c r="K382" s="8">
        <f t="shared" si="33"/>
        <v>312676.05</v>
      </c>
      <c r="L382" s="8">
        <f t="shared" si="33"/>
        <v>307294.15999999997</v>
      </c>
      <c r="M382" s="8">
        <f t="shared" si="33"/>
        <v>287202.86</v>
      </c>
      <c r="N382" s="8">
        <f t="shared" si="33"/>
        <v>274728.78000000003</v>
      </c>
      <c r="O382" s="8">
        <f t="shared" si="33"/>
        <v>253802.92</v>
      </c>
      <c r="P382" s="8">
        <f t="shared" si="33"/>
        <v>237070.32</v>
      </c>
      <c r="Q382" s="6"/>
      <c r="R382" s="9" t="s">
        <v>13</v>
      </c>
    </row>
    <row r="383" spans="1:18" ht="14">
      <c r="B383" s="8">
        <f t="shared" si="33"/>
        <v>447240.57</v>
      </c>
      <c r="C383" s="8">
        <f t="shared" si="33"/>
        <v>412269.94</v>
      </c>
      <c r="D383" s="8">
        <f t="shared" si="33"/>
        <v>373356.16</v>
      </c>
      <c r="E383" s="8">
        <f t="shared" si="33"/>
        <v>380299.69</v>
      </c>
      <c r="F383" s="8">
        <f t="shared" si="33"/>
        <v>372679.7</v>
      </c>
      <c r="G383" s="8">
        <f t="shared" si="33"/>
        <v>402083.44</v>
      </c>
      <c r="H383" s="8">
        <f t="shared" si="33"/>
        <v>353664.91</v>
      </c>
      <c r="I383" s="8">
        <f t="shared" si="33"/>
        <v>361741.16</v>
      </c>
      <c r="J383" s="8">
        <f t="shared" si="33"/>
        <v>335430.63</v>
      </c>
      <c r="K383" s="8">
        <f t="shared" si="33"/>
        <v>284602.5</v>
      </c>
      <c r="L383" s="8">
        <f t="shared" si="33"/>
        <v>294613.39</v>
      </c>
      <c r="M383" s="8">
        <f t="shared" si="33"/>
        <v>295928</v>
      </c>
      <c r="N383" s="8">
        <f t="shared" si="33"/>
        <v>334829.94</v>
      </c>
      <c r="O383" s="8">
        <f t="shared" si="33"/>
        <v>245928.26</v>
      </c>
      <c r="P383" s="8">
        <f t="shared" si="33"/>
        <v>236675.84</v>
      </c>
      <c r="Q383" s="6"/>
      <c r="R383" s="9" t="s">
        <v>14</v>
      </c>
    </row>
    <row r="384" spans="1:18" ht="14">
      <c r="B384" s="8">
        <f t="shared" ref="B384:M384" si="34">IFERROR(VLOOKUP($B$380,$4:$126,MATCH($R384&amp;"/"&amp;B$348,$2:$2,0),FALSE),"")</f>
        <v>440372</v>
      </c>
      <c r="C384" s="8">
        <f t="shared" si="34"/>
        <v>400253.24</v>
      </c>
      <c r="D384" s="8">
        <f t="shared" si="34"/>
        <v>382091.93</v>
      </c>
      <c r="E384" s="8">
        <f t="shared" si="34"/>
        <v>394146.7</v>
      </c>
      <c r="F384" s="8">
        <f t="shared" si="34"/>
        <v>393835.3</v>
      </c>
      <c r="G384" s="8">
        <f t="shared" si="34"/>
        <v>368435.8</v>
      </c>
      <c r="H384" s="8">
        <f t="shared" si="34"/>
        <v>376498.92</v>
      </c>
      <c r="I384" s="8">
        <f t="shared" si="34"/>
        <v>356866.22</v>
      </c>
      <c r="J384" s="8">
        <f t="shared" si="34"/>
        <v>327477.03000000003</v>
      </c>
      <c r="K384" s="8">
        <f t="shared" si="34"/>
        <v>301067.89</v>
      </c>
      <c r="L384" s="8">
        <f t="shared" si="34"/>
        <v>306803.90999999997</v>
      </c>
      <c r="M384" s="8">
        <f t="shared" si="34"/>
        <v>282087.55</v>
      </c>
      <c r="N384" s="8">
        <f>IFERROR(VLOOKUP($B$380,$4:$126,MATCH($R384&amp;"/"&amp;N$348,$2:$2,0),FALSE),IFERROR(VLOOKUP($B$380,$4:$126,MATCH($R383&amp;"/"&amp;N$348,$2:$2,0),FALSE),IFERROR(VLOOKUP($B$380,$4:$126,MATCH($R382&amp;"/"&amp;N$348,$2:$2,0),FALSE),IFERROR(VLOOKUP($B$380,$4:$126,MATCH($R381&amp;"/"&amp;N$348,$2:$2,0),FALSE),""))))</f>
        <v>331452.48</v>
      </c>
      <c r="O384" s="8">
        <f>IFERROR(VLOOKUP($B$380,$4:$126,MATCH($R384&amp;"/"&amp;O$348,$2:$2,0),FALSE),IFERROR(VLOOKUP($B$380,$4:$126,MATCH($R383&amp;"/"&amp;O$348,$2:$2,0),FALSE),IFERROR(VLOOKUP($B$380,$4:$126,MATCH($R382&amp;"/"&amp;O$348,$2:$2,0),FALSE),IFERROR(VLOOKUP($B$380,$4:$126,MATCH($R381&amp;"/"&amp;O$348,$2:$2,0),FALSE),""))))</f>
        <v>243625.59</v>
      </c>
      <c r="P384" s="8">
        <f>IFERROR(VLOOKUP($B$380,$4:$126,MATCH($R384&amp;"/"&amp;P$348,$2:$2,0),FALSE),IFERROR(VLOOKUP($B$380,$4:$126,MATCH($R383&amp;"/"&amp;P$348,$2:$2,0),FALSE),IFERROR(VLOOKUP($B$380,$4:$126,MATCH($R382&amp;"/"&amp;P$348,$2:$2,0),FALSE),IFERROR(VLOOKUP($B$380,$4:$126,MATCH($R381&amp;"/"&amp;P$348,$2:$2,0),FALSE),""))))</f>
        <v>240518.6</v>
      </c>
      <c r="Q384" s="6"/>
      <c r="R384" s="9" t="s">
        <v>15</v>
      </c>
    </row>
    <row r="385" spans="1:18" ht="14">
      <c r="A385" s="84"/>
      <c r="B385" s="12">
        <f t="shared" ref="B385:P385" si="35">+B384/B$402</f>
        <v>0.24481527335274264</v>
      </c>
      <c r="C385" s="12">
        <f t="shared" si="35"/>
        <v>0.19676621509599615</v>
      </c>
      <c r="D385" s="12">
        <f t="shared" si="35"/>
        <v>0.20177659036356224</v>
      </c>
      <c r="E385" s="12">
        <f t="shared" si="35"/>
        <v>0.18450139021545478</v>
      </c>
      <c r="F385" s="12">
        <f t="shared" si="35"/>
        <v>0.1817098149962631</v>
      </c>
      <c r="G385" s="12">
        <f t="shared" si="35"/>
        <v>0.16064987495882602</v>
      </c>
      <c r="H385" s="12">
        <f t="shared" si="35"/>
        <v>0.16316253425919255</v>
      </c>
      <c r="I385" s="12">
        <f t="shared" si="35"/>
        <v>0.16105080919603496</v>
      </c>
      <c r="J385" s="12">
        <f t="shared" si="35"/>
        <v>0.1463237297290054</v>
      </c>
      <c r="K385" s="12">
        <f t="shared" si="35"/>
        <v>0.12611498204711932</v>
      </c>
      <c r="L385" s="12">
        <f t="shared" si="35"/>
        <v>0.11790978862407098</v>
      </c>
      <c r="M385" s="12">
        <f t="shared" si="35"/>
        <v>9.3471239484166413E-2</v>
      </c>
      <c r="N385" s="12">
        <f t="shared" si="35"/>
        <v>0.1182094864419887</v>
      </c>
      <c r="O385" s="12">
        <f t="shared" ref="O385" si="36">+O384/O$402</f>
        <v>9.012108637992268E-2</v>
      </c>
      <c r="P385" s="12">
        <f t="shared" si="35"/>
        <v>8.7784610233897609E-2</v>
      </c>
      <c r="Q385" s="6"/>
      <c r="R385" s="11" t="s">
        <v>386</v>
      </c>
    </row>
    <row r="386" spans="1:18" ht="14">
      <c r="B386" s="226" t="s">
        <v>314</v>
      </c>
      <c r="C386" s="226"/>
      <c r="D386" s="226"/>
      <c r="E386" s="226"/>
      <c r="F386" s="226"/>
      <c r="G386" s="226"/>
      <c r="H386" s="226"/>
      <c r="I386" s="226"/>
      <c r="J386" s="226"/>
      <c r="K386" s="226"/>
      <c r="L386" s="226"/>
      <c r="M386" s="226"/>
      <c r="N386" s="226"/>
      <c r="O386" s="116"/>
      <c r="P386" s="116"/>
      <c r="Q386" s="6"/>
      <c r="R386" s="3"/>
    </row>
    <row r="387" spans="1:18" ht="14">
      <c r="B387" s="8">
        <f t="shared" ref="B387:P389" si="37">IFERROR(VLOOKUP($B$386,$4:$126,MATCH($R387&amp;"/"&amp;B$348,$2:$2,0),FALSE),"")</f>
        <v>19226.93</v>
      </c>
      <c r="C387" s="8">
        <f t="shared" si="37"/>
        <v>19616</v>
      </c>
      <c r="D387" s="8">
        <f t="shared" si="37"/>
        <v>26880.41</v>
      </c>
      <c r="E387" s="8">
        <f t="shared" si="37"/>
        <v>33372.25</v>
      </c>
      <c r="F387" s="8">
        <f t="shared" si="37"/>
        <v>8788.2199999999993</v>
      </c>
      <c r="G387" s="8">
        <f t="shared" si="37"/>
        <v>7374.81</v>
      </c>
      <c r="H387" s="8">
        <f t="shared" si="37"/>
        <v>7382.28</v>
      </c>
      <c r="I387" s="8">
        <f t="shared" si="37"/>
        <v>6446.57</v>
      </c>
      <c r="J387" s="8">
        <f t="shared" si="37"/>
        <v>5101.8599999999997</v>
      </c>
      <c r="K387" s="8">
        <f t="shared" si="37"/>
        <v>4221.8</v>
      </c>
      <c r="L387" s="8">
        <f t="shared" si="37"/>
        <v>3509.38</v>
      </c>
      <c r="M387" s="8">
        <f t="shared" si="37"/>
        <v>8669.6200000000008</v>
      </c>
      <c r="N387" s="8">
        <f t="shared" si="37"/>
        <v>10629.06</v>
      </c>
      <c r="O387" s="8">
        <f t="shared" si="37"/>
        <v>13259.77</v>
      </c>
      <c r="P387" s="8">
        <f t="shared" si="37"/>
        <v>17507.080000000002</v>
      </c>
      <c r="Q387" s="6"/>
      <c r="R387" s="9" t="s">
        <v>12</v>
      </c>
    </row>
    <row r="388" spans="1:18" ht="14">
      <c r="B388" s="8">
        <f t="shared" si="37"/>
        <v>18200</v>
      </c>
      <c r="C388" s="8">
        <f t="shared" si="37"/>
        <v>17434</v>
      </c>
      <c r="D388" s="8">
        <f t="shared" si="37"/>
        <v>24915.63</v>
      </c>
      <c r="E388" s="8">
        <f t="shared" si="37"/>
        <v>31455.79</v>
      </c>
      <c r="F388" s="8">
        <f t="shared" si="37"/>
        <v>8433.7199999999993</v>
      </c>
      <c r="G388" s="8">
        <f t="shared" si="37"/>
        <v>7240.08</v>
      </c>
      <c r="H388" s="8">
        <f t="shared" si="37"/>
        <v>7379.16</v>
      </c>
      <c r="I388" s="8">
        <f t="shared" si="37"/>
        <v>6112.01</v>
      </c>
      <c r="J388" s="8">
        <f t="shared" si="37"/>
        <v>5264.79</v>
      </c>
      <c r="K388" s="8">
        <f t="shared" si="37"/>
        <v>3874.76</v>
      </c>
      <c r="L388" s="8">
        <f t="shared" si="37"/>
        <v>3968.59</v>
      </c>
      <c r="M388" s="8">
        <f t="shared" si="37"/>
        <v>9199.34</v>
      </c>
      <c r="N388" s="8">
        <f t="shared" si="37"/>
        <v>10354.99</v>
      </c>
      <c r="O388" s="8">
        <f t="shared" si="37"/>
        <v>13730.09</v>
      </c>
      <c r="P388" s="8">
        <f t="shared" si="37"/>
        <v>18790.54</v>
      </c>
      <c r="Q388" s="6"/>
      <c r="R388" s="9" t="s">
        <v>13</v>
      </c>
    </row>
    <row r="389" spans="1:18" ht="14">
      <c r="B389" s="8">
        <f t="shared" si="37"/>
        <v>17537.72</v>
      </c>
      <c r="C389" s="8">
        <f t="shared" si="37"/>
        <v>29639.24</v>
      </c>
      <c r="D389" s="8">
        <f t="shared" si="37"/>
        <v>35641.800000000003</v>
      </c>
      <c r="E389" s="8">
        <f t="shared" si="37"/>
        <v>29282.27</v>
      </c>
      <c r="F389" s="8">
        <f t="shared" si="37"/>
        <v>8070.34</v>
      </c>
      <c r="G389" s="8">
        <f t="shared" si="37"/>
        <v>6934.23</v>
      </c>
      <c r="H389" s="8">
        <f t="shared" si="37"/>
        <v>7115.71</v>
      </c>
      <c r="I389" s="8">
        <f t="shared" si="37"/>
        <v>5773.76</v>
      </c>
      <c r="J389" s="8">
        <f t="shared" si="37"/>
        <v>4914.91</v>
      </c>
      <c r="K389" s="8">
        <f t="shared" si="37"/>
        <v>3523.92</v>
      </c>
      <c r="L389" s="8">
        <f t="shared" si="37"/>
        <v>5652.44</v>
      </c>
      <c r="M389" s="8">
        <f t="shared" si="37"/>
        <v>8957.2800000000007</v>
      </c>
      <c r="N389" s="8">
        <f t="shared" si="37"/>
        <v>10355</v>
      </c>
      <c r="O389" s="8">
        <f t="shared" si="37"/>
        <v>14968.64</v>
      </c>
      <c r="P389" s="8">
        <f t="shared" si="37"/>
        <v>19077.55</v>
      </c>
      <c r="Q389" s="6"/>
      <c r="R389" s="9" t="s">
        <v>14</v>
      </c>
    </row>
    <row r="390" spans="1:18" ht="14">
      <c r="B390" s="8">
        <f t="shared" ref="B390:M390" si="38">IFERROR(VLOOKUP($B$386,$4:$126,MATCH($R390&amp;"/"&amp;B$348,$2:$2,0),FALSE),"")</f>
        <v>17640</v>
      </c>
      <c r="C390" s="8">
        <f t="shared" si="38"/>
        <v>28845.41</v>
      </c>
      <c r="D390" s="8">
        <f t="shared" si="38"/>
        <v>33962.33</v>
      </c>
      <c r="E390" s="8">
        <f t="shared" si="38"/>
        <v>8888.8700000000008</v>
      </c>
      <c r="F390" s="8">
        <f t="shared" si="38"/>
        <v>7719.23</v>
      </c>
      <c r="G390" s="8">
        <f t="shared" si="38"/>
        <v>7541.34</v>
      </c>
      <c r="H390" s="8">
        <f t="shared" si="38"/>
        <v>6777.47</v>
      </c>
      <c r="I390" s="8">
        <f t="shared" si="38"/>
        <v>5435.52</v>
      </c>
      <c r="J390" s="8">
        <f t="shared" si="38"/>
        <v>4565.0200000000004</v>
      </c>
      <c r="K390" s="8">
        <f t="shared" si="38"/>
        <v>3549.42</v>
      </c>
      <c r="L390" s="8">
        <f t="shared" si="38"/>
        <v>8609.36</v>
      </c>
      <c r="M390" s="8">
        <f t="shared" si="38"/>
        <v>8689.51</v>
      </c>
      <c r="N390" s="8">
        <f>IFERROR(VLOOKUP($B$386,$4:$126,MATCH($R390&amp;"/"&amp;N$348,$2:$2,0),FALSE),IFERROR(VLOOKUP($B$386,$4:$126,MATCH($R389&amp;"/"&amp;N$348,$2:$2,0),FALSE),IFERROR(VLOOKUP($B$386,$4:$126,MATCH($R388&amp;"/"&amp;N$348,$2:$2,0),FALSE),IFERROR(VLOOKUP($B$386,$4:$126,MATCH($R387&amp;"/"&amp;N$348,$2:$2,0),FALSE),""))))</f>
        <v>13534.32</v>
      </c>
      <c r="O390" s="8">
        <f>IFERROR(VLOOKUP($B$386,$4:$126,MATCH($R390&amp;"/"&amp;O$348,$2:$2,0),FALSE),IFERROR(VLOOKUP($B$386,$4:$126,MATCH($R389&amp;"/"&amp;O$348,$2:$2,0),FALSE),IFERROR(VLOOKUP($B$386,$4:$126,MATCH($R388&amp;"/"&amp;O$348,$2:$2,0),FALSE),IFERROR(VLOOKUP($B$386,$4:$126,MATCH($R387&amp;"/"&amp;O$348,$2:$2,0),FALSE),""))))</f>
        <v>15921.16</v>
      </c>
      <c r="P390" s="8">
        <f>IFERROR(VLOOKUP($B$386,$4:$126,MATCH($R390&amp;"/"&amp;P$348,$2:$2,0),FALSE),IFERROR(VLOOKUP($B$386,$4:$126,MATCH($R389&amp;"/"&amp;P$348,$2:$2,0),FALSE),IFERROR(VLOOKUP($B$386,$4:$126,MATCH($R388&amp;"/"&amp;P$348,$2:$2,0),FALSE),IFERROR(VLOOKUP($B$386,$4:$126,MATCH($R387&amp;"/"&amp;P$348,$2:$2,0),FALSE),""))))</f>
        <v>19084.02</v>
      </c>
      <c r="Q390" s="6"/>
      <c r="R390" s="9" t="s">
        <v>15</v>
      </c>
    </row>
    <row r="391" spans="1:18" ht="14">
      <c r="B391" s="12">
        <f t="shared" ref="B391:P391" si="39">+B390/B$402</f>
        <v>9.8065758539198234E-3</v>
      </c>
      <c r="C391" s="12">
        <f t="shared" si="39"/>
        <v>1.4180527679406663E-2</v>
      </c>
      <c r="D391" s="12">
        <f t="shared" si="39"/>
        <v>1.7934959129343876E-2</v>
      </c>
      <c r="E391" s="12">
        <f t="shared" si="39"/>
        <v>4.1609098146564456E-3</v>
      </c>
      <c r="F391" s="12">
        <f t="shared" si="39"/>
        <v>3.5615391896399434E-3</v>
      </c>
      <c r="G391" s="12">
        <f t="shared" si="39"/>
        <v>3.2882671228528638E-3</v>
      </c>
      <c r="H391" s="12">
        <f t="shared" si="39"/>
        <v>2.9371377242347731E-3</v>
      </c>
      <c r="I391" s="12">
        <f t="shared" si="39"/>
        <v>2.4530057633396405E-3</v>
      </c>
      <c r="J391" s="12">
        <f t="shared" si="39"/>
        <v>2.0397484143773511E-3</v>
      </c>
      <c r="K391" s="12">
        <f t="shared" si="39"/>
        <v>1.4868242494331968E-3</v>
      </c>
      <c r="L391" s="12">
        <f t="shared" si="39"/>
        <v>3.3087186463449303E-3</v>
      </c>
      <c r="M391" s="12">
        <f t="shared" si="39"/>
        <v>2.8793162626640522E-3</v>
      </c>
      <c r="N391" s="12">
        <f t="shared" si="39"/>
        <v>4.8268910721124686E-3</v>
      </c>
      <c r="O391" s="12">
        <f t="shared" ref="O391" si="40">+O390/O$402</f>
        <v>5.8894972224739191E-3</v>
      </c>
      <c r="P391" s="12">
        <f t="shared" si="39"/>
        <v>6.9652960619091689E-3</v>
      </c>
      <c r="Q391" s="6"/>
      <c r="R391" s="11" t="s">
        <v>386</v>
      </c>
    </row>
    <row r="392" spans="1:18" ht="14">
      <c r="A392" s="84"/>
      <c r="B392" s="227" t="s">
        <v>315</v>
      </c>
      <c r="C392" s="227"/>
      <c r="D392" s="227"/>
      <c r="E392" s="227"/>
      <c r="F392" s="227"/>
      <c r="G392" s="227"/>
      <c r="H392" s="227"/>
      <c r="I392" s="227"/>
      <c r="J392" s="227"/>
      <c r="K392" s="227"/>
      <c r="L392" s="227"/>
      <c r="M392" s="227"/>
      <c r="N392" s="227"/>
      <c r="O392" s="116"/>
      <c r="P392" s="116"/>
      <c r="Q392" s="6"/>
      <c r="R392" s="3"/>
    </row>
    <row r="393" spans="1:18" ht="14">
      <c r="B393" s="8">
        <f t="shared" ref="B393:P395" si="41">IFERROR(VLOOKUP($B$392,$4:$126,MATCH($R393&amp;"/"&amp;B$348,$2:$2,0),FALSE),"")</f>
        <v>478223.68</v>
      </c>
      <c r="C393" s="8">
        <f t="shared" si="41"/>
        <v>458426</v>
      </c>
      <c r="D393" s="8">
        <f t="shared" si="41"/>
        <v>424552.21</v>
      </c>
      <c r="E393" s="8">
        <f t="shared" si="41"/>
        <v>435597.26</v>
      </c>
      <c r="F393" s="8">
        <f t="shared" si="41"/>
        <v>419094.31</v>
      </c>
      <c r="G393" s="8">
        <f t="shared" si="41"/>
        <v>526124.56999999995</v>
      </c>
      <c r="H393" s="8">
        <f t="shared" si="41"/>
        <v>560696.03</v>
      </c>
      <c r="I393" s="8">
        <f t="shared" si="41"/>
        <v>533996.61</v>
      </c>
      <c r="J393" s="8">
        <f t="shared" si="41"/>
        <v>548398.56999999995</v>
      </c>
      <c r="K393" s="8">
        <f t="shared" si="41"/>
        <v>528801.76</v>
      </c>
      <c r="L393" s="8">
        <f t="shared" si="41"/>
        <v>532852.52</v>
      </c>
      <c r="M393" s="8">
        <f t="shared" si="41"/>
        <v>589806.6</v>
      </c>
      <c r="N393" s="8">
        <f t="shared" si="41"/>
        <v>689593.87</v>
      </c>
      <c r="O393" s="8">
        <f t="shared" si="41"/>
        <v>609262.74</v>
      </c>
      <c r="P393" s="8">
        <f t="shared" si="41"/>
        <v>559637.63</v>
      </c>
      <c r="Q393" s="6"/>
      <c r="R393" s="9" t="s">
        <v>12</v>
      </c>
    </row>
    <row r="394" spans="1:18" ht="14">
      <c r="B394" s="8">
        <f t="shared" si="41"/>
        <v>469777</v>
      </c>
      <c r="C394" s="8">
        <f t="shared" si="41"/>
        <v>445664.64</v>
      </c>
      <c r="D394" s="8">
        <f t="shared" si="41"/>
        <v>422727.08</v>
      </c>
      <c r="E394" s="8">
        <f t="shared" si="41"/>
        <v>428042.97</v>
      </c>
      <c r="F394" s="8">
        <f t="shared" si="41"/>
        <v>417999.33</v>
      </c>
      <c r="G394" s="8">
        <f t="shared" si="41"/>
        <v>535403</v>
      </c>
      <c r="H394" s="8">
        <f t="shared" si="41"/>
        <v>555707.93999999994</v>
      </c>
      <c r="I394" s="8">
        <f t="shared" si="41"/>
        <v>530255.49</v>
      </c>
      <c r="J394" s="8">
        <f t="shared" si="41"/>
        <v>541556</v>
      </c>
      <c r="K394" s="8">
        <f t="shared" si="41"/>
        <v>512040.24</v>
      </c>
      <c r="L394" s="8">
        <f t="shared" si="41"/>
        <v>546845.68000000005</v>
      </c>
      <c r="M394" s="8">
        <f t="shared" si="41"/>
        <v>588578.44999999995</v>
      </c>
      <c r="N394" s="8">
        <f t="shared" si="41"/>
        <v>636719.1</v>
      </c>
      <c r="O394" s="8">
        <f t="shared" si="41"/>
        <v>579039.71</v>
      </c>
      <c r="P394" s="8">
        <f t="shared" si="41"/>
        <v>549199.05000000005</v>
      </c>
      <c r="Q394" s="6"/>
      <c r="R394" s="9" t="s">
        <v>13</v>
      </c>
    </row>
    <row r="395" spans="1:18" ht="14">
      <c r="B395" s="8">
        <f t="shared" si="41"/>
        <v>467778.1</v>
      </c>
      <c r="C395" s="8">
        <f t="shared" si="41"/>
        <v>446813.42</v>
      </c>
      <c r="D395" s="8">
        <f t="shared" si="41"/>
        <v>421356.68</v>
      </c>
      <c r="E395" s="8">
        <f t="shared" si="41"/>
        <v>426477.21</v>
      </c>
      <c r="F395" s="8">
        <f t="shared" si="41"/>
        <v>426819.41</v>
      </c>
      <c r="G395" s="8">
        <f t="shared" si="41"/>
        <v>548944.97</v>
      </c>
      <c r="H395" s="8">
        <f t="shared" si="41"/>
        <v>564133.09</v>
      </c>
      <c r="I395" s="8">
        <f t="shared" si="41"/>
        <v>544807.24</v>
      </c>
      <c r="J395" s="8">
        <f t="shared" si="41"/>
        <v>544352.12</v>
      </c>
      <c r="K395" s="8">
        <f t="shared" si="41"/>
        <v>521216.23</v>
      </c>
      <c r="L395" s="8">
        <f t="shared" si="41"/>
        <v>558289.38</v>
      </c>
      <c r="M395" s="8">
        <f t="shared" si="41"/>
        <v>614456.67000000004</v>
      </c>
      <c r="N395" s="8">
        <f t="shared" si="41"/>
        <v>615926.74</v>
      </c>
      <c r="O395" s="8">
        <f t="shared" si="41"/>
        <v>574099.15</v>
      </c>
      <c r="P395" s="8">
        <f t="shared" si="41"/>
        <v>544594.5</v>
      </c>
      <c r="Q395" s="6"/>
      <c r="R395" s="9" t="s">
        <v>14</v>
      </c>
    </row>
    <row r="396" spans="1:18" ht="14">
      <c r="B396" s="8">
        <f t="shared" ref="B396:M396" si="42">IFERROR(VLOOKUP($B$392,$4:$126,MATCH($R396&amp;"/"&amp;B$348,$2:$2,0),FALSE),"")</f>
        <v>461298</v>
      </c>
      <c r="C396" s="8">
        <f t="shared" si="42"/>
        <v>435254.18</v>
      </c>
      <c r="D396" s="8">
        <f t="shared" si="42"/>
        <v>430414.4</v>
      </c>
      <c r="E396" s="8">
        <f t="shared" si="42"/>
        <v>420728.21</v>
      </c>
      <c r="F396" s="8">
        <f t="shared" si="42"/>
        <v>428703.23</v>
      </c>
      <c r="G396" s="8">
        <f t="shared" si="42"/>
        <v>566795.43000000005</v>
      </c>
      <c r="H396" s="8">
        <f t="shared" si="42"/>
        <v>550493.9</v>
      </c>
      <c r="I396" s="8">
        <f t="shared" si="42"/>
        <v>544859.31999999995</v>
      </c>
      <c r="J396" s="8">
        <f t="shared" si="42"/>
        <v>532287.93999999994</v>
      </c>
      <c r="K396" s="8">
        <f t="shared" si="42"/>
        <v>517812.16</v>
      </c>
      <c r="L396" s="8">
        <f t="shared" si="42"/>
        <v>572989.17000000004</v>
      </c>
      <c r="M396" s="8">
        <f t="shared" si="42"/>
        <v>610849.72</v>
      </c>
      <c r="N396" s="8">
        <f>IFERROR(VLOOKUP($B$392,$4:$126,MATCH($R396&amp;"/"&amp;N$348,$2:$2,0),FALSE),IFERROR(VLOOKUP($B$392,$4:$126,MATCH($R395&amp;"/"&amp;N$348,$2:$2,0),FALSE),IFERROR(VLOOKUP($B$392,$4:$126,MATCH($R394&amp;"/"&amp;N$348,$2:$2,0),FALSE),IFERROR(VLOOKUP($B$392,$4:$126,MATCH($R393&amp;"/"&amp;N$348,$2:$2,0),FALSE),""))))</f>
        <v>641275.73</v>
      </c>
      <c r="O396" s="8">
        <f>IFERROR(VLOOKUP($B$392,$4:$126,MATCH($R396&amp;"/"&amp;O$348,$2:$2,0),FALSE),IFERROR(VLOOKUP($B$392,$4:$126,MATCH($R395&amp;"/"&amp;O$348,$2:$2,0),FALSE),IFERROR(VLOOKUP($B$392,$4:$126,MATCH($R394&amp;"/"&amp;O$348,$2:$2,0),FALSE),IFERROR(VLOOKUP($B$392,$4:$126,MATCH($R393&amp;"/"&amp;O$348,$2:$2,0),FALSE),""))))</f>
        <v>558306.87</v>
      </c>
      <c r="P396" s="8">
        <f>IFERROR(VLOOKUP($B$392,$4:$126,MATCH($R396&amp;"/"&amp;P$348,$2:$2,0),FALSE),IFERROR(VLOOKUP($B$392,$4:$126,MATCH($R395&amp;"/"&amp;P$348,$2:$2,0),FALSE),IFERROR(VLOOKUP($B$392,$4:$126,MATCH($R394&amp;"/"&amp;P$348,$2:$2,0),FALSE),IFERROR(VLOOKUP($B$392,$4:$126,MATCH($R393&amp;"/"&amp;P$348,$2:$2,0),FALSE),""))))</f>
        <v>539288.99</v>
      </c>
      <c r="Q396" s="6"/>
      <c r="R396" s="9" t="s">
        <v>15</v>
      </c>
    </row>
    <row r="397" spans="1:18" ht="14">
      <c r="A397" s="85"/>
      <c r="B397" s="12">
        <f t="shared" ref="B397:M397" si="43">+B396/B$402</f>
        <v>0.25644862972004007</v>
      </c>
      <c r="C397" s="12">
        <f t="shared" si="43"/>
        <v>0.21397282781099142</v>
      </c>
      <c r="D397" s="12">
        <f t="shared" si="43"/>
        <v>0.22729490799603758</v>
      </c>
      <c r="E397" s="12">
        <f t="shared" si="43"/>
        <v>0.19694428406443543</v>
      </c>
      <c r="F397" s="12">
        <f t="shared" si="43"/>
        <v>0.1977973650701205</v>
      </c>
      <c r="G397" s="12">
        <f t="shared" si="43"/>
        <v>0.24714106217890347</v>
      </c>
      <c r="H397" s="12">
        <f t="shared" si="43"/>
        <v>0.23856636778194884</v>
      </c>
      <c r="I397" s="12">
        <f t="shared" si="43"/>
        <v>0.24589055916808644</v>
      </c>
      <c r="J397" s="12">
        <f t="shared" si="43"/>
        <v>0.2378376177119019</v>
      </c>
      <c r="K397" s="12">
        <f t="shared" si="43"/>
        <v>0.21690745984960427</v>
      </c>
      <c r="L397" s="12">
        <f t="shared" si="43"/>
        <v>0.22020916199725707</v>
      </c>
      <c r="M397" s="12">
        <f t="shared" si="43"/>
        <v>0.20240836742690699</v>
      </c>
      <c r="N397" s="12">
        <f>+N396/N$402</f>
        <v>0.22870510641830588</v>
      </c>
      <c r="O397" s="12">
        <f>+O396/O$402</f>
        <v>0.20652683348154954</v>
      </c>
      <c r="P397" s="12">
        <f>+P396/P$402</f>
        <v>0.19682999065595053</v>
      </c>
      <c r="Q397" s="6"/>
      <c r="R397" s="11" t="s">
        <v>386</v>
      </c>
    </row>
    <row r="398" spans="1:18" ht="14">
      <c r="B398" s="205" t="s">
        <v>316</v>
      </c>
      <c r="C398" s="205"/>
      <c r="D398" s="205"/>
      <c r="E398" s="205"/>
      <c r="F398" s="205"/>
      <c r="G398" s="205"/>
      <c r="H398" s="205"/>
      <c r="I398" s="205"/>
      <c r="J398" s="205"/>
      <c r="K398" s="205"/>
      <c r="L398" s="205"/>
      <c r="M398" s="205"/>
      <c r="N398" s="205"/>
      <c r="O398" s="115"/>
      <c r="P398" s="115"/>
      <c r="Q398" s="6"/>
      <c r="R398" s="3"/>
    </row>
    <row r="399" spans="1:18" ht="14">
      <c r="B399" s="8">
        <f t="shared" ref="B399:P401" si="44">IFERROR(VLOOKUP($B$398,$4:$126,MATCH($R399&amp;"/"&amp;B$348,$2:$2,0),FALSE),"")</f>
        <v>1626630.18</v>
      </c>
      <c r="C399" s="8">
        <f t="shared" si="44"/>
        <v>1759665</v>
      </c>
      <c r="D399" s="8">
        <f t="shared" si="44"/>
        <v>1961735.02</v>
      </c>
      <c r="E399" s="8">
        <f t="shared" si="44"/>
        <v>1983617.33</v>
      </c>
      <c r="F399" s="8">
        <f t="shared" si="44"/>
        <v>2186051.5099999998</v>
      </c>
      <c r="G399" s="8">
        <f t="shared" si="44"/>
        <v>2269404.94</v>
      </c>
      <c r="H399" s="8">
        <f t="shared" si="44"/>
        <v>2260745.71</v>
      </c>
      <c r="I399" s="8">
        <f t="shared" si="44"/>
        <v>2242041.88</v>
      </c>
      <c r="J399" s="8">
        <f t="shared" si="44"/>
        <v>2175793.81</v>
      </c>
      <c r="K399" s="8">
        <f t="shared" si="44"/>
        <v>2252764.38</v>
      </c>
      <c r="L399" s="8">
        <f t="shared" si="44"/>
        <v>2460733.15</v>
      </c>
      <c r="M399" s="8">
        <f t="shared" si="44"/>
        <v>2713895.07</v>
      </c>
      <c r="N399" s="8">
        <f t="shared" si="44"/>
        <v>3026564.02</v>
      </c>
      <c r="O399" s="8">
        <f t="shared" si="44"/>
        <v>2716033.3</v>
      </c>
      <c r="P399" s="8">
        <f t="shared" si="44"/>
        <v>2739954.38</v>
      </c>
      <c r="Q399" s="6"/>
      <c r="R399" s="9" t="s">
        <v>12</v>
      </c>
    </row>
    <row r="400" spans="1:18" ht="14">
      <c r="B400" s="8">
        <f t="shared" si="44"/>
        <v>1757833</v>
      </c>
      <c r="C400" s="8">
        <f t="shared" si="44"/>
        <v>1843762.17</v>
      </c>
      <c r="D400" s="8">
        <f t="shared" si="44"/>
        <v>1943624.64</v>
      </c>
      <c r="E400" s="8">
        <f t="shared" si="44"/>
        <v>2089439.24</v>
      </c>
      <c r="F400" s="8">
        <f t="shared" si="44"/>
        <v>2151938.4300000002</v>
      </c>
      <c r="G400" s="8">
        <f t="shared" si="44"/>
        <v>2202948.64</v>
      </c>
      <c r="H400" s="8">
        <f t="shared" si="44"/>
        <v>2252666.2000000002</v>
      </c>
      <c r="I400" s="8">
        <f t="shared" si="44"/>
        <v>2224759.61</v>
      </c>
      <c r="J400" s="8">
        <f t="shared" si="44"/>
        <v>2168557.81</v>
      </c>
      <c r="K400" s="8">
        <f t="shared" si="44"/>
        <v>2203793.4300000002</v>
      </c>
      <c r="L400" s="8">
        <f t="shared" si="44"/>
        <v>2369952.37</v>
      </c>
      <c r="M400" s="8">
        <f t="shared" si="44"/>
        <v>2821572.81</v>
      </c>
      <c r="N400" s="8">
        <f t="shared" si="44"/>
        <v>2931642.81</v>
      </c>
      <c r="O400" s="8">
        <f t="shared" si="44"/>
        <v>2673160.02</v>
      </c>
      <c r="P400" s="8">
        <f t="shared" si="44"/>
        <v>2647287.3199999998</v>
      </c>
      <c r="Q400" s="6"/>
      <c r="R400" s="9" t="s">
        <v>13</v>
      </c>
    </row>
    <row r="401" spans="1:18" ht="14">
      <c r="B401" s="8">
        <f t="shared" si="44"/>
        <v>1780761.14</v>
      </c>
      <c r="C401" s="8">
        <f t="shared" si="44"/>
        <v>1989405.26</v>
      </c>
      <c r="D401" s="8">
        <f t="shared" si="44"/>
        <v>1900355.51</v>
      </c>
      <c r="E401" s="8">
        <f t="shared" si="44"/>
        <v>2187531.38</v>
      </c>
      <c r="F401" s="8">
        <f t="shared" si="44"/>
        <v>2224605.69</v>
      </c>
      <c r="G401" s="8">
        <f t="shared" si="44"/>
        <v>2272083.7799999998</v>
      </c>
      <c r="H401" s="8">
        <f t="shared" si="44"/>
        <v>2315209.6</v>
      </c>
      <c r="I401" s="8">
        <f t="shared" si="44"/>
        <v>2244939.2000000002</v>
      </c>
      <c r="J401" s="8">
        <f t="shared" si="44"/>
        <v>2195901.0699999998</v>
      </c>
      <c r="K401" s="8">
        <f t="shared" si="44"/>
        <v>2281449.65</v>
      </c>
      <c r="L401" s="8">
        <f t="shared" si="44"/>
        <v>2438248.0099999998</v>
      </c>
      <c r="M401" s="8">
        <f t="shared" si="44"/>
        <v>2991169.35</v>
      </c>
      <c r="N401" s="8">
        <f t="shared" si="44"/>
        <v>2796625.27</v>
      </c>
      <c r="O401" s="8">
        <f t="shared" si="44"/>
        <v>2600252.62</v>
      </c>
      <c r="P401" s="8">
        <f t="shared" si="44"/>
        <v>2603488.48</v>
      </c>
      <c r="Q401" s="6"/>
      <c r="R401" s="9" t="s">
        <v>14</v>
      </c>
    </row>
    <row r="402" spans="1:18" ht="14">
      <c r="B402" s="8">
        <f t="shared" ref="B402:M402" si="45">IFERROR(VLOOKUP($B$398,$4:$126,MATCH($R402&amp;"/"&amp;B$348,$2:$2,0),FALSE),"")</f>
        <v>1798793</v>
      </c>
      <c r="C402" s="8">
        <f t="shared" si="45"/>
        <v>2034156.32</v>
      </c>
      <c r="D402" s="8">
        <f t="shared" si="45"/>
        <v>1893638.55</v>
      </c>
      <c r="E402" s="8">
        <f t="shared" si="45"/>
        <v>2136280.38</v>
      </c>
      <c r="F402" s="8">
        <f t="shared" si="45"/>
        <v>2167385.9500000002</v>
      </c>
      <c r="G402" s="8">
        <f t="shared" si="45"/>
        <v>2293408.5699999998</v>
      </c>
      <c r="H402" s="8">
        <f t="shared" si="45"/>
        <v>2307508.41</v>
      </c>
      <c r="I402" s="8">
        <f t="shared" si="45"/>
        <v>2215861.08</v>
      </c>
      <c r="J402" s="8">
        <f t="shared" si="45"/>
        <v>2238030.91</v>
      </c>
      <c r="K402" s="8">
        <f t="shared" si="45"/>
        <v>2387249.2000000002</v>
      </c>
      <c r="L402" s="8">
        <f t="shared" si="45"/>
        <v>2602022.39</v>
      </c>
      <c r="M402" s="8">
        <f t="shared" si="45"/>
        <v>3017907.45</v>
      </c>
      <c r="N402" s="8">
        <f>IFERROR(VLOOKUP($B$398,$4:$126,MATCH($R402&amp;"/"&amp;N$348,$2:$2,0),FALSE),IFERROR(VLOOKUP($B$398,$4:$126,MATCH($R401&amp;"/"&amp;N$348,$2:$2,0),FALSE),IFERROR(VLOOKUP($B$398,$4:$126,MATCH($R400&amp;"/"&amp;N$348,$2:$2,0),FALSE),IFERROR(VLOOKUP($B$398,$4:$126,MATCH($R399&amp;"/"&amp;N$348,$2:$2,0),FALSE),""))))</f>
        <v>2803941.46</v>
      </c>
      <c r="O402" s="8">
        <f>IFERROR(VLOOKUP($B$398,$4:$126,MATCH($R402&amp;"/"&amp;O$348,$2:$2,0),FALSE),IFERROR(VLOOKUP($B$398,$4:$126,MATCH($R401&amp;"/"&amp;O$348,$2:$2,0),FALSE),IFERROR(VLOOKUP($B$398,$4:$126,MATCH($R400&amp;"/"&amp;O$348,$2:$2,0),FALSE),IFERROR(VLOOKUP($B$398,$4:$126,MATCH($R399&amp;"/"&amp;O$348,$2:$2,0),FALSE),""))))</f>
        <v>2703313.95</v>
      </c>
      <c r="P402" s="8">
        <f>IFERROR(VLOOKUP($B$398,$4:$126,MATCH($R402&amp;"/"&amp;P$348,$2:$2,0),FALSE),IFERROR(VLOOKUP($B$398,$4:$126,MATCH($R401&amp;"/"&amp;P$348,$2:$2,0),FALSE),IFERROR(VLOOKUP($B$398,$4:$126,MATCH($R400&amp;"/"&amp;P$348,$2:$2,0),FALSE),IFERROR(VLOOKUP($B$398,$4:$126,MATCH($R399&amp;"/"&amp;P$348,$2:$2,0),FALSE),""))))</f>
        <v>2739872.05</v>
      </c>
      <c r="Q402" s="6"/>
      <c r="R402" s="9" t="s">
        <v>15</v>
      </c>
    </row>
    <row r="403" spans="1:18" ht="14">
      <c r="B403" s="222" t="s">
        <v>1</v>
      </c>
      <c r="C403" s="222"/>
      <c r="D403" s="222"/>
      <c r="E403" s="222"/>
      <c r="F403" s="222"/>
      <c r="G403" s="222"/>
      <c r="H403" s="222"/>
      <c r="I403" s="222"/>
      <c r="J403" s="222"/>
      <c r="K403" s="222"/>
      <c r="L403" s="222"/>
      <c r="M403" s="222"/>
      <c r="N403" s="222"/>
      <c r="O403" s="117"/>
      <c r="P403" s="117"/>
    </row>
    <row r="404" spans="1:18" ht="14">
      <c r="B404" s="223" t="s">
        <v>318</v>
      </c>
      <c r="C404" s="223"/>
      <c r="D404" s="223"/>
      <c r="E404" s="223"/>
      <c r="F404" s="223"/>
      <c r="G404" s="223"/>
      <c r="H404" s="223"/>
      <c r="I404" s="223"/>
      <c r="J404" s="223"/>
      <c r="K404" s="223"/>
      <c r="L404" s="223"/>
      <c r="M404" s="223"/>
      <c r="N404" s="223"/>
      <c r="O404" s="118"/>
      <c r="P404" s="118"/>
      <c r="Q404" s="6"/>
      <c r="R404" s="3"/>
    </row>
    <row r="405" spans="1:18" ht="14">
      <c r="B405" s="8">
        <f t="shared" ref="B405:P407" si="46">IFERROR(VLOOKUP($B$404,$4:$126,MATCH($R405&amp;"/"&amp;B$348,$2:$2,0),FALSE),"")</f>
        <v>174140.07</v>
      </c>
      <c r="C405" s="8">
        <f t="shared" si="46"/>
        <v>113330</v>
      </c>
      <c r="D405" s="8">
        <f t="shared" si="46"/>
        <v>101420.18</v>
      </c>
      <c r="E405" s="8">
        <f t="shared" si="46"/>
        <v>170753.43</v>
      </c>
      <c r="F405" s="8">
        <f t="shared" si="46"/>
        <v>185500.83</v>
      </c>
      <c r="G405" s="8">
        <f t="shared" si="46"/>
        <v>207418.71</v>
      </c>
      <c r="H405" s="8">
        <f t="shared" si="46"/>
        <v>158533.71</v>
      </c>
      <c r="I405" s="8">
        <f t="shared" si="46"/>
        <v>168522.18</v>
      </c>
      <c r="J405" s="8">
        <f t="shared" si="46"/>
        <v>189531.32</v>
      </c>
      <c r="K405" s="8">
        <f t="shared" si="46"/>
        <v>179796.85</v>
      </c>
      <c r="L405" s="8">
        <f t="shared" si="46"/>
        <v>269953.71999999997</v>
      </c>
      <c r="M405" s="8">
        <f t="shared" si="46"/>
        <v>301162.11</v>
      </c>
      <c r="N405" s="8">
        <f t="shared" si="46"/>
        <v>167112.99</v>
      </c>
      <c r="O405" s="8">
        <f t="shared" si="46"/>
        <v>160489.1</v>
      </c>
      <c r="P405" s="8">
        <f t="shared" si="46"/>
        <v>149349.53</v>
      </c>
      <c r="Q405" s="6"/>
      <c r="R405" s="9" t="s">
        <v>12</v>
      </c>
    </row>
    <row r="406" spans="1:18" ht="14">
      <c r="B406" s="8">
        <f t="shared" si="46"/>
        <v>188662</v>
      </c>
      <c r="C406" s="8">
        <f t="shared" si="46"/>
        <v>186860.18</v>
      </c>
      <c r="D406" s="8">
        <f t="shared" si="46"/>
        <v>129778.2</v>
      </c>
      <c r="E406" s="8">
        <f t="shared" si="46"/>
        <v>210884.51</v>
      </c>
      <c r="F406" s="8">
        <f t="shared" si="46"/>
        <v>199179.32</v>
      </c>
      <c r="G406" s="8">
        <f t="shared" si="46"/>
        <v>228464.69</v>
      </c>
      <c r="H406" s="8">
        <f t="shared" si="46"/>
        <v>187748.77</v>
      </c>
      <c r="I406" s="8">
        <f t="shared" si="46"/>
        <v>176090.74</v>
      </c>
      <c r="J406" s="8">
        <f t="shared" si="46"/>
        <v>223572.34</v>
      </c>
      <c r="K406" s="8">
        <f t="shared" si="46"/>
        <v>210476.56</v>
      </c>
      <c r="L406" s="8">
        <f t="shared" si="46"/>
        <v>294238.15000000002</v>
      </c>
      <c r="M406" s="8">
        <f t="shared" si="46"/>
        <v>349020.61</v>
      </c>
      <c r="N406" s="8">
        <f t="shared" si="46"/>
        <v>173141.38</v>
      </c>
      <c r="O406" s="8">
        <f t="shared" si="46"/>
        <v>173707.8</v>
      </c>
      <c r="P406" s="8">
        <f t="shared" si="46"/>
        <v>199247.64</v>
      </c>
      <c r="Q406" s="6"/>
      <c r="R406" s="9" t="s">
        <v>13</v>
      </c>
    </row>
    <row r="407" spans="1:18" ht="14">
      <c r="B407" s="8">
        <f t="shared" si="46"/>
        <v>222874.68</v>
      </c>
      <c r="C407" s="8">
        <f t="shared" si="46"/>
        <v>200085.96</v>
      </c>
      <c r="D407" s="8">
        <f t="shared" si="46"/>
        <v>150228.57999999999</v>
      </c>
      <c r="E407" s="8">
        <f t="shared" si="46"/>
        <v>191523.04</v>
      </c>
      <c r="F407" s="8">
        <f t="shared" si="46"/>
        <v>202625.65</v>
      </c>
      <c r="G407" s="8">
        <f t="shared" si="46"/>
        <v>233365.5</v>
      </c>
      <c r="H407" s="8">
        <f t="shared" si="46"/>
        <v>214446.34</v>
      </c>
      <c r="I407" s="8">
        <f t="shared" si="46"/>
        <v>191608.22</v>
      </c>
      <c r="J407" s="8">
        <f t="shared" si="46"/>
        <v>244883.66</v>
      </c>
      <c r="K407" s="8">
        <f t="shared" si="46"/>
        <v>255252.68</v>
      </c>
      <c r="L407" s="8">
        <f t="shared" si="46"/>
        <v>337428.5</v>
      </c>
      <c r="M407" s="8">
        <f t="shared" si="46"/>
        <v>332777.2</v>
      </c>
      <c r="N407" s="8">
        <f t="shared" si="46"/>
        <v>225466.66</v>
      </c>
      <c r="O407" s="8">
        <f t="shared" si="46"/>
        <v>156958.04</v>
      </c>
      <c r="P407" s="8">
        <f t="shared" si="46"/>
        <v>239323.35</v>
      </c>
      <c r="Q407" s="6"/>
      <c r="R407" s="9" t="s">
        <v>14</v>
      </c>
    </row>
    <row r="408" spans="1:18" ht="14">
      <c r="B408" s="8">
        <f t="shared" ref="B408:M408" si="47">IFERROR(VLOOKUP($B$404,$4:$126,MATCH($R408&amp;"/"&amp;B$348,$2:$2,0),FALSE),"")</f>
        <v>174445</v>
      </c>
      <c r="C408" s="8">
        <f t="shared" si="47"/>
        <v>145500.48000000001</v>
      </c>
      <c r="D408" s="8">
        <f t="shared" si="47"/>
        <v>180288.65</v>
      </c>
      <c r="E408" s="8">
        <f t="shared" si="47"/>
        <v>228474.19</v>
      </c>
      <c r="F408" s="8">
        <f t="shared" si="47"/>
        <v>205714.82</v>
      </c>
      <c r="G408" s="8">
        <f t="shared" si="47"/>
        <v>229153.51</v>
      </c>
      <c r="H408" s="8">
        <f t="shared" si="47"/>
        <v>224314.56</v>
      </c>
      <c r="I408" s="8">
        <f t="shared" si="47"/>
        <v>231543.82</v>
      </c>
      <c r="J408" s="8">
        <f t="shared" si="47"/>
        <v>255739.82</v>
      </c>
      <c r="K408" s="8">
        <f t="shared" si="47"/>
        <v>327814.59000000003</v>
      </c>
      <c r="L408" s="8">
        <f t="shared" si="47"/>
        <v>409311.94</v>
      </c>
      <c r="M408" s="8">
        <f t="shared" si="47"/>
        <v>366532.74</v>
      </c>
      <c r="N408" s="8">
        <f>IFERROR(VLOOKUP($B$404,$4:$126,MATCH($R408&amp;"/"&amp;N$348,$2:$2,0),FALSE),IFERROR(VLOOKUP($B$404,$4:$126,MATCH($R407&amp;"/"&amp;N$348,$2:$2,0),FALSE),IFERROR(VLOOKUP($B$404,$4:$126,MATCH($R406&amp;"/"&amp;N$348,$2:$2,0),FALSE),IFERROR(VLOOKUP($B$404,$4:$126,MATCH($R405&amp;"/"&amp;N$348,$2:$2,0),FALSE),""))))</f>
        <v>212742</v>
      </c>
      <c r="O408" s="8">
        <f>IFERROR(VLOOKUP($B$404,$4:$126,MATCH($R408&amp;"/"&amp;O$348,$2:$2,0),FALSE),IFERROR(VLOOKUP($B$404,$4:$126,MATCH($R407&amp;"/"&amp;O$348,$2:$2,0),FALSE),IFERROR(VLOOKUP($B$404,$4:$126,MATCH($R406&amp;"/"&amp;O$348,$2:$2,0),FALSE),IFERROR(VLOOKUP($B$404,$4:$126,MATCH($R405&amp;"/"&amp;O$348,$2:$2,0),FALSE),""))))</f>
        <v>251646.97</v>
      </c>
      <c r="P408" s="8">
        <f>IFERROR(VLOOKUP($B$404,$4:$126,MATCH($R408&amp;"/"&amp;P$348,$2:$2,0),FALSE),IFERROR(VLOOKUP($B$404,$4:$126,MATCH($R407&amp;"/"&amp;P$348,$2:$2,0),FALSE),IFERROR(VLOOKUP($B$404,$4:$126,MATCH($R406&amp;"/"&amp;P$348,$2:$2,0),FALSE),IFERROR(VLOOKUP($B$404,$4:$126,MATCH($R405&amp;"/"&amp;P$348,$2:$2,0),FALSE),""))))</f>
        <v>289154.71000000002</v>
      </c>
      <c r="Q408" s="6"/>
      <c r="R408" s="9" t="s">
        <v>15</v>
      </c>
    </row>
    <row r="409" spans="1:18" ht="14">
      <c r="A409" s="84"/>
      <c r="B409" s="12">
        <f t="shared" ref="B409:M409" si="48">+B408/B$402</f>
        <v>9.697891864155575E-2</v>
      </c>
      <c r="C409" s="12">
        <f t="shared" si="48"/>
        <v>7.1528662064673579E-2</v>
      </c>
      <c r="D409" s="12">
        <f t="shared" si="48"/>
        <v>9.5207530497306361E-2</v>
      </c>
      <c r="E409" s="12">
        <f t="shared" si="48"/>
        <v>0.10694953346901029</v>
      </c>
      <c r="F409" s="12">
        <f t="shared" si="48"/>
        <v>9.4913792349719708E-2</v>
      </c>
      <c r="G409" s="12">
        <f t="shared" si="48"/>
        <v>9.9918310674142127E-2</v>
      </c>
      <c r="H409" s="12">
        <f t="shared" si="48"/>
        <v>9.7210722625275275E-2</v>
      </c>
      <c r="I409" s="12">
        <f t="shared" si="48"/>
        <v>0.10449383406291878</v>
      </c>
      <c r="J409" s="12">
        <f t="shared" si="48"/>
        <v>0.1142700124727053</v>
      </c>
      <c r="K409" s="12">
        <f t="shared" si="48"/>
        <v>0.13731896527601728</v>
      </c>
      <c r="L409" s="12">
        <f t="shared" si="48"/>
        <v>0.15730531050503374</v>
      </c>
      <c r="M409" s="12">
        <f t="shared" si="48"/>
        <v>0.12145261114617679</v>
      </c>
      <c r="N409" s="12">
        <f>+N408/N$402</f>
        <v>7.5872482730078114E-2</v>
      </c>
      <c r="O409" s="12">
        <f>+O408/O$402</f>
        <v>9.3088325904580924E-2</v>
      </c>
      <c r="P409" s="12">
        <f>+P408/P$402</f>
        <v>0.10553584427418793</v>
      </c>
      <c r="Q409" s="6"/>
      <c r="R409" s="11" t="s">
        <v>386</v>
      </c>
    </row>
    <row r="410" spans="1:18" ht="14">
      <c r="A410" s="84"/>
      <c r="B410" s="223" t="s">
        <v>321</v>
      </c>
      <c r="C410" s="223"/>
      <c r="D410" s="223"/>
      <c r="E410" s="223"/>
      <c r="F410" s="223"/>
      <c r="G410" s="223"/>
      <c r="H410" s="223"/>
      <c r="I410" s="223"/>
      <c r="J410" s="223"/>
      <c r="K410" s="223"/>
      <c r="L410" s="223"/>
      <c r="M410" s="223"/>
      <c r="N410" s="223"/>
      <c r="O410" s="118"/>
      <c r="P410" s="118"/>
      <c r="Q410" s="6"/>
      <c r="R410" s="3"/>
    </row>
    <row r="411" spans="1:18" ht="14">
      <c r="B411" s="8">
        <f t="shared" ref="B411:P413" si="49">IFERROR(VLOOKUP($B$410,$4:$126,MATCH($R411&amp;"/"&amp;B$348,$2:$2,0),FALSE),"")</f>
        <v>741825.24</v>
      </c>
      <c r="C411" s="8">
        <f t="shared" si="49"/>
        <v>473271</v>
      </c>
      <c r="D411" s="8">
        <f t="shared" si="49"/>
        <v>633166.17000000004</v>
      </c>
      <c r="E411" s="8">
        <f t="shared" si="49"/>
        <v>671688.04</v>
      </c>
      <c r="F411" s="8">
        <f t="shared" si="49"/>
        <v>885178.82</v>
      </c>
      <c r="G411" s="8">
        <f t="shared" si="49"/>
        <v>817798.56</v>
      </c>
      <c r="H411" s="8">
        <f t="shared" si="49"/>
        <v>730502.51</v>
      </c>
      <c r="I411" s="8">
        <f t="shared" si="49"/>
        <v>581994.17000000004</v>
      </c>
      <c r="J411" s="8">
        <f t="shared" si="49"/>
        <v>406008.67</v>
      </c>
      <c r="K411" s="8">
        <f t="shared" si="49"/>
        <v>366292.24</v>
      </c>
      <c r="L411" s="8">
        <f t="shared" si="49"/>
        <v>395018.65</v>
      </c>
      <c r="M411" s="8">
        <f t="shared" si="49"/>
        <v>670850.06000000006</v>
      </c>
      <c r="N411" s="8">
        <f t="shared" si="49"/>
        <v>960087.64</v>
      </c>
      <c r="O411" s="8">
        <f t="shared" si="49"/>
        <v>668908.6</v>
      </c>
      <c r="P411" s="8">
        <f t="shared" si="49"/>
        <v>622865.84</v>
      </c>
      <c r="Q411" s="6"/>
      <c r="R411" s="9" t="s">
        <v>12</v>
      </c>
    </row>
    <row r="412" spans="1:18" ht="14">
      <c r="B412" s="8">
        <f t="shared" si="49"/>
        <v>500582</v>
      </c>
      <c r="C412" s="8">
        <f t="shared" si="49"/>
        <v>596348.31000000006</v>
      </c>
      <c r="D412" s="8">
        <f t="shared" si="49"/>
        <v>641411.86</v>
      </c>
      <c r="E412" s="8">
        <f t="shared" si="49"/>
        <v>848733.66</v>
      </c>
      <c r="F412" s="8">
        <f t="shared" si="49"/>
        <v>841456.97</v>
      </c>
      <c r="G412" s="8">
        <f t="shared" si="49"/>
        <v>747857.46</v>
      </c>
      <c r="H412" s="8">
        <f t="shared" si="49"/>
        <v>694425.03</v>
      </c>
      <c r="I412" s="8">
        <f t="shared" si="49"/>
        <v>562156.96</v>
      </c>
      <c r="J412" s="8">
        <f t="shared" si="49"/>
        <v>389694.59</v>
      </c>
      <c r="K412" s="8">
        <f t="shared" si="49"/>
        <v>299395.99</v>
      </c>
      <c r="L412" s="8">
        <f t="shared" si="49"/>
        <v>443494.61</v>
      </c>
      <c r="M412" s="8">
        <f t="shared" si="49"/>
        <v>838121.13</v>
      </c>
      <c r="N412" s="8">
        <f t="shared" si="49"/>
        <v>1021497.1</v>
      </c>
      <c r="O412" s="8">
        <f t="shared" si="49"/>
        <v>688774.31</v>
      </c>
      <c r="P412" s="8">
        <f t="shared" si="49"/>
        <v>587106.85</v>
      </c>
      <c r="Q412" s="6"/>
      <c r="R412" s="9" t="s">
        <v>13</v>
      </c>
    </row>
    <row r="413" spans="1:18" ht="14">
      <c r="B413" s="8">
        <f t="shared" si="49"/>
        <v>530902.05000000005</v>
      </c>
      <c r="C413" s="8">
        <f t="shared" si="49"/>
        <v>716116.2</v>
      </c>
      <c r="D413" s="8">
        <f t="shared" si="49"/>
        <v>594981.21</v>
      </c>
      <c r="E413" s="8">
        <f t="shared" si="49"/>
        <v>913043.62</v>
      </c>
      <c r="F413" s="8">
        <f t="shared" si="49"/>
        <v>906226.33</v>
      </c>
      <c r="G413" s="8">
        <f t="shared" si="49"/>
        <v>808879.67</v>
      </c>
      <c r="H413" s="8">
        <f t="shared" si="49"/>
        <v>742277.56</v>
      </c>
      <c r="I413" s="8">
        <f t="shared" si="49"/>
        <v>566059.81999999995</v>
      </c>
      <c r="J413" s="8">
        <f t="shared" si="49"/>
        <v>426342.81</v>
      </c>
      <c r="K413" s="8">
        <f t="shared" si="49"/>
        <v>344931.79</v>
      </c>
      <c r="L413" s="8">
        <f t="shared" si="49"/>
        <v>565924.68999999994</v>
      </c>
      <c r="M413" s="8">
        <f t="shared" si="49"/>
        <v>1089811.19</v>
      </c>
      <c r="N413" s="8">
        <f t="shared" si="49"/>
        <v>913577.42</v>
      </c>
      <c r="O413" s="8">
        <f t="shared" si="49"/>
        <v>706432.56</v>
      </c>
      <c r="P413" s="8">
        <f t="shared" si="49"/>
        <v>634677.34</v>
      </c>
      <c r="Q413" s="6"/>
      <c r="R413" s="9" t="s">
        <v>14</v>
      </c>
    </row>
    <row r="414" spans="1:18" ht="14">
      <c r="B414" s="8">
        <f t="shared" ref="B414:M414" si="50">IFERROR(VLOOKUP($B$410,$4:$126,MATCH($R414&amp;"/"&amp;B$348,$2:$2,0),FALSE),"")</f>
        <v>517424</v>
      </c>
      <c r="C414" s="8">
        <f t="shared" si="50"/>
        <v>724006.23</v>
      </c>
      <c r="D414" s="8">
        <f t="shared" si="50"/>
        <v>611810.96</v>
      </c>
      <c r="E414" s="8">
        <f t="shared" si="50"/>
        <v>878173.93</v>
      </c>
      <c r="F414" s="8">
        <f t="shared" si="50"/>
        <v>840926.28</v>
      </c>
      <c r="G414" s="8">
        <f t="shared" si="50"/>
        <v>800145</v>
      </c>
      <c r="H414" s="8">
        <f t="shared" si="50"/>
        <v>687960.18</v>
      </c>
      <c r="I414" s="8">
        <f t="shared" si="50"/>
        <v>485931.55</v>
      </c>
      <c r="J414" s="8">
        <f t="shared" si="50"/>
        <v>408003.15</v>
      </c>
      <c r="K414" s="8">
        <f t="shared" si="50"/>
        <v>403735.43</v>
      </c>
      <c r="L414" s="8">
        <f t="shared" si="50"/>
        <v>664476.66</v>
      </c>
      <c r="M414" s="8">
        <f t="shared" si="50"/>
        <v>1034582.73</v>
      </c>
      <c r="N414" s="8">
        <f>IFERROR(VLOOKUP($B$410,$4:$126,MATCH($R414&amp;"/"&amp;N$348,$2:$2,0),FALSE),IFERROR(VLOOKUP($B$410,$4:$126,MATCH($R413&amp;"/"&amp;N$348,$2:$2,0),FALSE),IFERROR(VLOOKUP($B$410,$4:$126,MATCH($R412&amp;"/"&amp;N$348,$2:$2,0),FALSE),IFERROR(VLOOKUP($B$410,$4:$126,MATCH($R411&amp;"/"&amp;N$348,$2:$2,0),FALSE),""))))</f>
        <v>852783.79</v>
      </c>
      <c r="O414" s="8">
        <f>IFERROR(VLOOKUP($B$410,$4:$126,MATCH($R414&amp;"/"&amp;O$348,$2:$2,0),FALSE),IFERROR(VLOOKUP($B$410,$4:$126,MATCH($R413&amp;"/"&amp;O$348,$2:$2,0),FALSE),IFERROR(VLOOKUP($B$410,$4:$126,MATCH($R412&amp;"/"&amp;O$348,$2:$2,0),FALSE),IFERROR(VLOOKUP($B$410,$4:$126,MATCH($R411&amp;"/"&amp;O$348,$2:$2,0),FALSE),""))))</f>
        <v>710930.22</v>
      </c>
      <c r="P414" s="8">
        <f>IFERROR(VLOOKUP($B$410,$4:$126,MATCH($R414&amp;"/"&amp;P$348,$2:$2,0),FALSE),IFERROR(VLOOKUP($B$410,$4:$126,MATCH($R413&amp;"/"&amp;P$348,$2:$2,0),FALSE),IFERROR(VLOOKUP($B$410,$4:$126,MATCH($R412&amp;"/"&amp;P$348,$2:$2,0),FALSE),IFERROR(VLOOKUP($B$410,$4:$126,MATCH($R411&amp;"/"&amp;P$348,$2:$2,0),FALSE),""))))</f>
        <v>670490.65</v>
      </c>
      <c r="Q414" s="6"/>
      <c r="R414" s="9" t="s">
        <v>15</v>
      </c>
    </row>
    <row r="415" spans="1:18" ht="14">
      <c r="B415" s="12">
        <f t="shared" ref="B415:M415" si="51">+B414/B$402</f>
        <v>0.2876506635282659</v>
      </c>
      <c r="C415" s="12">
        <f t="shared" si="51"/>
        <v>0.3559245781071535</v>
      </c>
      <c r="D415" s="12">
        <f t="shared" si="51"/>
        <v>0.32308750790904628</v>
      </c>
      <c r="E415" s="12">
        <f t="shared" si="51"/>
        <v>0.41107615752198223</v>
      </c>
      <c r="F415" s="12">
        <f t="shared" si="51"/>
        <v>0.38799101747429893</v>
      </c>
      <c r="G415" s="12">
        <f t="shared" si="51"/>
        <v>0.34888899015494657</v>
      </c>
      <c r="H415" s="12">
        <f t="shared" si="51"/>
        <v>0.29813983646542808</v>
      </c>
      <c r="I415" s="12">
        <f t="shared" si="51"/>
        <v>0.21929693805534053</v>
      </c>
      <c r="J415" s="12">
        <f t="shared" si="51"/>
        <v>0.1823045196457988</v>
      </c>
      <c r="K415" s="12">
        <f t="shared" si="51"/>
        <v>0.16912161076438939</v>
      </c>
      <c r="L415" s="12">
        <f t="shared" si="51"/>
        <v>0.25536930910114114</v>
      </c>
      <c r="M415" s="12">
        <f t="shared" si="51"/>
        <v>0.34281459824091026</v>
      </c>
      <c r="N415" s="12">
        <f>+N414/N$402</f>
        <v>0.30413751576682346</v>
      </c>
      <c r="O415" s="12">
        <f>+O414/O$402</f>
        <v>0.26298470438477928</v>
      </c>
      <c r="P415" s="12">
        <f>+P414/P$402</f>
        <v>0.24471604431309121</v>
      </c>
      <c r="Q415" s="6"/>
      <c r="R415" s="11" t="s">
        <v>386</v>
      </c>
    </row>
    <row r="416" spans="1:18" ht="14">
      <c r="B416" s="228" t="s">
        <v>2</v>
      </c>
      <c r="C416" s="228"/>
      <c r="D416" s="228"/>
      <c r="E416" s="228"/>
      <c r="F416" s="228"/>
      <c r="G416" s="228"/>
      <c r="H416" s="228"/>
      <c r="I416" s="228"/>
      <c r="J416" s="228"/>
      <c r="K416" s="228"/>
      <c r="L416" s="228"/>
      <c r="M416" s="228"/>
      <c r="N416" s="228"/>
      <c r="O416" s="119"/>
      <c r="P416" s="119"/>
      <c r="Q416" s="6"/>
      <c r="R416" s="3"/>
    </row>
    <row r="417" spans="2:18" ht="14">
      <c r="B417" s="8">
        <f t="shared" ref="B417:P419" si="52">IFERROR(VLOOKUP($B$416,$4:$126,MATCH($R417&amp;"/"&amp;B$348,$2:$2,0),FALSE),"")</f>
        <v>18580</v>
      </c>
      <c r="C417" s="8">
        <f t="shared" si="52"/>
        <v>0</v>
      </c>
      <c r="D417" s="8">
        <f t="shared" si="52"/>
        <v>469000</v>
      </c>
      <c r="E417" s="8">
        <f t="shared" si="52"/>
        <v>420388.36</v>
      </c>
      <c r="F417" s="8">
        <f t="shared" si="52"/>
        <v>644000</v>
      </c>
      <c r="G417" s="8">
        <f t="shared" si="52"/>
        <v>549000</v>
      </c>
      <c r="H417" s="8">
        <f t="shared" si="52"/>
        <v>526000</v>
      </c>
      <c r="I417" s="8">
        <f t="shared" si="52"/>
        <v>387000</v>
      </c>
      <c r="J417" s="8">
        <f t="shared" si="52"/>
        <v>166000</v>
      </c>
      <c r="K417" s="8">
        <f t="shared" si="52"/>
        <v>128000</v>
      </c>
      <c r="L417" s="8">
        <f t="shared" si="52"/>
        <v>34000</v>
      </c>
      <c r="M417" s="8">
        <f t="shared" si="52"/>
        <v>232460.58</v>
      </c>
      <c r="N417" s="8">
        <f t="shared" si="52"/>
        <v>646065.84</v>
      </c>
      <c r="O417" s="8">
        <f t="shared" si="52"/>
        <v>456269.49</v>
      </c>
      <c r="P417" s="8">
        <f t="shared" si="52"/>
        <v>402866.34</v>
      </c>
      <c r="Q417" s="6"/>
      <c r="R417" s="9" t="s">
        <v>12</v>
      </c>
    </row>
    <row r="418" spans="2:18" ht="14">
      <c r="B418" s="8">
        <f t="shared" si="52"/>
        <v>0</v>
      </c>
      <c r="C418" s="8">
        <f t="shared" si="52"/>
        <v>9217.18</v>
      </c>
      <c r="D418" s="8">
        <f t="shared" si="52"/>
        <v>436000</v>
      </c>
      <c r="E418" s="8">
        <f t="shared" si="52"/>
        <v>528409.05000000005</v>
      </c>
      <c r="F418" s="8">
        <f t="shared" si="52"/>
        <v>594000</v>
      </c>
      <c r="G418" s="8">
        <f t="shared" si="52"/>
        <v>480000</v>
      </c>
      <c r="H418" s="8">
        <f t="shared" si="52"/>
        <v>482000</v>
      </c>
      <c r="I418" s="8">
        <f t="shared" si="52"/>
        <v>361000</v>
      </c>
      <c r="J418" s="8">
        <f t="shared" si="52"/>
        <v>125000</v>
      </c>
      <c r="K418" s="8">
        <f t="shared" si="52"/>
        <v>51000</v>
      </c>
      <c r="L418" s="8">
        <f t="shared" si="52"/>
        <v>78000</v>
      </c>
      <c r="M418" s="8">
        <f t="shared" si="52"/>
        <v>400824.3</v>
      </c>
      <c r="N418" s="8">
        <f t="shared" si="52"/>
        <v>723216.76</v>
      </c>
      <c r="O418" s="8">
        <f t="shared" si="52"/>
        <v>469907.02</v>
      </c>
      <c r="P418" s="8">
        <f t="shared" si="52"/>
        <v>332674.40999999997</v>
      </c>
      <c r="Q418" s="6"/>
      <c r="R418" s="9" t="s">
        <v>13</v>
      </c>
    </row>
    <row r="419" spans="2:18" ht="14">
      <c r="B419" s="8">
        <f t="shared" si="52"/>
        <v>0</v>
      </c>
      <c r="C419" s="8">
        <f t="shared" si="52"/>
        <v>10778.21</v>
      </c>
      <c r="D419" s="8">
        <f t="shared" si="52"/>
        <v>350000</v>
      </c>
      <c r="E419" s="8">
        <f t="shared" si="52"/>
        <v>579000</v>
      </c>
      <c r="F419" s="8">
        <f t="shared" si="52"/>
        <v>622000</v>
      </c>
      <c r="G419" s="8">
        <f t="shared" si="52"/>
        <v>514000</v>
      </c>
      <c r="H419" s="8">
        <f t="shared" si="52"/>
        <v>476866.41</v>
      </c>
      <c r="I419" s="8">
        <f t="shared" si="52"/>
        <v>330000</v>
      </c>
      <c r="J419" s="8">
        <f t="shared" si="52"/>
        <v>121000</v>
      </c>
      <c r="K419" s="8">
        <f t="shared" si="52"/>
        <v>19000</v>
      </c>
      <c r="L419" s="8">
        <f t="shared" si="52"/>
        <v>102473.25</v>
      </c>
      <c r="M419" s="8">
        <f t="shared" si="52"/>
        <v>597974.36</v>
      </c>
      <c r="N419" s="8">
        <f t="shared" si="52"/>
        <v>621913.42000000004</v>
      </c>
      <c r="O419" s="8">
        <f t="shared" si="52"/>
        <v>479810.95</v>
      </c>
      <c r="P419" s="8">
        <f t="shared" si="52"/>
        <v>293069.40999999997</v>
      </c>
      <c r="Q419" s="6"/>
      <c r="R419" s="9" t="s">
        <v>14</v>
      </c>
    </row>
    <row r="420" spans="2:18" ht="14">
      <c r="B420" s="8">
        <f t="shared" ref="B420:M420" si="53">IFERROR(VLOOKUP($B$416,$4:$126,MATCH($R420&amp;"/"&amp;B$348,$2:$2,0),FALSE),"")</f>
        <v>0</v>
      </c>
      <c r="C420" s="8">
        <f t="shared" si="53"/>
        <v>500501.09</v>
      </c>
      <c r="D420" s="8">
        <f t="shared" si="53"/>
        <v>340000</v>
      </c>
      <c r="E420" s="8">
        <f t="shared" si="53"/>
        <v>614000</v>
      </c>
      <c r="F420" s="8">
        <f t="shared" si="53"/>
        <v>581000</v>
      </c>
      <c r="G420" s="8">
        <f t="shared" si="53"/>
        <v>532000</v>
      </c>
      <c r="H420" s="8">
        <f t="shared" si="53"/>
        <v>431000</v>
      </c>
      <c r="I420" s="8">
        <f t="shared" si="53"/>
        <v>219000</v>
      </c>
      <c r="J420" s="8">
        <f t="shared" si="53"/>
        <v>108000</v>
      </c>
      <c r="K420" s="8">
        <f t="shared" si="53"/>
        <v>18000</v>
      </c>
      <c r="L420" s="8">
        <f t="shared" si="53"/>
        <v>156162.82999999999</v>
      </c>
      <c r="M420" s="8">
        <f t="shared" si="53"/>
        <v>565067.72</v>
      </c>
      <c r="N420" s="8">
        <f>IFERROR(VLOOKUP($B$416,$4:$126,MATCH($R420&amp;"/"&amp;N$348,$2:$2,0),FALSE),IFERROR(VLOOKUP($B$416,$4:$126,MATCH($R419&amp;"/"&amp;N$348,$2:$2,0),FALSE),IFERROR(VLOOKUP($B$416,$4:$126,MATCH($R418&amp;"/"&amp;N$348,$2:$2,0),FALSE),IFERROR(VLOOKUP($B$416,$4:$126,MATCH($R417&amp;"/"&amp;N$348,$2:$2,0),FALSE),""))))</f>
        <v>558821.12</v>
      </c>
      <c r="O420" s="8">
        <f>IFERROR(VLOOKUP($B$416,$4:$126,MATCH($R420&amp;"/"&amp;O$348,$2:$2,0),FALSE),IFERROR(VLOOKUP($B$416,$4:$126,MATCH($R419&amp;"/"&amp;O$348,$2:$2,0),FALSE),IFERROR(VLOOKUP($B$416,$4:$126,MATCH($R418&amp;"/"&amp;O$348,$2:$2,0),FALSE),IFERROR(VLOOKUP($B$416,$4:$126,MATCH($R417&amp;"/"&amp;O$348,$2:$2,0),FALSE),""))))</f>
        <v>394598.24</v>
      </c>
      <c r="P420" s="8">
        <f>IFERROR(VLOOKUP($B$416,$4:$126,MATCH($R420&amp;"/"&amp;P$348,$2:$2,0),FALSE),IFERROR(VLOOKUP($B$416,$4:$126,MATCH($R419&amp;"/"&amp;P$348,$2:$2,0),FALSE),IFERROR(VLOOKUP($B$416,$4:$126,MATCH($R418&amp;"/"&amp;P$348,$2:$2,0),FALSE),IFERROR(VLOOKUP($B$416,$4:$126,MATCH($R417&amp;"/"&amp;P$348,$2:$2,0),FALSE),""))))</f>
        <v>317417.15999999997</v>
      </c>
      <c r="Q420" s="6"/>
      <c r="R420" s="9" t="s">
        <v>15</v>
      </c>
    </row>
    <row r="421" spans="2:18" ht="14">
      <c r="B421" s="12">
        <f t="shared" ref="B421:M421" si="54">+B420/B$402</f>
        <v>0</v>
      </c>
      <c r="C421" s="12">
        <f t="shared" si="54"/>
        <v>0.24604848952808112</v>
      </c>
      <c r="D421" s="12">
        <f t="shared" si="54"/>
        <v>0.17954852049246672</v>
      </c>
      <c r="E421" s="12">
        <f t="shared" si="54"/>
        <v>0.2874154562052384</v>
      </c>
      <c r="F421" s="12">
        <f t="shared" si="54"/>
        <v>0.26806485480816183</v>
      </c>
      <c r="G421" s="12">
        <f t="shared" si="54"/>
        <v>0.23196913404749336</v>
      </c>
      <c r="H421" s="12">
        <f t="shared" si="54"/>
        <v>0.18678155110169239</v>
      </c>
      <c r="I421" s="12">
        <f t="shared" si="54"/>
        <v>9.8832910590225267E-2</v>
      </c>
      <c r="J421" s="12">
        <f t="shared" si="54"/>
        <v>4.8256706159612424E-2</v>
      </c>
      <c r="K421" s="12">
        <f t="shared" si="54"/>
        <v>7.5400590772006539E-3</v>
      </c>
      <c r="L421" s="12">
        <f t="shared" si="54"/>
        <v>6.0015943982711067E-2</v>
      </c>
      <c r="M421" s="12">
        <f t="shared" si="54"/>
        <v>0.18723825344610881</v>
      </c>
      <c r="N421" s="12">
        <f>+N420/N$402</f>
        <v>0.19929842615187837</v>
      </c>
      <c r="O421" s="12">
        <f>+O420/O$402</f>
        <v>0.14596833638209131</v>
      </c>
      <c r="P421" s="12">
        <f>+P420/P$402</f>
        <v>0.11585108873970958</v>
      </c>
      <c r="Q421" s="6"/>
      <c r="R421" s="11" t="s">
        <v>386</v>
      </c>
    </row>
    <row r="422" spans="2:18" ht="14">
      <c r="B422" s="223" t="s">
        <v>3</v>
      </c>
      <c r="C422" s="223"/>
      <c r="D422" s="223"/>
      <c r="E422" s="223"/>
      <c r="F422" s="223"/>
      <c r="G422" s="223"/>
      <c r="H422" s="223"/>
      <c r="I422" s="223"/>
      <c r="J422" s="223"/>
      <c r="K422" s="223"/>
      <c r="L422" s="223"/>
      <c r="M422" s="223"/>
      <c r="N422" s="223"/>
      <c r="O422" s="118"/>
      <c r="P422" s="118"/>
      <c r="Q422" s="6"/>
      <c r="R422" s="3"/>
    </row>
    <row r="423" spans="2:18" ht="14">
      <c r="B423" s="8">
        <f t="shared" ref="B423:P425" si="55">IFERROR(VLOOKUP($B$422,$4:$126,MATCH($R423&amp;"/"&amp;B$348,$2:$2,0),FALSE),"")</f>
        <v>3629</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6"/>
      <c r="R423" s="9" t="s">
        <v>12</v>
      </c>
    </row>
    <row r="424" spans="2:18" ht="14">
      <c r="B424" s="8">
        <f t="shared" si="55"/>
        <v>1300</v>
      </c>
      <c r="C424" s="8">
        <f t="shared" si="55"/>
        <v>3394.03</v>
      </c>
      <c r="D424" s="8">
        <f t="shared" si="55"/>
        <v>0</v>
      </c>
      <c r="E424" s="8">
        <f t="shared" si="55"/>
        <v>0</v>
      </c>
      <c r="F424" s="8">
        <f t="shared" si="55"/>
        <v>0</v>
      </c>
      <c r="G424" s="8">
        <f t="shared" si="55"/>
        <v>0</v>
      </c>
      <c r="H424" s="8">
        <f t="shared" si="55"/>
        <v>54267.8</v>
      </c>
      <c r="I424" s="8">
        <f t="shared" si="55"/>
        <v>0</v>
      </c>
      <c r="J424" s="8">
        <f t="shared" si="55"/>
        <v>0</v>
      </c>
      <c r="K424" s="8">
        <f t="shared" si="55"/>
        <v>0</v>
      </c>
      <c r="L424" s="8">
        <f t="shared" si="55"/>
        <v>0</v>
      </c>
      <c r="M424" s="8">
        <f t="shared" si="55"/>
        <v>126630.43</v>
      </c>
      <c r="N424" s="8">
        <f t="shared" si="55"/>
        <v>0</v>
      </c>
      <c r="O424" s="8">
        <f t="shared" si="55"/>
        <v>0</v>
      </c>
      <c r="P424" s="8">
        <f t="shared" si="55"/>
        <v>0</v>
      </c>
      <c r="Q424" s="6"/>
      <c r="R424" s="9" t="s">
        <v>13</v>
      </c>
    </row>
    <row r="425" spans="2:18" ht="14">
      <c r="B425" s="8">
        <f t="shared" si="55"/>
        <v>1338</v>
      </c>
      <c r="C425" s="8">
        <f t="shared" si="55"/>
        <v>3019.34</v>
      </c>
      <c r="D425" s="8">
        <f t="shared" si="55"/>
        <v>1927</v>
      </c>
      <c r="E425" s="8">
        <f t="shared" si="55"/>
        <v>0</v>
      </c>
      <c r="F425" s="8">
        <f t="shared" si="55"/>
        <v>0</v>
      </c>
      <c r="G425" s="8">
        <f t="shared" si="55"/>
        <v>0</v>
      </c>
      <c r="H425" s="8">
        <f t="shared" si="55"/>
        <v>57458.36</v>
      </c>
      <c r="I425" s="8">
        <f t="shared" si="55"/>
        <v>0</v>
      </c>
      <c r="J425" s="8">
        <f t="shared" si="55"/>
        <v>0</v>
      </c>
      <c r="K425" s="8">
        <f t="shared" si="55"/>
        <v>86736.97</v>
      </c>
      <c r="L425" s="8">
        <f t="shared" si="55"/>
        <v>101704.51</v>
      </c>
      <c r="M425" s="8">
        <f t="shared" si="55"/>
        <v>0</v>
      </c>
      <c r="N425" s="8">
        <f t="shared" si="55"/>
        <v>6651.5</v>
      </c>
      <c r="O425" s="8">
        <f t="shared" si="55"/>
        <v>0</v>
      </c>
      <c r="P425" s="8">
        <f t="shared" si="55"/>
        <v>0</v>
      </c>
      <c r="Q425" s="6"/>
      <c r="R425" s="9" t="s">
        <v>14</v>
      </c>
    </row>
    <row r="426" spans="2:18" ht="14">
      <c r="B426" s="8">
        <f t="shared" ref="B426:M426" si="56">IFERROR(VLOOKUP($B$422,$4:$126,MATCH($R426&amp;"/"&amp;B$348,$2:$2,0),FALSE),"")</f>
        <v>0</v>
      </c>
      <c r="C426" s="8">
        <f t="shared" si="56"/>
        <v>0</v>
      </c>
      <c r="D426" s="8">
        <f t="shared" si="56"/>
        <v>0</v>
      </c>
      <c r="E426" s="8">
        <f t="shared" si="56"/>
        <v>0</v>
      </c>
      <c r="F426" s="8">
        <f t="shared" si="56"/>
        <v>0</v>
      </c>
      <c r="G426" s="8">
        <f t="shared" si="56"/>
        <v>20979.91</v>
      </c>
      <c r="H426" s="8">
        <f t="shared" si="56"/>
        <v>0</v>
      </c>
      <c r="I426" s="8">
        <f t="shared" si="56"/>
        <v>0</v>
      </c>
      <c r="J426" s="8">
        <f t="shared" si="56"/>
        <v>0</v>
      </c>
      <c r="K426" s="8">
        <f t="shared" si="56"/>
        <v>88151.07</v>
      </c>
      <c r="L426" s="8">
        <f t="shared" si="56"/>
        <v>0</v>
      </c>
      <c r="M426" s="8">
        <f t="shared" si="56"/>
        <v>122384.63</v>
      </c>
      <c r="N426" s="8">
        <f>IFERROR(VLOOKUP($B$422,$4:$126,MATCH($R426&amp;"/"&amp;N$348,$2:$2,0),FALSE),IFERROR(VLOOKUP($B$422,$4:$126,MATCH($R425&amp;"/"&amp;N$348,$2:$2,0),FALSE),IFERROR(VLOOKUP($B$422,$4:$126,MATCH($R424&amp;"/"&amp;N$348,$2:$2,0),FALSE),IFERROR(VLOOKUP($B$422,$4:$126,MATCH($R423&amp;"/"&amp;N$348,$2:$2,0),FALSE),""))))</f>
        <v>6617</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ht="14">
      <c r="B427" s="12">
        <f t="shared" ref="B427:M427" si="57">+B426/B$402</f>
        <v>0</v>
      </c>
      <c r="C427" s="12">
        <f t="shared" si="57"/>
        <v>0</v>
      </c>
      <c r="D427" s="12">
        <f t="shared" si="57"/>
        <v>0</v>
      </c>
      <c r="E427" s="12">
        <f t="shared" si="57"/>
        <v>0</v>
      </c>
      <c r="F427" s="12">
        <f t="shared" si="57"/>
        <v>0</v>
      </c>
      <c r="G427" s="12">
        <f t="shared" si="57"/>
        <v>9.1479164569442592E-3</v>
      </c>
      <c r="H427" s="12">
        <f t="shared" si="57"/>
        <v>0</v>
      </c>
      <c r="I427" s="12">
        <f t="shared" si="57"/>
        <v>0</v>
      </c>
      <c r="J427" s="12">
        <f t="shared" si="57"/>
        <v>0</v>
      </c>
      <c r="K427" s="12">
        <f t="shared" si="57"/>
        <v>3.6925793084358345E-2</v>
      </c>
      <c r="L427" s="12">
        <f t="shared" si="57"/>
        <v>0</v>
      </c>
      <c r="M427" s="12">
        <f t="shared" si="57"/>
        <v>4.0552810855747086E-2</v>
      </c>
      <c r="N427" s="12">
        <f>+N426/N$402</f>
        <v>2.3598923495357139E-3</v>
      </c>
      <c r="O427" s="12">
        <f>+O426/O$402</f>
        <v>0</v>
      </c>
      <c r="P427" s="12">
        <f>+P426/P$402</f>
        <v>0</v>
      </c>
      <c r="Q427" s="6"/>
      <c r="R427" s="11" t="s">
        <v>386</v>
      </c>
    </row>
    <row r="428" spans="2:18" ht="14">
      <c r="B428" s="223" t="s">
        <v>4</v>
      </c>
      <c r="C428" s="223"/>
      <c r="D428" s="223"/>
      <c r="E428" s="223"/>
      <c r="F428" s="223"/>
      <c r="G428" s="223"/>
      <c r="H428" s="223"/>
      <c r="I428" s="223"/>
      <c r="J428" s="223"/>
      <c r="K428" s="223"/>
      <c r="L428" s="223"/>
      <c r="M428" s="223"/>
      <c r="N428" s="223"/>
      <c r="O428" s="118"/>
      <c r="P428" s="118"/>
      <c r="Q428" s="6"/>
      <c r="R428" s="3"/>
    </row>
    <row r="429" spans="2:18" ht="14">
      <c r="B429" s="8">
        <f t="shared" ref="B429:P431" si="58">IFERROR(VLOOKUP($B$428,$4:$126,MATCH($R429&amp;"/"&amp;B$348,$2:$2,0),FALSE),"")</f>
        <v>22209</v>
      </c>
      <c r="C429" s="8">
        <f t="shared" si="58"/>
        <v>0</v>
      </c>
      <c r="D429" s="8">
        <f t="shared" si="58"/>
        <v>469000</v>
      </c>
      <c r="E429" s="8">
        <f t="shared" si="58"/>
        <v>420388.36</v>
      </c>
      <c r="F429" s="8">
        <f t="shared" si="58"/>
        <v>644000</v>
      </c>
      <c r="G429" s="8">
        <f t="shared" si="58"/>
        <v>549000</v>
      </c>
      <c r="H429" s="8">
        <f t="shared" si="58"/>
        <v>526000</v>
      </c>
      <c r="I429" s="8">
        <f t="shared" si="58"/>
        <v>387000</v>
      </c>
      <c r="J429" s="8">
        <f t="shared" si="58"/>
        <v>166000</v>
      </c>
      <c r="K429" s="8">
        <f t="shared" si="58"/>
        <v>128000</v>
      </c>
      <c r="L429" s="8">
        <f t="shared" si="58"/>
        <v>34000</v>
      </c>
      <c r="M429" s="8">
        <f t="shared" si="58"/>
        <v>232460.58</v>
      </c>
      <c r="N429" s="8">
        <f t="shared" si="58"/>
        <v>646065.84</v>
      </c>
      <c r="O429" s="8">
        <f t="shared" si="58"/>
        <v>456269.49</v>
      </c>
      <c r="P429" s="8">
        <f t="shared" si="58"/>
        <v>402866.34</v>
      </c>
      <c r="Q429" s="6"/>
      <c r="R429" s="9" t="s">
        <v>12</v>
      </c>
    </row>
    <row r="430" spans="2:18" ht="14">
      <c r="B430" s="8">
        <f t="shared" si="58"/>
        <v>1300</v>
      </c>
      <c r="C430" s="8">
        <f t="shared" si="58"/>
        <v>12611.210000000001</v>
      </c>
      <c r="D430" s="8">
        <f t="shared" si="58"/>
        <v>436000</v>
      </c>
      <c r="E430" s="8">
        <f t="shared" si="58"/>
        <v>528409.05000000005</v>
      </c>
      <c r="F430" s="8">
        <f t="shared" si="58"/>
        <v>594000</v>
      </c>
      <c r="G430" s="8">
        <f t="shared" si="58"/>
        <v>480000</v>
      </c>
      <c r="H430" s="8">
        <f t="shared" si="58"/>
        <v>536267.80000000005</v>
      </c>
      <c r="I430" s="8">
        <f t="shared" si="58"/>
        <v>361000</v>
      </c>
      <c r="J430" s="8">
        <f t="shared" si="58"/>
        <v>125000</v>
      </c>
      <c r="K430" s="8">
        <f t="shared" si="58"/>
        <v>51000</v>
      </c>
      <c r="L430" s="8">
        <f t="shared" si="58"/>
        <v>78000</v>
      </c>
      <c r="M430" s="8">
        <f t="shared" si="58"/>
        <v>527454.73</v>
      </c>
      <c r="N430" s="8">
        <f t="shared" si="58"/>
        <v>723216.76</v>
      </c>
      <c r="O430" s="8">
        <f t="shared" si="58"/>
        <v>469907.02</v>
      </c>
      <c r="P430" s="8">
        <f t="shared" si="58"/>
        <v>332674.40999999997</v>
      </c>
      <c r="Q430" s="6"/>
      <c r="R430" s="9" t="s">
        <v>13</v>
      </c>
    </row>
    <row r="431" spans="2:18" ht="14">
      <c r="B431" s="8">
        <f t="shared" si="58"/>
        <v>1338</v>
      </c>
      <c r="C431" s="8">
        <f t="shared" si="58"/>
        <v>13797.55</v>
      </c>
      <c r="D431" s="8">
        <f t="shared" si="58"/>
        <v>351927</v>
      </c>
      <c r="E431" s="8">
        <f t="shared" si="58"/>
        <v>579000</v>
      </c>
      <c r="F431" s="8">
        <f t="shared" si="58"/>
        <v>622000</v>
      </c>
      <c r="G431" s="8">
        <f t="shared" si="58"/>
        <v>514000</v>
      </c>
      <c r="H431" s="8">
        <f t="shared" si="58"/>
        <v>534324.77</v>
      </c>
      <c r="I431" s="8">
        <f t="shared" si="58"/>
        <v>330000</v>
      </c>
      <c r="J431" s="8">
        <f t="shared" si="58"/>
        <v>121000</v>
      </c>
      <c r="K431" s="8">
        <f t="shared" si="58"/>
        <v>105736.97</v>
      </c>
      <c r="L431" s="8">
        <f t="shared" si="58"/>
        <v>204177.76</v>
      </c>
      <c r="M431" s="8">
        <f t="shared" si="58"/>
        <v>597974.36</v>
      </c>
      <c r="N431" s="8">
        <f t="shared" si="58"/>
        <v>628564.92000000004</v>
      </c>
      <c r="O431" s="8">
        <f t="shared" si="58"/>
        <v>479810.95</v>
      </c>
      <c r="P431" s="8">
        <f t="shared" si="58"/>
        <v>293069.40999999997</v>
      </c>
      <c r="Q431" s="6"/>
      <c r="R431" s="9" t="s">
        <v>14</v>
      </c>
    </row>
    <row r="432" spans="2:18" ht="14">
      <c r="B432" s="8">
        <f t="shared" ref="B432:M432" si="59">IFERROR(VLOOKUP($B$428,$4:$126,MATCH($R432&amp;"/"&amp;B$348,$2:$2,0),FALSE),"")</f>
        <v>0</v>
      </c>
      <c r="C432" s="8">
        <f t="shared" si="59"/>
        <v>500501.09</v>
      </c>
      <c r="D432" s="8">
        <f t="shared" si="59"/>
        <v>340000</v>
      </c>
      <c r="E432" s="8">
        <f t="shared" si="59"/>
        <v>614000</v>
      </c>
      <c r="F432" s="8">
        <f t="shared" si="59"/>
        <v>581000</v>
      </c>
      <c r="G432" s="8">
        <f t="shared" si="59"/>
        <v>552979.91</v>
      </c>
      <c r="H432" s="8">
        <f t="shared" si="59"/>
        <v>431000</v>
      </c>
      <c r="I432" s="8">
        <f t="shared" si="59"/>
        <v>219000</v>
      </c>
      <c r="J432" s="8">
        <f t="shared" si="59"/>
        <v>108000</v>
      </c>
      <c r="K432" s="8">
        <f t="shared" si="59"/>
        <v>106151.07</v>
      </c>
      <c r="L432" s="8">
        <f t="shared" si="59"/>
        <v>156162.82999999999</v>
      </c>
      <c r="M432" s="8">
        <f t="shared" si="59"/>
        <v>687452.35</v>
      </c>
      <c r="N432" s="8">
        <f>IFERROR(VLOOKUP($B$428,$4:$126,MATCH($R432&amp;"/"&amp;N$348,$2:$2,0),FALSE),IFERROR(VLOOKUP($B$428,$4:$126,MATCH($R431&amp;"/"&amp;N$348,$2:$2,0),FALSE),IFERROR(VLOOKUP($B$428,$4:$126,MATCH($R430&amp;"/"&amp;N$348,$2:$2,0),FALSE),IFERROR(VLOOKUP($B$428,$4:$126,MATCH($R429&amp;"/"&amp;N$348,$2:$2,0),FALSE),""))))</f>
        <v>565438.12</v>
      </c>
      <c r="O432" s="8">
        <f>IFERROR(VLOOKUP($B$428,$4:$126,MATCH($R432&amp;"/"&amp;O$348,$2:$2,0),FALSE),IFERROR(VLOOKUP($B$428,$4:$126,MATCH($R431&amp;"/"&amp;O$348,$2:$2,0),FALSE),IFERROR(VLOOKUP($B$428,$4:$126,MATCH($R430&amp;"/"&amp;O$348,$2:$2,0),FALSE),IFERROR(VLOOKUP($B$428,$4:$126,MATCH($R429&amp;"/"&amp;O$348,$2:$2,0),FALSE),""))))</f>
        <v>394598.24</v>
      </c>
      <c r="P432" s="8">
        <f>IFERROR(VLOOKUP($B$428,$4:$126,MATCH($R432&amp;"/"&amp;P$348,$2:$2,0),FALSE),IFERROR(VLOOKUP($B$428,$4:$126,MATCH($R431&amp;"/"&amp;P$348,$2:$2,0),FALSE),IFERROR(VLOOKUP($B$428,$4:$126,MATCH($R430&amp;"/"&amp;P$348,$2:$2,0),FALSE),IFERROR(VLOOKUP($B$428,$4:$126,MATCH($R429&amp;"/"&amp;P$348,$2:$2,0),FALSE),""))))</f>
        <v>317417.15999999997</v>
      </c>
      <c r="Q432" s="6"/>
      <c r="R432" s="9" t="s">
        <v>15</v>
      </c>
    </row>
    <row r="433" spans="1:18" s="87" customFormat="1" ht="14">
      <c r="A433" s="86"/>
      <c r="B433" s="13">
        <f t="shared" ref="B433:P433" si="60">+B432/B$457</f>
        <v>0</v>
      </c>
      <c r="C433" s="13">
        <f t="shared" si="60"/>
        <v>0.38288425723281899</v>
      </c>
      <c r="D433" s="13">
        <f t="shared" si="60"/>
        <v>0.26566514241812117</v>
      </c>
      <c r="E433" s="13">
        <f t="shared" si="60"/>
        <v>0.4957580030460696</v>
      </c>
      <c r="F433" s="13">
        <f t="shared" si="60"/>
        <v>0.44541706699899125</v>
      </c>
      <c r="G433" s="13">
        <f t="shared" si="60"/>
        <v>0.37559331891523329</v>
      </c>
      <c r="H433" s="13">
        <f t="shared" si="60"/>
        <v>0.27517796320728893</v>
      </c>
      <c r="I433" s="13">
        <f t="shared" si="60"/>
        <v>0.1316478916635235</v>
      </c>
      <c r="J433" s="13">
        <f t="shared" si="60"/>
        <v>6.156865298162735E-2</v>
      </c>
      <c r="K433" s="13">
        <f t="shared" si="60"/>
        <v>5.600567638056822E-2</v>
      </c>
      <c r="L433" s="13">
        <f t="shared" si="60"/>
        <v>8.5084782594340116E-2</v>
      </c>
      <c r="M433" s="13">
        <f t="shared" si="60"/>
        <v>0.36941132801325161</v>
      </c>
      <c r="N433" s="13">
        <f t="shared" si="60"/>
        <v>0.31498824143603654</v>
      </c>
      <c r="O433" s="13">
        <f t="shared" ref="O433" si="61">+O432/O$457</f>
        <v>0.21571930871963585</v>
      </c>
      <c r="P433" s="13">
        <f t="shared" si="60"/>
        <v>0.16995188367584166</v>
      </c>
      <c r="Q433" s="6"/>
      <c r="R433" s="14" t="s">
        <v>16</v>
      </c>
    </row>
    <row r="434" spans="1:18" ht="14">
      <c r="A434" s="84"/>
      <c r="B434" s="223" t="s">
        <v>323</v>
      </c>
      <c r="C434" s="223"/>
      <c r="D434" s="223"/>
      <c r="E434" s="223"/>
      <c r="F434" s="223"/>
      <c r="G434" s="223"/>
      <c r="H434" s="223"/>
      <c r="I434" s="223"/>
      <c r="J434" s="223"/>
      <c r="K434" s="223"/>
      <c r="L434" s="223"/>
      <c r="M434" s="223"/>
      <c r="N434" s="223"/>
      <c r="O434" s="118"/>
      <c r="P434" s="118"/>
      <c r="Q434" s="6"/>
      <c r="R434" s="3"/>
    </row>
    <row r="435" spans="1:18" ht="14">
      <c r="B435" s="8">
        <f t="shared" ref="B435:P437" si="62">IFERROR(VLOOKUP($B$434,$4:$126,MATCH($R435&amp;"/"&amp;B$348,$2:$2,0),FALSE),"")</f>
        <v>7933.21</v>
      </c>
      <c r="C435" s="8">
        <f t="shared" si="62"/>
        <v>3737</v>
      </c>
      <c r="D435" s="8">
        <f t="shared" si="62"/>
        <v>1966.03</v>
      </c>
      <c r="E435" s="8">
        <f t="shared" si="62"/>
        <v>17739.830000000002</v>
      </c>
      <c r="F435" s="8">
        <f t="shared" si="62"/>
        <v>19434.04</v>
      </c>
      <c r="G435" s="8">
        <f t="shared" si="62"/>
        <v>22830.22</v>
      </c>
      <c r="H435" s="8">
        <f t="shared" si="62"/>
        <v>21612.880000000001</v>
      </c>
      <c r="I435" s="8">
        <f t="shared" si="62"/>
        <v>56070.720000000001</v>
      </c>
      <c r="J435" s="8">
        <f t="shared" si="62"/>
        <v>70738.679999999993</v>
      </c>
      <c r="K435" s="8">
        <f t="shared" si="62"/>
        <v>79646.86</v>
      </c>
      <c r="L435" s="8">
        <f t="shared" si="62"/>
        <v>92641.04</v>
      </c>
      <c r="M435" s="8">
        <f t="shared" si="62"/>
        <v>106519.08</v>
      </c>
      <c r="N435" s="8">
        <f t="shared" si="62"/>
        <v>159187.25</v>
      </c>
      <c r="O435" s="8">
        <f t="shared" si="62"/>
        <v>161404.43</v>
      </c>
      <c r="P435" s="8">
        <f t="shared" si="62"/>
        <v>193923.06</v>
      </c>
      <c r="Q435" s="6"/>
      <c r="R435" s="9" t="s">
        <v>12</v>
      </c>
    </row>
    <row r="436" spans="1:18" ht="14">
      <c r="B436" s="8">
        <f t="shared" si="62"/>
        <v>5183</v>
      </c>
      <c r="C436" s="8">
        <f t="shared" si="62"/>
        <v>3394.03</v>
      </c>
      <c r="D436" s="8">
        <f t="shared" si="62"/>
        <v>1819.5</v>
      </c>
      <c r="E436" s="8">
        <f t="shared" si="62"/>
        <v>18790.18</v>
      </c>
      <c r="F436" s="8">
        <f t="shared" si="62"/>
        <v>20518</v>
      </c>
      <c r="G436" s="8">
        <f t="shared" si="62"/>
        <v>22944.82</v>
      </c>
      <c r="H436" s="8">
        <f t="shared" si="62"/>
        <v>54267.8</v>
      </c>
      <c r="I436" s="8">
        <f t="shared" si="62"/>
        <v>62368.25</v>
      </c>
      <c r="J436" s="8">
        <f t="shared" si="62"/>
        <v>73843.98</v>
      </c>
      <c r="K436" s="8">
        <f t="shared" si="62"/>
        <v>83043.44</v>
      </c>
      <c r="L436" s="8">
        <f t="shared" si="62"/>
        <v>97128.51</v>
      </c>
      <c r="M436" s="8">
        <f t="shared" si="62"/>
        <v>126630.43</v>
      </c>
      <c r="N436" s="8">
        <f t="shared" si="62"/>
        <v>159043.71</v>
      </c>
      <c r="O436" s="8">
        <f t="shared" si="62"/>
        <v>166468.82</v>
      </c>
      <c r="P436" s="8">
        <f t="shared" si="62"/>
        <v>204349.99</v>
      </c>
      <c r="Q436" s="6"/>
      <c r="R436" s="9" t="s">
        <v>13</v>
      </c>
    </row>
    <row r="437" spans="1:18" ht="14">
      <c r="B437" s="8">
        <f t="shared" si="62"/>
        <v>4801.57</v>
      </c>
      <c r="C437" s="8">
        <f t="shared" si="62"/>
        <v>3019.34</v>
      </c>
      <c r="D437" s="8">
        <f t="shared" si="62"/>
        <v>1927</v>
      </c>
      <c r="E437" s="8">
        <f t="shared" si="62"/>
        <v>19954.689999999999</v>
      </c>
      <c r="F437" s="8">
        <f t="shared" si="62"/>
        <v>21521.26</v>
      </c>
      <c r="G437" s="8">
        <f t="shared" si="62"/>
        <v>23797.21</v>
      </c>
      <c r="H437" s="8">
        <f t="shared" si="62"/>
        <v>57458.36</v>
      </c>
      <c r="I437" s="8">
        <f t="shared" si="62"/>
        <v>66365.34</v>
      </c>
      <c r="J437" s="8">
        <f t="shared" si="62"/>
        <v>77148.03</v>
      </c>
      <c r="K437" s="8">
        <f t="shared" si="62"/>
        <v>86736.97</v>
      </c>
      <c r="L437" s="8">
        <f t="shared" si="62"/>
        <v>101704.51</v>
      </c>
      <c r="M437" s="8">
        <f t="shared" si="62"/>
        <v>130455.11</v>
      </c>
      <c r="N437" s="8">
        <f t="shared" si="62"/>
        <v>159653.04999999999</v>
      </c>
      <c r="O437" s="8">
        <f t="shared" si="62"/>
        <v>176650.33</v>
      </c>
      <c r="P437" s="8">
        <f t="shared" si="62"/>
        <v>209801.33</v>
      </c>
      <c r="Q437" s="6"/>
      <c r="R437" s="9" t="s">
        <v>14</v>
      </c>
    </row>
    <row r="438" spans="1:18" ht="14">
      <c r="B438" s="8">
        <f t="shared" ref="B438:M438" si="63">IFERROR(VLOOKUP($B$434,$4:$126,MATCH($R438&amp;"/"&amp;B$348,$2:$2,0),FALSE),"")</f>
        <v>4394</v>
      </c>
      <c r="C438" s="8">
        <f t="shared" si="63"/>
        <v>2963.71</v>
      </c>
      <c r="D438" s="8">
        <f t="shared" si="63"/>
        <v>2021</v>
      </c>
      <c r="E438" s="8">
        <f t="shared" si="63"/>
        <v>19598.96</v>
      </c>
      <c r="F438" s="8">
        <f t="shared" si="63"/>
        <v>22064.21</v>
      </c>
      <c r="G438" s="8">
        <f t="shared" si="63"/>
        <v>20979.91</v>
      </c>
      <c r="H438" s="8">
        <f t="shared" si="63"/>
        <v>53289.08</v>
      </c>
      <c r="I438" s="8">
        <f t="shared" si="63"/>
        <v>66401.179999999993</v>
      </c>
      <c r="J438" s="8">
        <f t="shared" si="63"/>
        <v>75888.37</v>
      </c>
      <c r="K438" s="8">
        <f t="shared" si="63"/>
        <v>88151.07</v>
      </c>
      <c r="L438" s="8">
        <f t="shared" si="63"/>
        <v>102166.65</v>
      </c>
      <c r="M438" s="8">
        <f t="shared" si="63"/>
        <v>122384.63</v>
      </c>
      <c r="N438" s="8">
        <f>IFERROR(VLOOKUP($B$434,$4:$126,MATCH($R438&amp;"/"&amp;N$348,$2:$2,0),FALSE),IFERROR(VLOOKUP($B$434,$4:$126,MATCH($R437&amp;"/"&amp;N$348,$2:$2,0),FALSE),IFERROR(VLOOKUP($B$434,$4:$126,MATCH($R436&amp;"/"&amp;N$348,$2:$2,0),FALSE),IFERROR(VLOOKUP($B$434,$4:$126,MATCH($R435&amp;"/"&amp;N$348,$2:$2,0),FALSE),""))))</f>
        <v>156049.01</v>
      </c>
      <c r="O438" s="8">
        <f>IFERROR(VLOOKUP($B$434,$4:$126,MATCH($R438&amp;"/"&amp;O$348,$2:$2,0),FALSE),IFERROR(VLOOKUP($B$434,$4:$126,MATCH($R437&amp;"/"&amp;O$348,$2:$2,0),FALSE),IFERROR(VLOOKUP($B$434,$4:$126,MATCH($R436&amp;"/"&amp;O$348,$2:$2,0),FALSE),IFERROR(VLOOKUP($B$434,$4:$126,MATCH($R435&amp;"/"&amp;O$348,$2:$2,0),FALSE),""))))</f>
        <v>163162.95000000001</v>
      </c>
      <c r="P438" s="8">
        <f>IFERROR(VLOOKUP($B$434,$4:$126,MATCH($R438&amp;"/"&amp;P$348,$2:$2,0),FALSE),IFERROR(VLOOKUP($B$434,$4:$126,MATCH($R437&amp;"/"&amp;P$348,$2:$2,0),FALSE),IFERROR(VLOOKUP($B$434,$4:$126,MATCH($R436&amp;"/"&amp;P$348,$2:$2,0),FALSE),IFERROR(VLOOKUP($B$434,$4:$126,MATCH($R435&amp;"/"&amp;P$348,$2:$2,0),FALSE),""))))</f>
        <v>200948.92</v>
      </c>
      <c r="Q438" s="6"/>
      <c r="R438" s="9" t="s">
        <v>15</v>
      </c>
    </row>
    <row r="439" spans="1:18" ht="14">
      <c r="B439" s="12">
        <f t="shared" ref="B439:M439" si="64">+B438/B$402</f>
        <v>2.4427491100977154E-3</v>
      </c>
      <c r="C439" s="12">
        <f t="shared" si="64"/>
        <v>1.4569725890092851E-3</v>
      </c>
      <c r="D439" s="12">
        <f t="shared" si="64"/>
        <v>1.0672575291625743E-3</v>
      </c>
      <c r="E439" s="12">
        <f t="shared" si="64"/>
        <v>9.1743388103391194E-3</v>
      </c>
      <c r="F439" s="12">
        <f t="shared" si="64"/>
        <v>1.0180101979529763E-2</v>
      </c>
      <c r="G439" s="12">
        <f t="shared" si="64"/>
        <v>9.1479164569442592E-3</v>
      </c>
      <c r="H439" s="12">
        <f t="shared" si="64"/>
        <v>2.3093774986501565E-2</v>
      </c>
      <c r="I439" s="12">
        <f t="shared" si="64"/>
        <v>2.9966309981851385E-2</v>
      </c>
      <c r="J439" s="12">
        <f t="shared" si="64"/>
        <v>3.3908544185388391E-2</v>
      </c>
      <c r="K439" s="12">
        <f t="shared" si="64"/>
        <v>3.6925793084358345E-2</v>
      </c>
      <c r="L439" s="12">
        <f t="shared" si="64"/>
        <v>3.9264323932277918E-2</v>
      </c>
      <c r="M439" s="12">
        <f t="shared" si="64"/>
        <v>4.0552810855747086E-2</v>
      </c>
      <c r="N439" s="12">
        <f>+N438/N$402</f>
        <v>5.5653447914707894E-2</v>
      </c>
      <c r="O439" s="12">
        <f>+O438/O$402</f>
        <v>6.0356641151502216E-2</v>
      </c>
      <c r="P439" s="12">
        <f>+P438/P$402</f>
        <v>7.334244677593614E-2</v>
      </c>
      <c r="Q439" s="6"/>
      <c r="R439" s="11" t="s">
        <v>386</v>
      </c>
    </row>
    <row r="440" spans="1:18" ht="14">
      <c r="B440" s="222" t="s">
        <v>324</v>
      </c>
      <c r="C440" s="222"/>
      <c r="D440" s="222"/>
      <c r="E440" s="222"/>
      <c r="F440" s="222"/>
      <c r="G440" s="222"/>
      <c r="H440" s="222"/>
      <c r="I440" s="222"/>
      <c r="J440" s="222"/>
      <c r="K440" s="222"/>
      <c r="L440" s="222"/>
      <c r="M440" s="222"/>
      <c r="N440" s="222"/>
      <c r="O440" s="117"/>
      <c r="P440" s="117"/>
      <c r="Q440" s="6"/>
      <c r="R440" s="3"/>
    </row>
    <row r="441" spans="1:18" ht="14">
      <c r="B441" s="8">
        <f t="shared" ref="B441:P443" si="65">IFERROR(VLOOKUP($B$440,$4:$126,MATCH($R441&amp;"/"&amp;B$348,$2:$2,0),FALSE),"")</f>
        <v>749758.45</v>
      </c>
      <c r="C441" s="8">
        <f t="shared" si="65"/>
        <v>477008</v>
      </c>
      <c r="D441" s="8">
        <f t="shared" si="65"/>
        <v>635132.19999999995</v>
      </c>
      <c r="E441" s="8">
        <f t="shared" si="65"/>
        <v>689427.86</v>
      </c>
      <c r="F441" s="8">
        <f t="shared" si="65"/>
        <v>904612.86</v>
      </c>
      <c r="G441" s="8">
        <f t="shared" si="65"/>
        <v>840628.78</v>
      </c>
      <c r="H441" s="8">
        <f t="shared" si="65"/>
        <v>752115.4</v>
      </c>
      <c r="I441" s="8">
        <f t="shared" si="65"/>
        <v>638064.89</v>
      </c>
      <c r="J441" s="8">
        <f t="shared" si="65"/>
        <v>476747.36</v>
      </c>
      <c r="K441" s="8">
        <f t="shared" si="65"/>
        <v>445939.1</v>
      </c>
      <c r="L441" s="8">
        <f t="shared" si="65"/>
        <v>487659.69</v>
      </c>
      <c r="M441" s="8">
        <f t="shared" si="65"/>
        <v>777369.14</v>
      </c>
      <c r="N441" s="8">
        <f t="shared" si="65"/>
        <v>1119274.8899999999</v>
      </c>
      <c r="O441" s="8">
        <f t="shared" si="65"/>
        <v>830313.03</v>
      </c>
      <c r="P441" s="8">
        <f t="shared" si="65"/>
        <v>816788.9</v>
      </c>
      <c r="Q441" s="6"/>
      <c r="R441" s="9" t="s">
        <v>12</v>
      </c>
    </row>
    <row r="442" spans="1:18" ht="14">
      <c r="B442" s="8">
        <f t="shared" si="65"/>
        <v>505765</v>
      </c>
      <c r="C442" s="8">
        <f t="shared" si="65"/>
        <v>599742.32999999996</v>
      </c>
      <c r="D442" s="8">
        <f t="shared" si="65"/>
        <v>643231.36</v>
      </c>
      <c r="E442" s="8">
        <f t="shared" si="65"/>
        <v>867523.84</v>
      </c>
      <c r="F442" s="8">
        <f t="shared" si="65"/>
        <v>861974.97</v>
      </c>
      <c r="G442" s="8">
        <f t="shared" si="65"/>
        <v>770802.27</v>
      </c>
      <c r="H442" s="8">
        <f t="shared" si="65"/>
        <v>748692.83</v>
      </c>
      <c r="I442" s="8">
        <f t="shared" si="65"/>
        <v>624525.22</v>
      </c>
      <c r="J442" s="8">
        <f t="shared" si="65"/>
        <v>463538.57</v>
      </c>
      <c r="K442" s="8">
        <f t="shared" si="65"/>
        <v>382439.43</v>
      </c>
      <c r="L442" s="8">
        <f t="shared" si="65"/>
        <v>540623.12</v>
      </c>
      <c r="M442" s="8">
        <f t="shared" si="65"/>
        <v>964751.56</v>
      </c>
      <c r="N442" s="8">
        <f t="shared" si="65"/>
        <v>1180540.81</v>
      </c>
      <c r="O442" s="8">
        <f t="shared" si="65"/>
        <v>855243.13</v>
      </c>
      <c r="P442" s="8">
        <f t="shared" si="65"/>
        <v>791456.84</v>
      </c>
      <c r="Q442" s="6"/>
      <c r="R442" s="9" t="s">
        <v>13</v>
      </c>
    </row>
    <row r="443" spans="1:18" ht="14">
      <c r="B443" s="8">
        <f t="shared" si="65"/>
        <v>535703.61</v>
      </c>
      <c r="C443" s="8">
        <f t="shared" si="65"/>
        <v>719135.54</v>
      </c>
      <c r="D443" s="8">
        <f t="shared" si="65"/>
        <v>596908.21</v>
      </c>
      <c r="E443" s="8">
        <f t="shared" si="65"/>
        <v>932998.31</v>
      </c>
      <c r="F443" s="8">
        <f t="shared" si="65"/>
        <v>927747.58</v>
      </c>
      <c r="G443" s="8">
        <f t="shared" si="65"/>
        <v>832676.88</v>
      </c>
      <c r="H443" s="8">
        <f t="shared" si="65"/>
        <v>799735.92</v>
      </c>
      <c r="I443" s="8">
        <f t="shared" si="65"/>
        <v>632425.15</v>
      </c>
      <c r="J443" s="8">
        <f t="shared" si="65"/>
        <v>503490.84</v>
      </c>
      <c r="K443" s="8">
        <f t="shared" si="65"/>
        <v>431668.77</v>
      </c>
      <c r="L443" s="8">
        <f t="shared" si="65"/>
        <v>667629.19999999995</v>
      </c>
      <c r="M443" s="8">
        <f t="shared" si="65"/>
        <v>1220266.3</v>
      </c>
      <c r="N443" s="8">
        <f t="shared" si="65"/>
        <v>1073230.48</v>
      </c>
      <c r="O443" s="8">
        <f t="shared" si="65"/>
        <v>883082.89</v>
      </c>
      <c r="P443" s="8">
        <f t="shared" si="65"/>
        <v>844478.67</v>
      </c>
      <c r="Q443" s="6"/>
      <c r="R443" s="9" t="s">
        <v>14</v>
      </c>
    </row>
    <row r="444" spans="1:18" ht="14">
      <c r="B444" s="8">
        <f t="shared" ref="B444:M444" si="66">IFERROR(VLOOKUP($B$440,$4:$126,MATCH($R444&amp;"/"&amp;B$348,$2:$2,0),FALSE),"")</f>
        <v>521818</v>
      </c>
      <c r="C444" s="8">
        <f t="shared" si="66"/>
        <v>726969.93</v>
      </c>
      <c r="D444" s="8">
        <f t="shared" si="66"/>
        <v>613831.96</v>
      </c>
      <c r="E444" s="8">
        <f t="shared" si="66"/>
        <v>897772.89</v>
      </c>
      <c r="F444" s="8">
        <f t="shared" si="66"/>
        <v>862990.49</v>
      </c>
      <c r="G444" s="8">
        <f t="shared" si="66"/>
        <v>821124.9</v>
      </c>
      <c r="H444" s="8">
        <f t="shared" si="66"/>
        <v>741249.26</v>
      </c>
      <c r="I444" s="8">
        <f t="shared" si="66"/>
        <v>552332.73</v>
      </c>
      <c r="J444" s="8">
        <f t="shared" si="66"/>
        <v>483891.51</v>
      </c>
      <c r="K444" s="8">
        <f t="shared" si="66"/>
        <v>491886.5</v>
      </c>
      <c r="L444" s="8">
        <f t="shared" si="66"/>
        <v>766643.31</v>
      </c>
      <c r="M444" s="8">
        <f t="shared" si="66"/>
        <v>1156967.3600000001</v>
      </c>
      <c r="N444" s="8">
        <f>IFERROR(VLOOKUP($B$440,$4:$126,MATCH($R444&amp;"/"&amp;N$348,$2:$2,0),FALSE),IFERROR(VLOOKUP($B$440,$4:$126,MATCH($R443&amp;"/"&amp;N$348,$2:$2,0),FALSE),IFERROR(VLOOKUP($B$440,$4:$126,MATCH($R442&amp;"/"&amp;N$348,$2:$2,0),FALSE),IFERROR(VLOOKUP($B$440,$4:$126,MATCH($R441&amp;"/"&amp;N$348,$2:$2,0),FALSE),""))))</f>
        <v>1008832.8</v>
      </c>
      <c r="O444" s="8">
        <f>IFERROR(VLOOKUP($B$440,$4:$126,MATCH($R444&amp;"/"&amp;O$348,$2:$2,0),FALSE),IFERROR(VLOOKUP($B$440,$4:$126,MATCH($R443&amp;"/"&amp;O$348,$2:$2,0),FALSE),IFERROR(VLOOKUP($B$440,$4:$126,MATCH($R442&amp;"/"&amp;O$348,$2:$2,0),FALSE),IFERROR(VLOOKUP($B$440,$4:$126,MATCH($R441&amp;"/"&amp;O$348,$2:$2,0),FALSE),""))))</f>
        <v>874093.18</v>
      </c>
      <c r="P444" s="8">
        <f>IFERROR(VLOOKUP($B$440,$4:$126,MATCH($R444&amp;"/"&amp;P$348,$2:$2,0),FALSE),IFERROR(VLOOKUP($B$440,$4:$126,MATCH($R443&amp;"/"&amp;P$348,$2:$2,0),FALSE),IFERROR(VLOOKUP($B$440,$4:$126,MATCH($R442&amp;"/"&amp;P$348,$2:$2,0),FALSE),IFERROR(VLOOKUP($B$440,$4:$126,MATCH($R441&amp;"/"&amp;P$348,$2:$2,0),FALSE),""))))</f>
        <v>871439.58</v>
      </c>
      <c r="Q444" s="6"/>
      <c r="R444" s="9" t="s">
        <v>15</v>
      </c>
    </row>
    <row r="445" spans="1:18" ht="14">
      <c r="B445" s="12">
        <f t="shared" ref="B445:M445" si="67">+B444/B$402</f>
        <v>0.29009341263836363</v>
      </c>
      <c r="C445" s="12">
        <f t="shared" si="67"/>
        <v>0.35738154578011982</v>
      </c>
      <c r="D445" s="12">
        <f t="shared" si="67"/>
        <v>0.32415476543820887</v>
      </c>
      <c r="E445" s="12">
        <f t="shared" si="67"/>
        <v>0.42025049633232137</v>
      </c>
      <c r="F445" s="12">
        <f t="shared" si="67"/>
        <v>0.39817111945382866</v>
      </c>
      <c r="G445" s="12">
        <f t="shared" si="67"/>
        <v>0.35803690225156876</v>
      </c>
      <c r="H445" s="12">
        <f t="shared" si="67"/>
        <v>0.32123361145192963</v>
      </c>
      <c r="I445" s="12">
        <f t="shared" si="67"/>
        <v>0.24926324803719191</v>
      </c>
      <c r="J445" s="12">
        <f t="shared" si="67"/>
        <v>0.21621305936297366</v>
      </c>
      <c r="K445" s="12">
        <f t="shared" si="67"/>
        <v>0.20604740384874773</v>
      </c>
      <c r="L445" s="12">
        <f t="shared" si="67"/>
        <v>0.29463363303341905</v>
      </c>
      <c r="M445" s="12">
        <f t="shared" si="67"/>
        <v>0.38336740909665734</v>
      </c>
      <c r="N445" s="12">
        <f>+N444/N$402</f>
        <v>0.35979096368153135</v>
      </c>
      <c r="O445" s="12">
        <f>+O444/O$402</f>
        <v>0.32334134923544489</v>
      </c>
      <c r="P445" s="12">
        <f>+P444/P$402</f>
        <v>0.3180584947388328</v>
      </c>
      <c r="Q445" s="6"/>
      <c r="R445" s="11" t="s">
        <v>386</v>
      </c>
    </row>
    <row r="446" spans="1:18" ht="14">
      <c r="B446" s="221" t="s">
        <v>17</v>
      </c>
      <c r="C446" s="221"/>
      <c r="D446" s="221"/>
      <c r="E446" s="221"/>
      <c r="F446" s="221"/>
      <c r="G446" s="221"/>
      <c r="H446" s="221"/>
      <c r="I446" s="221"/>
      <c r="J446" s="221"/>
      <c r="K446" s="221"/>
      <c r="L446" s="221"/>
      <c r="M446" s="221"/>
      <c r="N446" s="221"/>
      <c r="O446" s="120"/>
      <c r="P446" s="120"/>
      <c r="Q446" s="6"/>
      <c r="R446" s="11"/>
    </row>
    <row r="447" spans="1:18" ht="14">
      <c r="B447" s="225" t="s">
        <v>325</v>
      </c>
      <c r="C447" s="225"/>
      <c r="D447" s="225"/>
      <c r="E447" s="225"/>
      <c r="F447" s="225"/>
      <c r="G447" s="225"/>
      <c r="H447" s="225"/>
      <c r="I447" s="225"/>
      <c r="J447" s="225"/>
      <c r="K447" s="225"/>
      <c r="L447" s="225"/>
      <c r="M447" s="225"/>
      <c r="N447" s="225"/>
      <c r="O447" s="121"/>
      <c r="P447" s="121"/>
    </row>
    <row r="448" spans="1:18" ht="14">
      <c r="B448" s="8">
        <f t="shared" ref="B448:P450" si="68">IFERROR(VLOOKUP($B$447,$4:$126,MATCH($R448&amp;"/"&amp;B$348,$2:$2,0),FALSE),"")</f>
        <v>360186.21</v>
      </c>
      <c r="C448" s="8">
        <f t="shared" si="68"/>
        <v>429220</v>
      </c>
      <c r="D448" s="8">
        <f t="shared" si="68"/>
        <v>454628.73</v>
      </c>
      <c r="E448" s="8">
        <f t="shared" si="68"/>
        <v>472818.95</v>
      </c>
      <c r="F448" s="8">
        <f t="shared" si="68"/>
        <v>454379.13</v>
      </c>
      <c r="G448" s="8">
        <f t="shared" si="68"/>
        <v>592786.64</v>
      </c>
      <c r="H448" s="8">
        <f t="shared" si="68"/>
        <v>676935.79</v>
      </c>
      <c r="I448" s="8">
        <f t="shared" si="68"/>
        <v>750982.48</v>
      </c>
      <c r="J448" s="8">
        <f t="shared" si="68"/>
        <v>854851.94</v>
      </c>
      <c r="K448" s="8">
        <f t="shared" si="68"/>
        <v>972630.76</v>
      </c>
      <c r="L448" s="8">
        <f t="shared" si="68"/>
        <v>1146858.95</v>
      </c>
      <c r="M448" s="8">
        <f t="shared" si="68"/>
        <v>1114098.44</v>
      </c>
      <c r="N448" s="8">
        <f t="shared" si="68"/>
        <v>1318945.17</v>
      </c>
      <c r="O448" s="8">
        <f t="shared" si="68"/>
        <v>1266443.1000000001</v>
      </c>
      <c r="P448" s="8">
        <f t="shared" si="68"/>
        <v>1266299.9099999999</v>
      </c>
      <c r="Q448" s="6"/>
      <c r="R448" s="9" t="s">
        <v>12</v>
      </c>
    </row>
    <row r="449" spans="1:19" ht="14">
      <c r="B449" s="8">
        <f t="shared" si="68"/>
        <v>407718</v>
      </c>
      <c r="C449" s="8">
        <f t="shared" si="68"/>
        <v>390582.76</v>
      </c>
      <c r="D449" s="8">
        <f t="shared" si="68"/>
        <v>438419.19</v>
      </c>
      <c r="E449" s="8">
        <f t="shared" si="68"/>
        <v>409544.88</v>
      </c>
      <c r="F449" s="8">
        <f t="shared" si="68"/>
        <v>469403.95</v>
      </c>
      <c r="G449" s="8">
        <f t="shared" si="68"/>
        <v>604156.84</v>
      </c>
      <c r="H449" s="8">
        <f t="shared" si="68"/>
        <v>662278.85</v>
      </c>
      <c r="I449" s="8">
        <f t="shared" si="68"/>
        <v>743639.87</v>
      </c>
      <c r="J449" s="8">
        <f t="shared" si="68"/>
        <v>864524.73</v>
      </c>
      <c r="K449" s="8">
        <f t="shared" si="68"/>
        <v>987159.48</v>
      </c>
      <c r="L449" s="8">
        <f t="shared" si="68"/>
        <v>1007017.02</v>
      </c>
      <c r="M449" s="8">
        <f t="shared" si="68"/>
        <v>1031144.97</v>
      </c>
      <c r="N449" s="8">
        <f t="shared" si="68"/>
        <v>1153873.23</v>
      </c>
      <c r="O449" s="8">
        <f t="shared" si="68"/>
        <v>1172642.93</v>
      </c>
      <c r="P449" s="8">
        <f t="shared" si="68"/>
        <v>1222518.8400000001</v>
      </c>
      <c r="Q449" s="6"/>
      <c r="R449" s="9" t="s">
        <v>13</v>
      </c>
    </row>
    <row r="450" spans="1:19" ht="14">
      <c r="B450" s="8">
        <f t="shared" si="68"/>
        <v>400708.01</v>
      </c>
      <c r="C450" s="8">
        <f t="shared" si="68"/>
        <v>416832.63</v>
      </c>
      <c r="D450" s="8">
        <f t="shared" si="68"/>
        <v>447213.22</v>
      </c>
      <c r="E450" s="8">
        <f t="shared" si="68"/>
        <v>437662.56</v>
      </c>
      <c r="F450" s="8">
        <f t="shared" si="68"/>
        <v>471298.59</v>
      </c>
      <c r="G450" s="8">
        <f t="shared" si="68"/>
        <v>613017.38</v>
      </c>
      <c r="H450" s="8">
        <f t="shared" si="68"/>
        <v>664179.16</v>
      </c>
      <c r="I450" s="8">
        <f t="shared" si="68"/>
        <v>755519.53</v>
      </c>
      <c r="J450" s="8">
        <f t="shared" si="68"/>
        <v>860315.71</v>
      </c>
      <c r="K450" s="8">
        <f t="shared" si="68"/>
        <v>1016426.37</v>
      </c>
      <c r="L450" s="8">
        <f t="shared" si="68"/>
        <v>943544.15</v>
      </c>
      <c r="M450" s="8">
        <f t="shared" si="68"/>
        <v>949534.77</v>
      </c>
      <c r="N450" s="8">
        <f t="shared" si="68"/>
        <v>1117963.6200000001</v>
      </c>
      <c r="O450" s="8">
        <f t="shared" si="68"/>
        <v>1085335.76</v>
      </c>
      <c r="P450" s="8">
        <f t="shared" si="68"/>
        <v>1110680.1499999999</v>
      </c>
      <c r="Q450" s="6"/>
      <c r="R450" s="9" t="s">
        <v>14</v>
      </c>
    </row>
    <row r="451" spans="1:19" ht="14">
      <c r="B451" s="8">
        <f t="shared" ref="B451:M451" si="69">IFERROR(VLOOKUP($B$447,$4:$126,MATCH($R451&amp;"/"&amp;B$348,$2:$2,0),FALSE),"")</f>
        <v>423538</v>
      </c>
      <c r="C451" s="8">
        <f t="shared" si="69"/>
        <v>436212.3</v>
      </c>
      <c r="D451" s="8">
        <f t="shared" si="69"/>
        <v>462436.07</v>
      </c>
      <c r="E451" s="8">
        <f t="shared" si="69"/>
        <v>415447.97</v>
      </c>
      <c r="F451" s="8">
        <f t="shared" si="69"/>
        <v>471605.94</v>
      </c>
      <c r="G451" s="8">
        <f t="shared" si="69"/>
        <v>643789.15</v>
      </c>
      <c r="H451" s="8">
        <f t="shared" si="69"/>
        <v>718864.63</v>
      </c>
      <c r="I451" s="8">
        <f t="shared" si="69"/>
        <v>818933.83</v>
      </c>
      <c r="J451" s="8">
        <f t="shared" si="69"/>
        <v>921624.88</v>
      </c>
      <c r="K451" s="8">
        <f t="shared" si="69"/>
        <v>1067468.18</v>
      </c>
      <c r="L451" s="8">
        <f t="shared" si="69"/>
        <v>1018848.52</v>
      </c>
      <c r="M451" s="8">
        <f t="shared" si="69"/>
        <v>1248572.92</v>
      </c>
      <c r="N451" s="8">
        <f>IFERROR(VLOOKUP($B$447,$4:$126,MATCH($R451&amp;"/"&amp;N$348,$2:$2,0),FALSE),IFERROR(VLOOKUP($B$447,$4:$126,MATCH($R450&amp;"/"&amp;N$348,$2:$2,0),FALSE),IFERROR(VLOOKUP($B$447,$4:$126,MATCH($R449&amp;"/"&amp;N$348,$2:$2,0),FALSE),IFERROR(VLOOKUP($B$447,$4:$126,MATCH($R448&amp;"/"&amp;N$348,$2:$2,0),FALSE),""))))</f>
        <v>1188054.7</v>
      </c>
      <c r="O451" s="8">
        <f>IFERROR(VLOOKUP($B$447,$4:$126,MATCH($R451&amp;"/"&amp;O$348,$2:$2,0),FALSE),IFERROR(VLOOKUP($B$447,$4:$126,MATCH($R450&amp;"/"&amp;O$348,$2:$2,0),FALSE),IFERROR(VLOOKUP($B$447,$4:$126,MATCH($R449&amp;"/"&amp;O$348,$2:$2,0),FALSE),IFERROR(VLOOKUP($B$447,$4:$126,MATCH($R448&amp;"/"&amp;O$348,$2:$2,0),FALSE),""))))</f>
        <v>1183185.6000000001</v>
      </c>
      <c r="P451" s="8">
        <f>IFERROR(VLOOKUP($B$447,$4:$126,MATCH($R451&amp;"/"&amp;P$348,$2:$2,0),FALSE),IFERROR(VLOOKUP($B$447,$4:$126,MATCH($R450&amp;"/"&amp;P$348,$2:$2,0),FALSE),IFERROR(VLOOKUP($B$447,$4:$126,MATCH($R449&amp;"/"&amp;P$348,$2:$2,0),FALSE),IFERROR(VLOOKUP($B$447,$4:$126,MATCH($R448&amp;"/"&amp;P$348,$2:$2,0),FALSE),""))))</f>
        <v>1225214.03</v>
      </c>
      <c r="Q451" s="6"/>
      <c r="R451" s="9" t="s">
        <v>15</v>
      </c>
    </row>
    <row r="452" spans="1:19" ht="14">
      <c r="A452" s="85"/>
      <c r="B452" s="12">
        <f t="shared" ref="B452:M452" si="70">+B451/B$402</f>
        <v>0.23545677573795318</v>
      </c>
      <c r="C452" s="12">
        <f t="shared" si="70"/>
        <v>0.21444384372583516</v>
      </c>
      <c r="D452" s="12">
        <f t="shared" si="70"/>
        <v>0.24420503585544348</v>
      </c>
      <c r="E452" s="12">
        <f t="shared" si="70"/>
        <v>0.19447258603760617</v>
      </c>
      <c r="F452" s="12">
        <f t="shared" si="70"/>
        <v>0.21759204446259328</v>
      </c>
      <c r="G452" s="12">
        <f t="shared" si="70"/>
        <v>0.28071280382457109</v>
      </c>
      <c r="H452" s="12">
        <f t="shared" si="70"/>
        <v>0.31153283207318838</v>
      </c>
      <c r="I452" s="12">
        <f t="shared" si="70"/>
        <v>0.36957814611735496</v>
      </c>
      <c r="J452" s="12">
        <f t="shared" si="70"/>
        <v>0.41180167614396351</v>
      </c>
      <c r="K452" s="12">
        <f t="shared" si="70"/>
        <v>0.44715406334621449</v>
      </c>
      <c r="L452" s="12">
        <f t="shared" si="70"/>
        <v>0.39156024326139638</v>
      </c>
      <c r="M452" s="12">
        <f t="shared" si="70"/>
        <v>0.4137214081896381</v>
      </c>
      <c r="N452" s="12">
        <f>+N451/N$402</f>
        <v>0.42370881024028223</v>
      </c>
      <c r="O452" s="12">
        <f>+O451/O$402</f>
        <v>0.43767968570576127</v>
      </c>
      <c r="P452" s="12">
        <f>+P451/P$402</f>
        <v>0.44717928707656263</v>
      </c>
      <c r="Q452" s="6"/>
      <c r="R452" s="11" t="s">
        <v>386</v>
      </c>
    </row>
    <row r="453" spans="1:19" ht="14">
      <c r="B453" s="221" t="s">
        <v>326</v>
      </c>
      <c r="C453" s="221"/>
      <c r="D453" s="221"/>
      <c r="E453" s="221"/>
      <c r="F453" s="221"/>
      <c r="G453" s="221"/>
      <c r="H453" s="221"/>
      <c r="I453" s="221"/>
      <c r="J453" s="221"/>
      <c r="K453" s="221"/>
      <c r="L453" s="221"/>
      <c r="M453" s="221"/>
      <c r="N453" s="221"/>
      <c r="O453" s="120"/>
      <c r="P453" s="120"/>
    </row>
    <row r="454" spans="1:19" ht="14">
      <c r="B454" s="8">
        <f t="shared" ref="B454:P456" si="71">IFERROR(VLOOKUP($B$453,$4:$126,MATCH($R454&amp;"/"&amp;B$348,$2:$2,0),FALSE),"")</f>
        <v>876871.73</v>
      </c>
      <c r="C454" s="8">
        <f t="shared" si="71"/>
        <v>1282657</v>
      </c>
      <c r="D454" s="8">
        <f t="shared" si="71"/>
        <v>1326602.82</v>
      </c>
      <c r="E454" s="8">
        <f t="shared" si="71"/>
        <v>1294189.47</v>
      </c>
      <c r="F454" s="8">
        <f t="shared" si="71"/>
        <v>1281438.6499999999</v>
      </c>
      <c r="G454" s="8">
        <f t="shared" si="71"/>
        <v>1428776.16</v>
      </c>
      <c r="H454" s="8">
        <f t="shared" si="71"/>
        <v>1508630.31</v>
      </c>
      <c r="I454" s="8">
        <f t="shared" si="71"/>
        <v>1603977</v>
      </c>
      <c r="J454" s="8">
        <f t="shared" si="71"/>
        <v>1699046.46</v>
      </c>
      <c r="K454" s="8">
        <f t="shared" si="71"/>
        <v>1806825.28</v>
      </c>
      <c r="L454" s="8">
        <f t="shared" si="71"/>
        <v>1973073.46</v>
      </c>
      <c r="M454" s="8">
        <f t="shared" si="71"/>
        <v>1936525.92</v>
      </c>
      <c r="N454" s="8">
        <f t="shared" si="71"/>
        <v>1907289.13</v>
      </c>
      <c r="O454" s="8">
        <f t="shared" si="71"/>
        <v>1885720.27</v>
      </c>
      <c r="P454" s="8">
        <f t="shared" si="71"/>
        <v>1923165.47</v>
      </c>
      <c r="Q454" s="6"/>
      <c r="R454" s="9" t="s">
        <v>12</v>
      </c>
    </row>
    <row r="455" spans="1:19" ht="14">
      <c r="B455" s="8">
        <f t="shared" si="71"/>
        <v>1252068</v>
      </c>
      <c r="C455" s="8">
        <f t="shared" si="71"/>
        <v>1244019.8400000001</v>
      </c>
      <c r="D455" s="8">
        <f t="shared" si="71"/>
        <v>1300393.28</v>
      </c>
      <c r="E455" s="8">
        <f t="shared" si="71"/>
        <v>1221915.3999999999</v>
      </c>
      <c r="F455" s="8">
        <f t="shared" si="71"/>
        <v>1289963.47</v>
      </c>
      <c r="G455" s="8">
        <f t="shared" si="71"/>
        <v>1432146.36</v>
      </c>
      <c r="H455" s="8">
        <f t="shared" si="71"/>
        <v>1503973.37</v>
      </c>
      <c r="I455" s="8">
        <f t="shared" si="71"/>
        <v>1600234.39</v>
      </c>
      <c r="J455" s="8">
        <f t="shared" si="71"/>
        <v>1705019.25</v>
      </c>
      <c r="K455" s="8">
        <f t="shared" si="71"/>
        <v>1821354</v>
      </c>
      <c r="L455" s="8">
        <f t="shared" si="71"/>
        <v>1829329.26</v>
      </c>
      <c r="M455" s="8">
        <f t="shared" si="71"/>
        <v>1856821.25</v>
      </c>
      <c r="N455" s="8">
        <f t="shared" si="71"/>
        <v>1751102</v>
      </c>
      <c r="O455" s="8">
        <f t="shared" si="71"/>
        <v>1817916.89</v>
      </c>
      <c r="P455" s="8">
        <f t="shared" si="71"/>
        <v>1855081.6</v>
      </c>
      <c r="Q455" s="6"/>
      <c r="R455" s="9" t="s">
        <v>13</v>
      </c>
    </row>
    <row r="456" spans="1:19" ht="14">
      <c r="B456" s="8">
        <f t="shared" si="71"/>
        <v>1245057.53</v>
      </c>
      <c r="C456" s="8">
        <f t="shared" si="71"/>
        <v>1270269.71</v>
      </c>
      <c r="D456" s="8">
        <f t="shared" si="71"/>
        <v>1303447.3</v>
      </c>
      <c r="E456" s="8">
        <f t="shared" si="71"/>
        <v>1254533.08</v>
      </c>
      <c r="F456" s="8">
        <f t="shared" si="71"/>
        <v>1296858.1100000001</v>
      </c>
      <c r="G456" s="8">
        <f t="shared" si="71"/>
        <v>1439406.9</v>
      </c>
      <c r="H456" s="8">
        <f t="shared" si="71"/>
        <v>1515473.68</v>
      </c>
      <c r="I456" s="8">
        <f t="shared" si="71"/>
        <v>1612514.05</v>
      </c>
      <c r="J456" s="8">
        <f t="shared" si="71"/>
        <v>1692410.23</v>
      </c>
      <c r="K456" s="8">
        <f t="shared" si="71"/>
        <v>1849780.89</v>
      </c>
      <c r="L456" s="8">
        <f t="shared" si="71"/>
        <v>1770618.81</v>
      </c>
      <c r="M456" s="8">
        <f t="shared" si="71"/>
        <v>1770903.05</v>
      </c>
      <c r="N456" s="8">
        <f t="shared" si="71"/>
        <v>1723394.79</v>
      </c>
      <c r="O456" s="8">
        <f t="shared" si="71"/>
        <v>1717169.73</v>
      </c>
      <c r="P456" s="8">
        <f t="shared" si="71"/>
        <v>1758262.52</v>
      </c>
      <c r="Q456" s="6"/>
      <c r="R456" s="9" t="s">
        <v>14</v>
      </c>
    </row>
    <row r="457" spans="1:19" ht="14">
      <c r="B457" s="8">
        <f t="shared" ref="B457:M457" si="72">IFERROR(VLOOKUP($B$453,$4:$126,MATCH($R457&amp;"/"&amp;B$348,$2:$2,0),FALSE),"")</f>
        <v>1276975</v>
      </c>
      <c r="C457" s="8">
        <f t="shared" si="72"/>
        <v>1307186.3899999999</v>
      </c>
      <c r="D457" s="8">
        <f t="shared" si="72"/>
        <v>1279806.5900000001</v>
      </c>
      <c r="E457" s="8">
        <f t="shared" si="72"/>
        <v>1238507.49</v>
      </c>
      <c r="F457" s="8">
        <f t="shared" si="72"/>
        <v>1304395.46</v>
      </c>
      <c r="G457" s="8">
        <f t="shared" si="72"/>
        <v>1472283.67</v>
      </c>
      <c r="H457" s="8">
        <f t="shared" si="72"/>
        <v>1566259.14</v>
      </c>
      <c r="I457" s="8">
        <f t="shared" si="72"/>
        <v>1663528.35</v>
      </c>
      <c r="J457" s="8">
        <f t="shared" si="72"/>
        <v>1754139.4</v>
      </c>
      <c r="K457" s="8">
        <f t="shared" si="72"/>
        <v>1895362.7</v>
      </c>
      <c r="L457" s="8">
        <f t="shared" si="72"/>
        <v>1835379.08</v>
      </c>
      <c r="M457" s="8">
        <f t="shared" si="72"/>
        <v>1860940.09</v>
      </c>
      <c r="N457" s="8">
        <f>IFERROR(VLOOKUP($B$453,$4:$126,MATCH($R457&amp;"/"&amp;N$348,$2:$2,0),FALSE),IFERROR(VLOOKUP($B$453,$4:$126,MATCH($R456&amp;"/"&amp;N$348,$2:$2,0),FALSE),IFERROR(VLOOKUP($B$453,$4:$126,MATCH($R455&amp;"/"&amp;N$348,$2:$2,0),FALSE),IFERROR(VLOOKUP($B$453,$4:$126,MATCH($R454&amp;"/"&amp;N$348,$2:$2,0),FALSE),""))))</f>
        <v>1795108.66</v>
      </c>
      <c r="O457" s="8">
        <f>IFERROR(VLOOKUP($B$453,$4:$126,MATCH($R457&amp;"/"&amp;O$348,$2:$2,0),FALSE),IFERROR(VLOOKUP($B$453,$4:$126,MATCH($R456&amp;"/"&amp;O$348,$2:$2,0),FALSE),IFERROR(VLOOKUP($B$453,$4:$126,MATCH($R455&amp;"/"&amp;O$348,$2:$2,0),FALSE),IFERROR(VLOOKUP($B$453,$4:$126,MATCH($R454&amp;"/"&amp;O$348,$2:$2,0),FALSE),""))))</f>
        <v>1829220.77</v>
      </c>
      <c r="P457" s="8">
        <f>IFERROR(VLOOKUP($B$453,$4:$126,MATCH($R457&amp;"/"&amp;P$348,$2:$2,0),FALSE),IFERROR(VLOOKUP($B$453,$4:$126,MATCH($R456&amp;"/"&amp;P$348,$2:$2,0),FALSE),IFERROR(VLOOKUP($B$453,$4:$126,MATCH($R455&amp;"/"&amp;P$348,$2:$2,0),FALSE),IFERROR(VLOOKUP($B$453,$4:$126,MATCH($R454&amp;"/"&amp;P$348,$2:$2,0),FALSE),""))))</f>
        <v>1867688.39</v>
      </c>
      <c r="Q457" s="6"/>
      <c r="R457" s="9" t="s">
        <v>15</v>
      </c>
    </row>
    <row r="458" spans="1:19" ht="14">
      <c r="A458" s="85"/>
      <c r="B458" s="12">
        <f t="shared" ref="B458:M458" si="73">+B457/B$402</f>
        <v>0.70990658736163637</v>
      </c>
      <c r="C458" s="12">
        <f t="shared" si="73"/>
        <v>0.64261845421988018</v>
      </c>
      <c r="D458" s="12">
        <f t="shared" si="73"/>
        <v>0.67584523456179113</v>
      </c>
      <c r="E458" s="12">
        <f t="shared" si="73"/>
        <v>0.57974950366767874</v>
      </c>
      <c r="F458" s="12">
        <f t="shared" si="73"/>
        <v>0.60182888054617123</v>
      </c>
      <c r="G458" s="12">
        <f t="shared" si="73"/>
        <v>0.6419630977484313</v>
      </c>
      <c r="H458" s="12">
        <f t="shared" si="73"/>
        <v>0.67876638421439162</v>
      </c>
      <c r="I458" s="12">
        <f t="shared" si="73"/>
        <v>0.75073675196280809</v>
      </c>
      <c r="J458" s="12">
        <f t="shared" si="73"/>
        <v>0.78378694063702625</v>
      </c>
      <c r="K458" s="12">
        <f t="shared" si="73"/>
        <v>0.79395259615125213</v>
      </c>
      <c r="L458" s="12">
        <f t="shared" si="73"/>
        <v>0.70536636696658095</v>
      </c>
      <c r="M458" s="12">
        <f t="shared" si="73"/>
        <v>0.61663259090334266</v>
      </c>
      <c r="N458" s="12">
        <f>+N457/N$402</f>
        <v>0.64020903631846859</v>
      </c>
      <c r="O458" s="12">
        <f>+O457/O$402</f>
        <v>0.67665865076455511</v>
      </c>
      <c r="P458" s="12">
        <f>+P457/P$402</f>
        <v>0.68166993053562486</v>
      </c>
      <c r="Q458" s="6"/>
      <c r="R458" s="11" t="s">
        <v>386</v>
      </c>
    </row>
    <row r="459" spans="1:19" ht="14">
      <c r="B459" s="205" t="s">
        <v>18</v>
      </c>
      <c r="C459" s="205"/>
      <c r="D459" s="205"/>
      <c r="E459" s="205"/>
      <c r="F459" s="205"/>
      <c r="G459" s="205"/>
      <c r="H459" s="205"/>
      <c r="I459" s="205"/>
      <c r="J459" s="205"/>
      <c r="K459" s="205"/>
      <c r="L459" s="205"/>
      <c r="M459" s="205"/>
      <c r="N459" s="205"/>
      <c r="O459" s="115"/>
      <c r="P459" s="115"/>
      <c r="Q459" s="6"/>
      <c r="R459" s="15"/>
    </row>
    <row r="460" spans="1:19" ht="14">
      <c r="B460" s="205" t="s">
        <v>344</v>
      </c>
      <c r="C460" s="205"/>
      <c r="D460" s="205"/>
      <c r="E460" s="205"/>
      <c r="F460" s="205"/>
      <c r="G460" s="205"/>
      <c r="H460" s="205"/>
      <c r="I460" s="205"/>
      <c r="J460" s="205"/>
      <c r="K460" s="205"/>
      <c r="L460" s="205"/>
      <c r="M460" s="205"/>
      <c r="N460" s="205"/>
      <c r="O460" s="115"/>
      <c r="P460" s="115"/>
      <c r="Q460" s="6"/>
      <c r="R460" s="9"/>
    </row>
    <row r="461" spans="1:19" ht="14">
      <c r="B461" s="7">
        <f t="shared" ref="B461:P464" si="74">IFERROR(VLOOKUP($B$460,$130:$216,MATCH($R461&amp;"/"&amp;B$348,$128:$128,0),FALSE),"")</f>
        <v>466271.62</v>
      </c>
      <c r="C461" s="7">
        <f t="shared" si="74"/>
        <v>377673</v>
      </c>
      <c r="D461" s="7">
        <f t="shared" si="74"/>
        <v>460614.73</v>
      </c>
      <c r="E461" s="7">
        <f t="shared" si="74"/>
        <v>481158.08</v>
      </c>
      <c r="F461" s="7">
        <f t="shared" si="74"/>
        <v>479602.26</v>
      </c>
      <c r="G461" s="7">
        <f t="shared" si="74"/>
        <v>532592.02</v>
      </c>
      <c r="H461" s="7">
        <f t="shared" si="74"/>
        <v>486604.88</v>
      </c>
      <c r="I461" s="7">
        <f t="shared" si="74"/>
        <v>483807.28</v>
      </c>
      <c r="J461" s="7">
        <f t="shared" si="74"/>
        <v>569146.82999999996</v>
      </c>
      <c r="K461" s="7">
        <f t="shared" si="74"/>
        <v>578149</v>
      </c>
      <c r="L461" s="7">
        <f t="shared" si="74"/>
        <v>686016.25</v>
      </c>
      <c r="M461" s="7">
        <f t="shared" si="74"/>
        <v>770136.66</v>
      </c>
      <c r="N461" s="7">
        <f t="shared" si="74"/>
        <v>672440.53</v>
      </c>
      <c r="O461" s="7">
        <f t="shared" si="74"/>
        <v>665155.81000000006</v>
      </c>
      <c r="P461" s="7">
        <f t="shared" si="74"/>
        <v>720609.09</v>
      </c>
      <c r="Q461" s="17"/>
      <c r="R461" s="9" t="s">
        <v>12</v>
      </c>
      <c r="S461" s="88"/>
    </row>
    <row r="462" spans="1:19" ht="14">
      <c r="B462" s="7">
        <f t="shared" si="74"/>
        <v>457149</v>
      </c>
      <c r="C462" s="7">
        <f t="shared" si="74"/>
        <v>380442.33</v>
      </c>
      <c r="D462" s="7">
        <f t="shared" si="74"/>
        <v>439536.15</v>
      </c>
      <c r="E462" s="7">
        <f t="shared" si="74"/>
        <v>492372.14</v>
      </c>
      <c r="F462" s="7">
        <f t="shared" si="74"/>
        <v>509408.05</v>
      </c>
      <c r="G462" s="7">
        <f t="shared" si="74"/>
        <v>606170.94999999995</v>
      </c>
      <c r="H462" s="7">
        <f t="shared" si="74"/>
        <v>540768.47</v>
      </c>
      <c r="I462" s="7">
        <f t="shared" si="74"/>
        <v>569195.02</v>
      </c>
      <c r="J462" s="7">
        <f t="shared" si="74"/>
        <v>648374.65</v>
      </c>
      <c r="K462" s="7">
        <f t="shared" si="74"/>
        <v>681376.7</v>
      </c>
      <c r="L462" s="7">
        <f t="shared" si="74"/>
        <v>783065.53</v>
      </c>
      <c r="M462" s="7">
        <f t="shared" si="74"/>
        <v>861899.24</v>
      </c>
      <c r="N462" s="7">
        <f t="shared" si="74"/>
        <v>658665.05000000005</v>
      </c>
      <c r="O462" s="7">
        <f t="shared" si="74"/>
        <v>625699.5</v>
      </c>
      <c r="P462" s="7">
        <f t="shared" si="74"/>
        <v>837101.06</v>
      </c>
      <c r="Q462" s="17"/>
      <c r="R462" s="9" t="s">
        <v>13</v>
      </c>
    </row>
    <row r="463" spans="1:19" ht="14">
      <c r="B463" s="7">
        <f t="shared" si="74"/>
        <v>546506.44999999995</v>
      </c>
      <c r="C463" s="7">
        <f t="shared" si="74"/>
        <v>421642.46</v>
      </c>
      <c r="D463" s="7">
        <f t="shared" si="74"/>
        <v>498490.58</v>
      </c>
      <c r="E463" s="7">
        <f t="shared" si="74"/>
        <v>482398.16</v>
      </c>
      <c r="F463" s="7">
        <f t="shared" si="74"/>
        <v>484643.49</v>
      </c>
      <c r="G463" s="7">
        <f t="shared" si="74"/>
        <v>506583.05</v>
      </c>
      <c r="H463" s="7">
        <f t="shared" si="74"/>
        <v>533126.76</v>
      </c>
      <c r="I463" s="7">
        <f t="shared" si="74"/>
        <v>598353.37</v>
      </c>
      <c r="J463" s="7">
        <f t="shared" si="74"/>
        <v>541532.06000000006</v>
      </c>
      <c r="K463" s="7">
        <f t="shared" si="74"/>
        <v>730843.68</v>
      </c>
      <c r="L463" s="7">
        <f t="shared" si="74"/>
        <v>848985.81</v>
      </c>
      <c r="M463" s="7">
        <f t="shared" si="74"/>
        <v>844432.44</v>
      </c>
      <c r="N463" s="7">
        <f t="shared" si="74"/>
        <v>808861.34</v>
      </c>
      <c r="O463" s="7">
        <f t="shared" si="74"/>
        <v>541025.07999999996</v>
      </c>
      <c r="P463" s="7">
        <f t="shared" si="74"/>
        <v>773856.01</v>
      </c>
      <c r="Q463" s="17"/>
      <c r="R463" s="9" t="s">
        <v>14</v>
      </c>
    </row>
    <row r="464" spans="1:19" ht="14">
      <c r="B464" s="18">
        <f t="shared" si="74"/>
        <v>483923.22</v>
      </c>
      <c r="C464" s="18">
        <f t="shared" si="74"/>
        <v>470768.15</v>
      </c>
      <c r="D464" s="18">
        <f t="shared" si="74"/>
        <v>468901.5</v>
      </c>
      <c r="E464" s="18">
        <f t="shared" si="74"/>
        <v>445005.61</v>
      </c>
      <c r="F464" s="18">
        <f t="shared" si="74"/>
        <v>541068</v>
      </c>
      <c r="G464" s="18">
        <f t="shared" si="74"/>
        <v>532309.44999999995</v>
      </c>
      <c r="H464" s="18">
        <f t="shared" si="74"/>
        <v>592928.36</v>
      </c>
      <c r="I464" s="18">
        <f t="shared" si="74"/>
        <v>645201.16</v>
      </c>
      <c r="J464" s="18">
        <f t="shared" si="74"/>
        <v>623859.80000000005</v>
      </c>
      <c r="K464" s="18">
        <f t="shared" si="74"/>
        <v>672311.8</v>
      </c>
      <c r="L464" s="18">
        <f t="shared" si="74"/>
        <v>771775.01</v>
      </c>
      <c r="M464" s="18">
        <f t="shared" si="74"/>
        <v>803273.67</v>
      </c>
      <c r="N464" s="18">
        <f t="shared" si="74"/>
        <v>758039</v>
      </c>
      <c r="O464" s="18">
        <f t="shared" si="74"/>
        <v>799476.6</v>
      </c>
      <c r="P464" s="18">
        <f t="shared" si="74"/>
        <v>836193.11</v>
      </c>
      <c r="Q464" s="17"/>
      <c r="R464" s="9" t="s">
        <v>19</v>
      </c>
    </row>
    <row r="465" spans="1:18" ht="14">
      <c r="B465" s="16">
        <f>SUM(B461:B464)</f>
        <v>1953850.2899999998</v>
      </c>
      <c r="C465" s="16">
        <f t="shared" ref="C465:M465" si="75">SUM(C461:C464)</f>
        <v>1650525.94</v>
      </c>
      <c r="D465" s="16">
        <f t="shared" si="75"/>
        <v>1867542.96</v>
      </c>
      <c r="E465" s="16">
        <f t="shared" si="75"/>
        <v>1900933.9899999998</v>
      </c>
      <c r="F465" s="16">
        <f t="shared" si="75"/>
        <v>2014721.8</v>
      </c>
      <c r="G465" s="16">
        <f t="shared" si="75"/>
        <v>2177655.4699999997</v>
      </c>
      <c r="H465" s="16">
        <f t="shared" si="75"/>
        <v>2153428.4699999997</v>
      </c>
      <c r="I465" s="16">
        <f t="shared" si="75"/>
        <v>2296556.83</v>
      </c>
      <c r="J465" s="16">
        <f t="shared" si="75"/>
        <v>2382913.34</v>
      </c>
      <c r="K465" s="16">
        <f t="shared" si="75"/>
        <v>2662681.1799999997</v>
      </c>
      <c r="L465" s="16">
        <f t="shared" si="75"/>
        <v>3089842.5999999996</v>
      </c>
      <c r="M465" s="16">
        <f t="shared" si="75"/>
        <v>3279742.01</v>
      </c>
      <c r="N465" s="16">
        <f>IF(N462="",N461*4,IF(N463="",(N462+N461)*2,IF(N464="",((N463+N462+N461)/3)*4,SUM(N461:N464))))</f>
        <v>2898005.92</v>
      </c>
      <c r="O465" s="16">
        <f>IF(O462="",O461*4,IF(O463="",(O462+O461)*2,IF(O464="",((O463+O462+O461)/3)*4,SUM(O461:O464))))</f>
        <v>2631356.9900000002</v>
      </c>
      <c r="P465" s="16">
        <f>IF(P462="",P461*4,IF(P463="",(P462+P461)*2,IF(P464="",((P463+P462+P461)/3)*4,SUM(P461:P464))))</f>
        <v>3167759.27</v>
      </c>
      <c r="Q465" s="6"/>
      <c r="R465" s="9" t="s">
        <v>15</v>
      </c>
    </row>
    <row r="466" spans="1:18" s="87" customFormat="1" ht="14">
      <c r="A466" s="86"/>
      <c r="B466" s="19"/>
      <c r="C466" s="20">
        <f t="shared" ref="C466:M466" si="76">C465/B465-1</f>
        <v>-0.15524441742156192</v>
      </c>
      <c r="D466" s="20">
        <f t="shared" si="76"/>
        <v>0.13148355608394735</v>
      </c>
      <c r="E466" s="20">
        <f t="shared" si="76"/>
        <v>1.7879658307833335E-2</v>
      </c>
      <c r="F466" s="20">
        <f t="shared" si="76"/>
        <v>5.9858895994594929E-2</v>
      </c>
      <c r="G466" s="20">
        <f t="shared" si="76"/>
        <v>8.0871547625086304E-2</v>
      </c>
      <c r="H466" s="20">
        <f t="shared" si="76"/>
        <v>-1.1125267671474259E-2</v>
      </c>
      <c r="I466" s="20">
        <f t="shared" si="76"/>
        <v>6.6465342124876869E-2</v>
      </c>
      <c r="J466" s="20">
        <f t="shared" si="76"/>
        <v>3.7602600933676733E-2</v>
      </c>
      <c r="K466" s="20">
        <f t="shared" si="76"/>
        <v>0.11740579705680765</v>
      </c>
      <c r="L466" s="20">
        <f t="shared" si="76"/>
        <v>0.16042529733131627</v>
      </c>
      <c r="M466" s="20">
        <f t="shared" si="76"/>
        <v>6.1459250383822273E-2</v>
      </c>
      <c r="N466" s="12">
        <f>N465/M465-1</f>
        <v>-0.11639210914641418</v>
      </c>
      <c r="O466" s="12">
        <f>O465/M465-1</f>
        <v>-0.19769390946698262</v>
      </c>
      <c r="P466" s="12">
        <f>P465/N465-1</f>
        <v>9.3082401294749539E-2</v>
      </c>
      <c r="Q466" s="17"/>
      <c r="R466" s="14" t="s">
        <v>20</v>
      </c>
    </row>
    <row r="467" spans="1:18" ht="14">
      <c r="B467" s="205" t="s">
        <v>307</v>
      </c>
      <c r="C467" s="205"/>
      <c r="D467" s="205"/>
      <c r="E467" s="205"/>
      <c r="F467" s="205"/>
      <c r="G467" s="205"/>
      <c r="H467" s="205"/>
      <c r="I467" s="205"/>
      <c r="J467" s="205"/>
      <c r="K467" s="205"/>
      <c r="L467" s="205"/>
      <c r="M467" s="205"/>
      <c r="N467" s="205"/>
      <c r="O467" s="115"/>
      <c r="P467" s="115"/>
      <c r="Q467" s="6"/>
      <c r="R467" s="9"/>
    </row>
    <row r="468" spans="1:18" ht="14">
      <c r="B468" s="7">
        <f t="shared" ref="B468:P471" si="77">IFERROR(VLOOKUP($B$467,$130:$216,MATCH($R468&amp;"/"&amp;B$348,$128:$128,0),FALSE),"")</f>
        <v>14335.16</v>
      </c>
      <c r="C468" s="7">
        <f t="shared" si="77"/>
        <v>6467</v>
      </c>
      <c r="D468" s="7">
        <f t="shared" si="77"/>
        <v>7106.08</v>
      </c>
      <c r="E468" s="7">
        <f t="shared" si="77"/>
        <v>8505.6299999999992</v>
      </c>
      <c r="F468" s="7">
        <f t="shared" si="77"/>
        <v>3144.04</v>
      </c>
      <c r="G468" s="7">
        <f t="shared" si="77"/>
        <v>2736.43</v>
      </c>
      <c r="H468" s="7">
        <f t="shared" si="77"/>
        <v>1558.72</v>
      </c>
      <c r="I468" s="7">
        <f t="shared" si="77"/>
        <v>4296.79</v>
      </c>
      <c r="J468" s="7">
        <f t="shared" si="77"/>
        <v>3024.12</v>
      </c>
      <c r="K468" s="7">
        <f t="shared" si="77"/>
        <v>1774.44</v>
      </c>
      <c r="L468" s="7">
        <f t="shared" si="77"/>
        <v>3583.37</v>
      </c>
      <c r="M468" s="7">
        <f t="shared" si="77"/>
        <v>4342.47</v>
      </c>
      <c r="N468" s="7">
        <f t="shared" si="77"/>
        <v>9145.64</v>
      </c>
      <c r="O468" s="7">
        <f t="shared" si="77"/>
        <v>7176.57</v>
      </c>
      <c r="P468" s="7">
        <f t="shared" si="77"/>
        <v>3343.49</v>
      </c>
      <c r="Q468" s="6"/>
      <c r="R468" s="9" t="s">
        <v>12</v>
      </c>
    </row>
    <row r="469" spans="1:18" ht="14">
      <c r="B469" s="7">
        <f t="shared" si="77"/>
        <v>3728</v>
      </c>
      <c r="C469" s="7">
        <f t="shared" si="77"/>
        <v>5518.11</v>
      </c>
      <c r="D469" s="7">
        <f t="shared" si="77"/>
        <v>3644.99</v>
      </c>
      <c r="E469" s="7">
        <f t="shared" si="77"/>
        <v>10613.84</v>
      </c>
      <c r="F469" s="7">
        <f t="shared" si="77"/>
        <v>6342.39</v>
      </c>
      <c r="G469" s="7">
        <f t="shared" si="77"/>
        <v>4401.87</v>
      </c>
      <c r="H469" s="7">
        <f t="shared" si="77"/>
        <v>4042.75</v>
      </c>
      <c r="I469" s="7">
        <f t="shared" si="77"/>
        <v>3561.05</v>
      </c>
      <c r="J469" s="7">
        <f t="shared" si="77"/>
        <v>4018.89</v>
      </c>
      <c r="K469" s="7">
        <f t="shared" si="77"/>
        <v>8096.79</v>
      </c>
      <c r="L469" s="7">
        <f t="shared" si="77"/>
        <v>2410.06</v>
      </c>
      <c r="M469" s="7">
        <f t="shared" si="77"/>
        <v>3852.82</v>
      </c>
      <c r="N469" s="7">
        <f t="shared" si="77"/>
        <v>958.9</v>
      </c>
      <c r="O469" s="7">
        <f t="shared" si="77"/>
        <v>4220.21</v>
      </c>
      <c r="P469" s="7">
        <f t="shared" si="77"/>
        <v>4209.13</v>
      </c>
      <c r="Q469" s="6"/>
      <c r="R469" s="9" t="s">
        <v>13</v>
      </c>
    </row>
    <row r="470" spans="1:18" ht="14">
      <c r="B470" s="7">
        <f t="shared" si="77"/>
        <v>4699.8100000000004</v>
      </c>
      <c r="C470" s="7">
        <f t="shared" si="77"/>
        <v>6513.54</v>
      </c>
      <c r="D470" s="7">
        <f t="shared" si="77"/>
        <v>4565.3</v>
      </c>
      <c r="E470" s="7">
        <f t="shared" si="77"/>
        <v>4630.53</v>
      </c>
      <c r="F470" s="7">
        <f t="shared" si="77"/>
        <v>4761.32</v>
      </c>
      <c r="G470" s="7">
        <f t="shared" si="77"/>
        <v>1455.54</v>
      </c>
      <c r="H470" s="7">
        <f t="shared" si="77"/>
        <v>2724.38</v>
      </c>
      <c r="I470" s="7">
        <f t="shared" si="77"/>
        <v>4201.2</v>
      </c>
      <c r="J470" s="7">
        <f t="shared" si="77"/>
        <v>3272.81</v>
      </c>
      <c r="K470" s="7">
        <f t="shared" si="77"/>
        <v>3877.94</v>
      </c>
      <c r="L470" s="7">
        <f t="shared" si="77"/>
        <v>3611.14</v>
      </c>
      <c r="M470" s="7">
        <f t="shared" si="77"/>
        <v>1977.43</v>
      </c>
      <c r="N470" s="7">
        <f t="shared" si="77"/>
        <v>4089.34</v>
      </c>
      <c r="O470" s="7">
        <f t="shared" si="77"/>
        <v>6135.43</v>
      </c>
      <c r="P470" s="7">
        <f t="shared" si="77"/>
        <v>6524.85</v>
      </c>
      <c r="Q470" s="6"/>
      <c r="R470" s="9" t="s">
        <v>14</v>
      </c>
    </row>
    <row r="471" spans="1:18" ht="14">
      <c r="B471" s="18">
        <f t="shared" si="77"/>
        <v>7626.1</v>
      </c>
      <c r="C471" s="18">
        <f t="shared" si="77"/>
        <v>6296.03</v>
      </c>
      <c r="D471" s="18">
        <f t="shared" si="77"/>
        <v>10596.47</v>
      </c>
      <c r="E471" s="18">
        <f t="shared" si="77"/>
        <v>2587.56</v>
      </c>
      <c r="F471" s="18">
        <f t="shared" si="77"/>
        <v>3513.2</v>
      </c>
      <c r="G471" s="18">
        <f t="shared" si="77"/>
        <v>3181.59</v>
      </c>
      <c r="H471" s="18">
        <f t="shared" si="77"/>
        <v>2842.2</v>
      </c>
      <c r="I471" s="18">
        <f t="shared" si="77"/>
        <v>-691.27</v>
      </c>
      <c r="J471" s="18">
        <f t="shared" si="77"/>
        <v>3809.53</v>
      </c>
      <c r="K471" s="18">
        <f t="shared" si="77"/>
        <v>2693.74</v>
      </c>
      <c r="L471" s="18">
        <f t="shared" si="77"/>
        <v>2023.28</v>
      </c>
      <c r="M471" s="18">
        <f t="shared" si="77"/>
        <v>1049.05</v>
      </c>
      <c r="N471" s="18">
        <f t="shared" si="77"/>
        <v>1071.24</v>
      </c>
      <c r="O471" s="18">
        <f t="shared" si="77"/>
        <v>2703.56</v>
      </c>
      <c r="P471" s="18">
        <f t="shared" si="77"/>
        <v>-2116.29</v>
      </c>
      <c r="Q471" s="6"/>
      <c r="R471" s="9" t="s">
        <v>19</v>
      </c>
    </row>
    <row r="472" spans="1:18" ht="14">
      <c r="B472" s="7">
        <f>SUM(B468:B471)</f>
        <v>30389.07</v>
      </c>
      <c r="C472" s="112">
        <f t="shared" ref="C472:M472" si="78">SUM(C468:C471)</f>
        <v>24794.68</v>
      </c>
      <c r="D472" s="112">
        <f t="shared" si="78"/>
        <v>25912.839999999997</v>
      </c>
      <c r="E472" s="112">
        <f t="shared" si="78"/>
        <v>26337.56</v>
      </c>
      <c r="F472" s="112">
        <f t="shared" si="78"/>
        <v>17760.95</v>
      </c>
      <c r="G472" s="112">
        <f t="shared" si="78"/>
        <v>11775.43</v>
      </c>
      <c r="H472" s="112">
        <f t="shared" si="78"/>
        <v>11168.05</v>
      </c>
      <c r="I472" s="112">
        <f t="shared" si="78"/>
        <v>11367.77</v>
      </c>
      <c r="J472" s="112">
        <f t="shared" si="78"/>
        <v>14125.35</v>
      </c>
      <c r="K472" s="112">
        <f t="shared" si="78"/>
        <v>16442.91</v>
      </c>
      <c r="L472" s="112">
        <f t="shared" si="78"/>
        <v>11627.85</v>
      </c>
      <c r="M472" s="112">
        <f t="shared" si="78"/>
        <v>11221.77</v>
      </c>
      <c r="N472" s="112">
        <f>IF(N469="",N468*4,IF(N470="",(N469+N468)*2,IF(N471="",((N470+N469+N468)/3)*4,SUM(N468:N471))))</f>
        <v>15265.119999999999</v>
      </c>
      <c r="O472" s="112">
        <f>IF(O469="",O468*4,IF(O470="",(O469+O468)*2,IF(O471="",((O470+O469+O468)/3)*4,SUM(O468:O471))))</f>
        <v>20235.77</v>
      </c>
      <c r="P472" s="112">
        <f>IF(P469="",P468*4,IF(P470="",(P469+P468)*2,IF(P471="",((P470+P469+P468)/3)*4,SUM(P468:P471))))</f>
        <v>11961.18</v>
      </c>
      <c r="Q472" s="6"/>
      <c r="R472" s="9" t="s">
        <v>15</v>
      </c>
    </row>
    <row r="473" spans="1:18" ht="14">
      <c r="B473" s="205" t="s">
        <v>345</v>
      </c>
      <c r="C473" s="205"/>
      <c r="D473" s="205"/>
      <c r="E473" s="205"/>
      <c r="F473" s="205"/>
      <c r="G473" s="205"/>
      <c r="H473" s="205"/>
      <c r="I473" s="205"/>
      <c r="J473" s="205"/>
      <c r="K473" s="205"/>
      <c r="L473" s="205"/>
      <c r="M473" s="205"/>
      <c r="N473" s="205"/>
      <c r="O473" s="115"/>
      <c r="P473" s="115"/>
      <c r="Q473" s="6"/>
      <c r="R473" s="9"/>
    </row>
    <row r="474" spans="1:18" ht="14">
      <c r="B474" s="7">
        <f t="shared" ref="B474:P477" si="79">IFERROR(VLOOKUP($B$473,$130:$216,MATCH($R474&amp;"/"&amp;B$348,$128:$128,0),FALSE),"")</f>
        <v>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0</v>
      </c>
      <c r="M474" s="7">
        <f t="shared" si="79"/>
        <v>0</v>
      </c>
      <c r="N474" s="7">
        <f t="shared" si="79"/>
        <v>0</v>
      </c>
      <c r="O474" s="7">
        <f t="shared" si="79"/>
        <v>0</v>
      </c>
      <c r="P474" s="7">
        <f t="shared" si="79"/>
        <v>0</v>
      </c>
      <c r="Q474" s="6"/>
      <c r="R474" s="9" t="s">
        <v>12</v>
      </c>
    </row>
    <row r="475" spans="1:18" ht="14">
      <c r="B475" s="7">
        <f t="shared" si="79"/>
        <v>0</v>
      </c>
      <c r="C475" s="7">
        <f t="shared" si="79"/>
        <v>0</v>
      </c>
      <c r="D475" s="7">
        <f t="shared" si="79"/>
        <v>0</v>
      </c>
      <c r="E475" s="7">
        <f t="shared" si="79"/>
        <v>0</v>
      </c>
      <c r="F475" s="7">
        <f t="shared" si="79"/>
        <v>0</v>
      </c>
      <c r="G475" s="7">
        <f t="shared" si="79"/>
        <v>0</v>
      </c>
      <c r="H475" s="7">
        <f t="shared" si="79"/>
        <v>0</v>
      </c>
      <c r="I475" s="7">
        <f t="shared" si="79"/>
        <v>0</v>
      </c>
      <c r="J475" s="7">
        <f t="shared" si="79"/>
        <v>0</v>
      </c>
      <c r="K475" s="7">
        <f t="shared" si="79"/>
        <v>0</v>
      </c>
      <c r="L475" s="7">
        <f t="shared" si="79"/>
        <v>0</v>
      </c>
      <c r="M475" s="7">
        <f t="shared" si="79"/>
        <v>2915.85</v>
      </c>
      <c r="N475" s="7">
        <f t="shared" si="79"/>
        <v>0</v>
      </c>
      <c r="O475" s="7">
        <f t="shared" si="79"/>
        <v>3177</v>
      </c>
      <c r="P475" s="7">
        <f t="shared" si="79"/>
        <v>5097.5</v>
      </c>
      <c r="Q475" s="6"/>
      <c r="R475" s="9" t="s">
        <v>13</v>
      </c>
    </row>
    <row r="476" spans="1:18" ht="14">
      <c r="B476" s="7">
        <f t="shared" si="79"/>
        <v>0</v>
      </c>
      <c r="C476" s="7">
        <f t="shared" si="79"/>
        <v>0</v>
      </c>
      <c r="D476" s="7">
        <f t="shared" si="79"/>
        <v>0</v>
      </c>
      <c r="E476" s="7">
        <f t="shared" si="79"/>
        <v>0</v>
      </c>
      <c r="F476" s="7">
        <f t="shared" si="79"/>
        <v>0</v>
      </c>
      <c r="G476" s="7">
        <f t="shared" si="79"/>
        <v>0</v>
      </c>
      <c r="H476" s="7">
        <f t="shared" si="79"/>
        <v>0</v>
      </c>
      <c r="I476" s="7">
        <f t="shared" si="79"/>
        <v>0</v>
      </c>
      <c r="J476" s="7">
        <f t="shared" si="79"/>
        <v>0</v>
      </c>
      <c r="K476" s="7">
        <f t="shared" si="79"/>
        <v>0</v>
      </c>
      <c r="L476" s="7">
        <f t="shared" si="79"/>
        <v>0</v>
      </c>
      <c r="M476" s="7">
        <f t="shared" si="79"/>
        <v>1077</v>
      </c>
      <c r="N476" s="7">
        <f t="shared" si="79"/>
        <v>2154</v>
      </c>
      <c r="O476" s="7">
        <f t="shared" si="79"/>
        <v>0</v>
      </c>
      <c r="P476" s="7">
        <f t="shared" si="79"/>
        <v>897.5</v>
      </c>
      <c r="Q476" s="6"/>
      <c r="R476" s="9" t="s">
        <v>14</v>
      </c>
    </row>
    <row r="477" spans="1:18" ht="14">
      <c r="B477" s="18">
        <f t="shared" si="79"/>
        <v>0</v>
      </c>
      <c r="C477" s="18">
        <f t="shared" si="79"/>
        <v>0</v>
      </c>
      <c r="D477" s="18">
        <f t="shared" si="79"/>
        <v>0</v>
      </c>
      <c r="E477" s="18">
        <f t="shared" si="79"/>
        <v>0</v>
      </c>
      <c r="F477" s="18">
        <f t="shared" si="79"/>
        <v>0</v>
      </c>
      <c r="G477" s="18">
        <f t="shared" si="79"/>
        <v>0</v>
      </c>
      <c r="H477" s="18">
        <f t="shared" si="79"/>
        <v>0</v>
      </c>
      <c r="I477" s="18">
        <f t="shared" si="79"/>
        <v>0</v>
      </c>
      <c r="J477" s="18">
        <f t="shared" si="79"/>
        <v>0</v>
      </c>
      <c r="K477" s="18">
        <f t="shared" si="79"/>
        <v>0</v>
      </c>
      <c r="L477" s="18">
        <f t="shared" si="79"/>
        <v>359</v>
      </c>
      <c r="M477" s="18">
        <f t="shared" si="79"/>
        <v>0</v>
      </c>
      <c r="N477" s="18">
        <f t="shared" si="79"/>
        <v>0</v>
      </c>
      <c r="O477" s="18">
        <f t="shared" si="79"/>
        <v>897.5</v>
      </c>
      <c r="P477" s="18">
        <f t="shared" si="79"/>
        <v>0</v>
      </c>
      <c r="Q477" s="6"/>
      <c r="R477" s="9" t="s">
        <v>19</v>
      </c>
    </row>
    <row r="478" spans="1:18" ht="14">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359</v>
      </c>
      <c r="M478" s="112">
        <f t="shared" si="80"/>
        <v>3992.85</v>
      </c>
      <c r="N478" s="112">
        <f>IF(N475="",N474*4,IF(N476="",(N475+N474)*2,IF(N477="",((N476+N475+N474)/3)*4,SUM(N474:N477))))</f>
        <v>2154</v>
      </c>
      <c r="O478" s="112">
        <f>IF(O475="",O474*4,IF(O476="",(O475+O474)*2,IF(O477="",((O476+O475+O474)/3)*4,SUM(O474:O477))))</f>
        <v>4074.5</v>
      </c>
      <c r="P478" s="112">
        <f>IF(P475="",P474*4,IF(P476="",(P475+P474)*2,IF(P477="",((P476+P475+P474)/3)*4,SUM(P474:P477))))</f>
        <v>5995</v>
      </c>
      <c r="Q478" s="6"/>
      <c r="R478" s="9" t="s">
        <v>15</v>
      </c>
    </row>
    <row r="479" spans="1:18" ht="14">
      <c r="B479" s="205" t="s">
        <v>353</v>
      </c>
      <c r="C479" s="205"/>
      <c r="D479" s="205"/>
      <c r="E479" s="205"/>
      <c r="F479" s="205"/>
      <c r="G479" s="205"/>
      <c r="H479" s="205"/>
      <c r="I479" s="205"/>
      <c r="J479" s="205"/>
      <c r="K479" s="205"/>
      <c r="L479" s="205"/>
      <c r="M479" s="205"/>
      <c r="N479" s="205"/>
      <c r="O479" s="115"/>
      <c r="P479" s="115"/>
      <c r="Q479" s="6"/>
      <c r="R479" s="9"/>
    </row>
    <row r="480" spans="1:18" ht="14">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c r="B485" s="205" t="s">
        <v>354</v>
      </c>
      <c r="C485" s="205"/>
      <c r="D485" s="205"/>
      <c r="E485" s="205"/>
      <c r="F485" s="205"/>
      <c r="G485" s="205"/>
      <c r="H485" s="205"/>
      <c r="I485" s="205"/>
      <c r="J485" s="205"/>
      <c r="K485" s="205"/>
      <c r="L485" s="205"/>
      <c r="M485" s="205"/>
      <c r="N485" s="205"/>
      <c r="O485" s="115"/>
      <c r="P485" s="115"/>
      <c r="Q485" s="6"/>
      <c r="R485" s="9"/>
    </row>
    <row r="486" spans="2:18" ht="14">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ht="14">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ht="14">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ht="14">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ht="14">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ht="14">
      <c r="B491" s="205" t="s">
        <v>347</v>
      </c>
      <c r="C491" s="205"/>
      <c r="D491" s="205"/>
      <c r="E491" s="205"/>
      <c r="F491" s="205"/>
      <c r="G491" s="205"/>
      <c r="H491" s="205"/>
      <c r="I491" s="205"/>
      <c r="J491" s="205"/>
      <c r="K491" s="205"/>
      <c r="L491" s="205"/>
      <c r="M491" s="205"/>
      <c r="N491" s="205"/>
      <c r="O491" s="115"/>
      <c r="P491" s="115"/>
      <c r="Q491" s="6"/>
      <c r="R491" s="9"/>
    </row>
    <row r="492" spans="2:18" s="2" customFormat="1" ht="14">
      <c r="B492" s="7">
        <f t="shared" ref="B492:P495" si="85">IFERROR(VLOOKUP($B$491,$130:$216,MATCH($R492&amp;"/"&amp;B$348,$128:$128,0),FALSE),"")</f>
        <v>480606.78</v>
      </c>
      <c r="C492" s="7">
        <f t="shared" si="85"/>
        <v>384140</v>
      </c>
      <c r="D492" s="7">
        <f t="shared" si="85"/>
        <v>467720.81</v>
      </c>
      <c r="E492" s="7">
        <f t="shared" si="85"/>
        <v>489663.71</v>
      </c>
      <c r="F492" s="7">
        <f t="shared" si="85"/>
        <v>482746.3</v>
      </c>
      <c r="G492" s="7">
        <f t="shared" si="85"/>
        <v>535328.44999999995</v>
      </c>
      <c r="H492" s="7">
        <f t="shared" si="85"/>
        <v>488163.59</v>
      </c>
      <c r="I492" s="7">
        <f t="shared" si="85"/>
        <v>488104.07</v>
      </c>
      <c r="J492" s="7">
        <f t="shared" si="85"/>
        <v>572170.94999999995</v>
      </c>
      <c r="K492" s="7">
        <f t="shared" si="85"/>
        <v>579923.43999999994</v>
      </c>
      <c r="L492" s="7">
        <f t="shared" si="85"/>
        <v>689599.62</v>
      </c>
      <c r="M492" s="7">
        <f t="shared" si="85"/>
        <v>774479.13</v>
      </c>
      <c r="N492" s="7">
        <f t="shared" si="85"/>
        <v>681586.18</v>
      </c>
      <c r="O492" s="7">
        <f t="shared" si="85"/>
        <v>672332.37</v>
      </c>
      <c r="P492" s="7">
        <f t="shared" si="85"/>
        <v>723952.59</v>
      </c>
      <c r="Q492" s="6"/>
      <c r="R492" s="9" t="s">
        <v>12</v>
      </c>
    </row>
    <row r="493" spans="2:18" s="2" customFormat="1" ht="14">
      <c r="B493" s="7">
        <f t="shared" si="85"/>
        <v>460877</v>
      </c>
      <c r="C493" s="7">
        <f t="shared" si="85"/>
        <v>385960.44</v>
      </c>
      <c r="D493" s="7">
        <f t="shared" si="85"/>
        <v>443181.13</v>
      </c>
      <c r="E493" s="7">
        <f t="shared" si="85"/>
        <v>502985.99</v>
      </c>
      <c r="F493" s="7">
        <f t="shared" si="85"/>
        <v>515750.44</v>
      </c>
      <c r="G493" s="7">
        <f t="shared" si="85"/>
        <v>610572.81999999995</v>
      </c>
      <c r="H493" s="7">
        <f t="shared" si="85"/>
        <v>544811.22</v>
      </c>
      <c r="I493" s="7">
        <f t="shared" si="85"/>
        <v>572756.06999999995</v>
      </c>
      <c r="J493" s="7">
        <f t="shared" si="85"/>
        <v>652393.54</v>
      </c>
      <c r="K493" s="7">
        <f t="shared" si="85"/>
        <v>689473.49</v>
      </c>
      <c r="L493" s="7">
        <f t="shared" si="85"/>
        <v>785475.58</v>
      </c>
      <c r="M493" s="7">
        <f t="shared" si="85"/>
        <v>868667.91</v>
      </c>
      <c r="N493" s="7">
        <f t="shared" si="85"/>
        <v>659623.94999999995</v>
      </c>
      <c r="O493" s="7">
        <f t="shared" si="85"/>
        <v>633096.71</v>
      </c>
      <c r="P493" s="7">
        <f t="shared" si="85"/>
        <v>846407.69</v>
      </c>
      <c r="Q493" s="6"/>
      <c r="R493" s="9" t="s">
        <v>13</v>
      </c>
    </row>
    <row r="494" spans="2:18" s="2" customFormat="1" ht="14">
      <c r="B494" s="7">
        <f t="shared" si="85"/>
        <v>551206.27</v>
      </c>
      <c r="C494" s="7">
        <f t="shared" si="85"/>
        <v>428156.01</v>
      </c>
      <c r="D494" s="7">
        <f t="shared" si="85"/>
        <v>503055.88</v>
      </c>
      <c r="E494" s="7">
        <f t="shared" si="85"/>
        <v>487028.68</v>
      </c>
      <c r="F494" s="7">
        <f t="shared" si="85"/>
        <v>489404.81</v>
      </c>
      <c r="G494" s="7">
        <f t="shared" si="85"/>
        <v>508038.59</v>
      </c>
      <c r="H494" s="7">
        <f t="shared" si="85"/>
        <v>535851.14</v>
      </c>
      <c r="I494" s="7">
        <f t="shared" si="85"/>
        <v>602554.56999999995</v>
      </c>
      <c r="J494" s="7">
        <f t="shared" si="85"/>
        <v>544804.87</v>
      </c>
      <c r="K494" s="7">
        <f t="shared" si="85"/>
        <v>734721.62</v>
      </c>
      <c r="L494" s="7">
        <f t="shared" si="85"/>
        <v>852596.95</v>
      </c>
      <c r="M494" s="7">
        <f t="shared" si="85"/>
        <v>847486.87</v>
      </c>
      <c r="N494" s="7">
        <f t="shared" si="85"/>
        <v>815104.68</v>
      </c>
      <c r="O494" s="7">
        <f t="shared" si="85"/>
        <v>547160.51</v>
      </c>
      <c r="P494" s="7">
        <f t="shared" si="85"/>
        <v>781278.36</v>
      </c>
      <c r="Q494" s="6"/>
      <c r="R494" s="9" t="s">
        <v>14</v>
      </c>
    </row>
    <row r="495" spans="2:18" s="2" customFormat="1" ht="14">
      <c r="B495" s="7">
        <f t="shared" si="85"/>
        <v>491549.32</v>
      </c>
      <c r="C495" s="7">
        <f t="shared" si="85"/>
        <v>477064.18</v>
      </c>
      <c r="D495" s="7">
        <f t="shared" si="85"/>
        <v>479497.96</v>
      </c>
      <c r="E495" s="7">
        <f t="shared" si="85"/>
        <v>447593.17</v>
      </c>
      <c r="F495" s="7">
        <f t="shared" si="85"/>
        <v>544581.19999999995</v>
      </c>
      <c r="G495" s="7">
        <f t="shared" si="85"/>
        <v>535491.04</v>
      </c>
      <c r="H495" s="7">
        <f t="shared" si="85"/>
        <v>595770.55000000005</v>
      </c>
      <c r="I495" s="7">
        <f t="shared" si="85"/>
        <v>644509.89</v>
      </c>
      <c r="J495" s="7">
        <f t="shared" si="85"/>
        <v>627669.31999999995</v>
      </c>
      <c r="K495" s="7">
        <f t="shared" si="85"/>
        <v>675005.54</v>
      </c>
      <c r="L495" s="7">
        <f t="shared" si="85"/>
        <v>775234.29</v>
      </c>
      <c r="M495" s="7">
        <f t="shared" si="85"/>
        <v>804322.73</v>
      </c>
      <c r="N495" s="7">
        <f t="shared" si="85"/>
        <v>759110.23</v>
      </c>
      <c r="O495" s="7">
        <f t="shared" si="85"/>
        <v>803077.65</v>
      </c>
      <c r="P495" s="7">
        <f t="shared" si="85"/>
        <v>834076.81</v>
      </c>
      <c r="Q495" s="6"/>
      <c r="R495" s="9" t="s">
        <v>19</v>
      </c>
    </row>
    <row r="496" spans="2:18" s="2" customFormat="1" ht="14">
      <c r="B496" s="16">
        <f>SUM(B492:B495)</f>
        <v>1984239.37</v>
      </c>
      <c r="C496" s="16">
        <f t="shared" ref="C496:M496" si="86">SUM(C492:C495)</f>
        <v>1675320.63</v>
      </c>
      <c r="D496" s="16">
        <f t="shared" si="86"/>
        <v>1893455.7799999998</v>
      </c>
      <c r="E496" s="16">
        <f t="shared" si="86"/>
        <v>1927271.5499999998</v>
      </c>
      <c r="F496" s="16">
        <f t="shared" si="86"/>
        <v>2032482.75</v>
      </c>
      <c r="G496" s="16">
        <f t="shared" si="86"/>
        <v>2189430.9000000004</v>
      </c>
      <c r="H496" s="16">
        <f t="shared" si="86"/>
        <v>2164596.5</v>
      </c>
      <c r="I496" s="16">
        <f t="shared" si="86"/>
        <v>2307924.6</v>
      </c>
      <c r="J496" s="16">
        <f t="shared" si="86"/>
        <v>2397038.6799999997</v>
      </c>
      <c r="K496" s="16">
        <f t="shared" si="86"/>
        <v>2679124.09</v>
      </c>
      <c r="L496" s="16">
        <f t="shared" si="86"/>
        <v>3102906.44</v>
      </c>
      <c r="M496" s="16">
        <f t="shared" si="86"/>
        <v>3294956.64</v>
      </c>
      <c r="N496" s="16">
        <f>IF(N493="",N492*4,IF(N494="",(N493+N492)*2,IF(N495="",((N494+N493+N492)/3)*4,SUM(N492:N495))))</f>
        <v>2915425.04</v>
      </c>
      <c r="O496" s="16">
        <f>IF(O493="",O492*4,IF(O494="",(O493+O492)*2,IF(O495="",((O494+O493+O492)/3)*4,SUM(O492:O495))))</f>
        <v>2655667.2400000002</v>
      </c>
      <c r="P496" s="16">
        <f>IF(P493="",P492*4,IF(P494="",(P493+P492)*2,IF(P495="",((P494+P493+P492)/3)*4,SUM(P492:P495))))</f>
        <v>3185715.4499999997</v>
      </c>
      <c r="Q496" s="6"/>
      <c r="R496" s="9" t="s">
        <v>15</v>
      </c>
    </row>
    <row r="497" spans="1:18" ht="14">
      <c r="B497" s="222" t="s">
        <v>21</v>
      </c>
      <c r="C497" s="222"/>
      <c r="D497" s="222"/>
      <c r="E497" s="222"/>
      <c r="F497" s="222"/>
      <c r="G497" s="222"/>
      <c r="H497" s="222"/>
      <c r="I497" s="222"/>
      <c r="J497" s="222"/>
      <c r="K497" s="222"/>
      <c r="L497" s="222"/>
      <c r="M497" s="222"/>
      <c r="N497" s="222"/>
      <c r="O497" s="117"/>
      <c r="P497" s="117"/>
      <c r="Q497" s="6"/>
      <c r="R497" s="9"/>
    </row>
    <row r="498" spans="1:18" ht="14">
      <c r="B498" s="223" t="s">
        <v>348</v>
      </c>
      <c r="C498" s="223"/>
      <c r="D498" s="223"/>
      <c r="E498" s="223"/>
      <c r="F498" s="223"/>
      <c r="G498" s="223"/>
      <c r="H498" s="223"/>
      <c r="I498" s="223"/>
      <c r="J498" s="223"/>
      <c r="K498" s="223"/>
      <c r="L498" s="223"/>
      <c r="M498" s="223"/>
      <c r="N498" s="223"/>
      <c r="O498" s="118"/>
      <c r="P498" s="118"/>
      <c r="Q498" s="6"/>
      <c r="R498" s="9"/>
    </row>
    <row r="499" spans="1:18" ht="14">
      <c r="B499" s="7">
        <f t="shared" ref="B499:P502" si="87">IFERROR(VLOOKUP($B$498,$130:$216,MATCH($R499&amp;"/"&amp;B$348,$128:$128,0),FALSE),"")</f>
        <v>287664.63</v>
      </c>
      <c r="C499" s="7">
        <f t="shared" si="87"/>
        <v>236926</v>
      </c>
      <c r="D499" s="7">
        <f t="shared" si="87"/>
        <v>303586.87</v>
      </c>
      <c r="E499" s="7">
        <f t="shared" si="87"/>
        <v>285459.34000000003</v>
      </c>
      <c r="F499" s="7">
        <f t="shared" si="87"/>
        <v>240805.06</v>
      </c>
      <c r="G499" s="7">
        <f t="shared" si="87"/>
        <v>268199.42</v>
      </c>
      <c r="H499" s="7">
        <f t="shared" si="87"/>
        <v>229549.24</v>
      </c>
      <c r="I499" s="7">
        <f t="shared" si="87"/>
        <v>218973.95</v>
      </c>
      <c r="J499" s="7">
        <f t="shared" si="87"/>
        <v>268535.59000000003</v>
      </c>
      <c r="K499" s="7">
        <f t="shared" si="87"/>
        <v>266618.01</v>
      </c>
      <c r="L499" s="7">
        <f t="shared" si="87"/>
        <v>322240.38</v>
      </c>
      <c r="M499" s="7">
        <f t="shared" si="87"/>
        <v>349108.47999999998</v>
      </c>
      <c r="N499" s="7">
        <f t="shared" si="87"/>
        <v>316492.52</v>
      </c>
      <c r="O499" s="7">
        <f t="shared" si="87"/>
        <v>348233.3</v>
      </c>
      <c r="P499" s="7">
        <f t="shared" si="87"/>
        <v>367581.73</v>
      </c>
      <c r="Q499" s="6"/>
      <c r="R499" s="9" t="s">
        <v>12</v>
      </c>
    </row>
    <row r="500" spans="1:18" ht="14">
      <c r="B500" s="7">
        <f t="shared" si="87"/>
        <v>277457</v>
      </c>
      <c r="C500" s="7">
        <f t="shared" si="87"/>
        <v>237482.66</v>
      </c>
      <c r="D500" s="7">
        <f t="shared" si="87"/>
        <v>277582.53000000003</v>
      </c>
      <c r="E500" s="7">
        <f t="shared" si="87"/>
        <v>257292.75</v>
      </c>
      <c r="F500" s="7">
        <f t="shared" si="87"/>
        <v>251004.01</v>
      </c>
      <c r="G500" s="7">
        <f t="shared" si="87"/>
        <v>314130.34999999998</v>
      </c>
      <c r="H500" s="7">
        <f t="shared" si="87"/>
        <v>271171.21000000002</v>
      </c>
      <c r="I500" s="7">
        <f t="shared" si="87"/>
        <v>294241.96000000002</v>
      </c>
      <c r="J500" s="7">
        <f t="shared" si="87"/>
        <v>320464.46999999997</v>
      </c>
      <c r="K500" s="7">
        <f t="shared" si="87"/>
        <v>348443.78</v>
      </c>
      <c r="L500" s="7">
        <f t="shared" si="87"/>
        <v>387343.99</v>
      </c>
      <c r="M500" s="7">
        <f t="shared" si="87"/>
        <v>408886.3</v>
      </c>
      <c r="N500" s="7">
        <f t="shared" si="87"/>
        <v>403068.58</v>
      </c>
      <c r="O500" s="7">
        <f t="shared" si="87"/>
        <v>317170.21000000002</v>
      </c>
      <c r="P500" s="7">
        <f t="shared" si="87"/>
        <v>454642.49</v>
      </c>
      <c r="Q500" s="6"/>
      <c r="R500" s="9" t="s">
        <v>13</v>
      </c>
    </row>
    <row r="501" spans="1:18" ht="14">
      <c r="B501" s="7">
        <f t="shared" si="87"/>
        <v>351958.33</v>
      </c>
      <c r="C501" s="7">
        <f t="shared" si="87"/>
        <v>256491.64</v>
      </c>
      <c r="D501" s="7">
        <f t="shared" si="87"/>
        <v>329129.55</v>
      </c>
      <c r="E501" s="7">
        <f t="shared" si="87"/>
        <v>265836.77</v>
      </c>
      <c r="F501" s="7">
        <f t="shared" si="87"/>
        <v>220796.06</v>
      </c>
      <c r="G501" s="7">
        <f t="shared" si="87"/>
        <v>218019.63</v>
      </c>
      <c r="H501" s="7">
        <f t="shared" si="87"/>
        <v>234305.78</v>
      </c>
      <c r="I501" s="7">
        <f t="shared" si="87"/>
        <v>281976.84000000003</v>
      </c>
      <c r="J501" s="7">
        <f t="shared" si="87"/>
        <v>246729.76</v>
      </c>
      <c r="K501" s="7">
        <f t="shared" si="87"/>
        <v>363146.79</v>
      </c>
      <c r="L501" s="7">
        <f t="shared" si="87"/>
        <v>430198.08</v>
      </c>
      <c r="M501" s="7">
        <f t="shared" si="87"/>
        <v>388090.08</v>
      </c>
      <c r="N501" s="7">
        <f t="shared" si="87"/>
        <v>428274.07</v>
      </c>
      <c r="O501" s="7">
        <f t="shared" si="87"/>
        <v>268132.53000000003</v>
      </c>
      <c r="P501" s="7">
        <f t="shared" si="87"/>
        <v>402633.31</v>
      </c>
      <c r="Q501" s="6"/>
      <c r="R501" s="9" t="s">
        <v>14</v>
      </c>
    </row>
    <row r="502" spans="1:18" ht="14">
      <c r="B502" s="18">
        <f t="shared" si="87"/>
        <v>319493.40999999997</v>
      </c>
      <c r="C502" s="18">
        <f t="shared" si="87"/>
        <v>300703.43</v>
      </c>
      <c r="D502" s="18">
        <f t="shared" si="87"/>
        <v>304412.39</v>
      </c>
      <c r="E502" s="18">
        <f t="shared" si="87"/>
        <v>264843.57</v>
      </c>
      <c r="F502" s="18">
        <f t="shared" si="87"/>
        <v>299986.89</v>
      </c>
      <c r="G502" s="18">
        <f t="shared" si="87"/>
        <v>261130.47</v>
      </c>
      <c r="H502" s="18">
        <f t="shared" si="87"/>
        <v>277094.05</v>
      </c>
      <c r="I502" s="18">
        <f t="shared" si="87"/>
        <v>303830.74</v>
      </c>
      <c r="J502" s="18">
        <f t="shared" si="87"/>
        <v>289273.28000000003</v>
      </c>
      <c r="K502" s="18">
        <f t="shared" si="87"/>
        <v>328899.71999999997</v>
      </c>
      <c r="L502" s="18">
        <f t="shared" si="87"/>
        <v>355070.55</v>
      </c>
      <c r="M502" s="18">
        <f t="shared" si="87"/>
        <v>348046.51</v>
      </c>
      <c r="N502" s="18">
        <f t="shared" si="87"/>
        <v>376968.34</v>
      </c>
      <c r="O502" s="18">
        <f t="shared" si="87"/>
        <v>412229.42</v>
      </c>
      <c r="P502" s="18">
        <f t="shared" si="87"/>
        <v>422588.52</v>
      </c>
      <c r="Q502" s="6"/>
      <c r="R502" s="9" t="s">
        <v>19</v>
      </c>
    </row>
    <row r="503" spans="1:18" ht="14">
      <c r="B503" s="18">
        <f>SUM(B499:B502)</f>
        <v>1236573.3699999999</v>
      </c>
      <c r="C503" s="18">
        <f t="shared" ref="C503:M503" si="88">SUM(C499:C502)</f>
        <v>1031603.73</v>
      </c>
      <c r="D503" s="18">
        <f t="shared" si="88"/>
        <v>1214711.3399999999</v>
      </c>
      <c r="E503" s="18">
        <f t="shared" si="88"/>
        <v>1073432.4300000002</v>
      </c>
      <c r="F503" s="18">
        <f t="shared" si="88"/>
        <v>1012592.02</v>
      </c>
      <c r="G503" s="18">
        <f t="shared" si="88"/>
        <v>1061479.8700000001</v>
      </c>
      <c r="H503" s="18">
        <f t="shared" si="88"/>
        <v>1012120.28</v>
      </c>
      <c r="I503" s="18">
        <f t="shared" si="88"/>
        <v>1099023.49</v>
      </c>
      <c r="J503" s="18">
        <f t="shared" si="88"/>
        <v>1125003.1000000001</v>
      </c>
      <c r="K503" s="18">
        <f t="shared" si="88"/>
        <v>1307108.3</v>
      </c>
      <c r="L503" s="18">
        <f t="shared" si="88"/>
        <v>1494853</v>
      </c>
      <c r="M503" s="18">
        <f t="shared" si="88"/>
        <v>1494131.37</v>
      </c>
      <c r="N503" s="18">
        <f>IF(N500="",N499*4,IF(N501="",(N500+N499)*2,IF(N502="",((N501+N500+N499)/3)*4,SUM(N499:N502))))</f>
        <v>1524803.5100000002</v>
      </c>
      <c r="O503" s="18">
        <f>IF(O500="",O499*4,IF(O501="",(O500+O499)*2,IF(O502="",((O501+O500+O499)/3)*4,SUM(O499:O502))))</f>
        <v>1345765.46</v>
      </c>
      <c r="P503" s="18">
        <f>IF(P500="",P499*4,IF(P501="",(P500+P499)*2,IF(P502="",((P501+P500+P499)/3)*4,SUM(P499:P502))))</f>
        <v>1647446.05</v>
      </c>
      <c r="Q503" s="6"/>
      <c r="R503" s="9" t="s">
        <v>15</v>
      </c>
    </row>
    <row r="504" spans="1:18" ht="14">
      <c r="B504" s="21">
        <f>B503/B$465</f>
        <v>0.63289054249903665</v>
      </c>
      <c r="C504" s="22">
        <f>C503/C$465</f>
        <v>0.62501515728980306</v>
      </c>
      <c r="D504" s="22">
        <f t="shared" ref="D504:P504" si="89">D503/D$465</f>
        <v>0.65043287678908324</v>
      </c>
      <c r="E504" s="22">
        <f t="shared" si="89"/>
        <v>0.56468685164601651</v>
      </c>
      <c r="F504" s="22">
        <f t="shared" si="89"/>
        <v>0.50259644780733503</v>
      </c>
      <c r="G504" s="22">
        <f t="shared" si="89"/>
        <v>0.48744160158631533</v>
      </c>
      <c r="H504" s="22">
        <f t="shared" si="89"/>
        <v>0.47000413252639878</v>
      </c>
      <c r="I504" s="22">
        <f t="shared" si="89"/>
        <v>0.47855270796847643</v>
      </c>
      <c r="J504" s="22">
        <f t="shared" si="89"/>
        <v>0.47211246884874131</v>
      </c>
      <c r="K504" s="22">
        <f t="shared" si="89"/>
        <v>0.49089928971518859</v>
      </c>
      <c r="L504" s="22">
        <f t="shared" si="89"/>
        <v>0.48379584125094277</v>
      </c>
      <c r="M504" s="22">
        <f t="shared" si="89"/>
        <v>0.45556368929152458</v>
      </c>
      <c r="N504" s="23">
        <f t="shared" si="89"/>
        <v>0.52615610598890716</v>
      </c>
      <c r="O504" s="23">
        <f t="shared" ref="O504" si="90">O503/O$465</f>
        <v>0.5114340110879444</v>
      </c>
      <c r="P504" s="23">
        <f t="shared" si="89"/>
        <v>0.520066681077063</v>
      </c>
      <c r="Q504" s="6"/>
      <c r="R504" s="11" t="s">
        <v>386</v>
      </c>
    </row>
    <row r="505" spans="1:18" s="87" customFormat="1" ht="14">
      <c r="A505" s="86"/>
      <c r="B505" s="19"/>
      <c r="C505" s="10">
        <f t="shared" ref="C505:M505" si="91">C503/B503-1</f>
        <v>-0.16575614918830084</v>
      </c>
      <c r="D505" s="10">
        <f t="shared" si="91"/>
        <v>0.17749801079141103</v>
      </c>
      <c r="E505" s="10">
        <f t="shared" si="91"/>
        <v>-0.11630657041532166</v>
      </c>
      <c r="F505" s="10">
        <f t="shared" si="91"/>
        <v>-5.667837890830274E-2</v>
      </c>
      <c r="G505" s="10">
        <f t="shared" si="91"/>
        <v>4.8279908427482976E-2</v>
      </c>
      <c r="H505" s="10">
        <f t="shared" si="91"/>
        <v>-4.6500731097236958E-2</v>
      </c>
      <c r="I505" s="10">
        <f t="shared" si="91"/>
        <v>8.5862532069804987E-2</v>
      </c>
      <c r="J505" s="10">
        <f t="shared" si="91"/>
        <v>2.3638812306004509E-2</v>
      </c>
      <c r="K505" s="10">
        <f t="shared" si="91"/>
        <v>0.16187084284478859</v>
      </c>
      <c r="L505" s="10">
        <f t="shared" si="91"/>
        <v>0.14363362240144895</v>
      </c>
      <c r="M505" s="10">
        <f t="shared" si="91"/>
        <v>-4.8274311922302804E-4</v>
      </c>
      <c r="N505" s="10">
        <f>N503/M503-1</f>
        <v>2.0528409091631783E-2</v>
      </c>
      <c r="O505" s="10">
        <f>O503/M503-1</f>
        <v>-9.9299106476828825E-2</v>
      </c>
      <c r="P505" s="10">
        <f>P503/N503-1</f>
        <v>8.0431700999953559E-2</v>
      </c>
      <c r="Q505" s="17"/>
      <c r="R505" s="14" t="s">
        <v>20</v>
      </c>
    </row>
    <row r="506" spans="1:18" ht="14">
      <c r="B506" s="221" t="s">
        <v>22</v>
      </c>
      <c r="C506" s="221"/>
      <c r="D506" s="221"/>
      <c r="E506" s="221"/>
      <c r="F506" s="221"/>
      <c r="G506" s="221"/>
      <c r="H506" s="221"/>
      <c r="I506" s="221"/>
      <c r="J506" s="221"/>
      <c r="K506" s="221"/>
      <c r="L506" s="221"/>
      <c r="M506" s="221"/>
      <c r="N506" s="221"/>
      <c r="O506" s="120"/>
      <c r="P506" s="120"/>
      <c r="Q506" s="6"/>
      <c r="R506" s="9"/>
    </row>
    <row r="507" spans="1:18" ht="14">
      <c r="B507" s="16">
        <f t="shared" ref="B507:P511" si="92">IFERROR(B461-B499,"")</f>
        <v>178606.99</v>
      </c>
      <c r="C507" s="16">
        <f t="shared" si="92"/>
        <v>140747</v>
      </c>
      <c r="D507" s="16">
        <f t="shared" si="92"/>
        <v>157027.85999999999</v>
      </c>
      <c r="E507" s="16">
        <f t="shared" si="92"/>
        <v>195698.74</v>
      </c>
      <c r="F507" s="16">
        <f t="shared" si="92"/>
        <v>238797.2</v>
      </c>
      <c r="G507" s="16">
        <f t="shared" si="92"/>
        <v>264392.60000000003</v>
      </c>
      <c r="H507" s="16">
        <f t="shared" si="92"/>
        <v>257055.64</v>
      </c>
      <c r="I507" s="16">
        <f t="shared" si="92"/>
        <v>264833.33</v>
      </c>
      <c r="J507" s="16">
        <f t="shared" si="92"/>
        <v>300611.23999999993</v>
      </c>
      <c r="K507" s="16">
        <f t="shared" si="92"/>
        <v>311530.99</v>
      </c>
      <c r="L507" s="16">
        <f t="shared" si="92"/>
        <v>363775.87</v>
      </c>
      <c r="M507" s="16">
        <f t="shared" si="92"/>
        <v>421028.18000000005</v>
      </c>
      <c r="N507" s="16">
        <f t="shared" si="92"/>
        <v>355948.01</v>
      </c>
      <c r="O507" s="16">
        <f t="shared" ref="O507" si="93">IFERROR(O461-O499,"")</f>
        <v>316922.51000000007</v>
      </c>
      <c r="P507" s="16">
        <f t="shared" si="92"/>
        <v>353027.36</v>
      </c>
      <c r="Q507" s="6"/>
      <c r="R507" s="9" t="s">
        <v>12</v>
      </c>
    </row>
    <row r="508" spans="1:18" ht="14">
      <c r="B508" s="7">
        <f t="shared" si="92"/>
        <v>179692</v>
      </c>
      <c r="C508" s="7">
        <f t="shared" si="92"/>
        <v>142959.67000000001</v>
      </c>
      <c r="D508" s="7">
        <f t="shared" si="92"/>
        <v>161953.62</v>
      </c>
      <c r="E508" s="7">
        <f t="shared" si="92"/>
        <v>235079.39</v>
      </c>
      <c r="F508" s="7">
        <f t="shared" si="92"/>
        <v>258404.03999999998</v>
      </c>
      <c r="G508" s="7">
        <f t="shared" si="92"/>
        <v>292040.59999999998</v>
      </c>
      <c r="H508" s="7">
        <f t="shared" si="92"/>
        <v>269597.25999999995</v>
      </c>
      <c r="I508" s="7">
        <f t="shared" si="92"/>
        <v>274953.06</v>
      </c>
      <c r="J508" s="7">
        <f t="shared" si="92"/>
        <v>327910.18000000005</v>
      </c>
      <c r="K508" s="7">
        <f t="shared" si="92"/>
        <v>332932.91999999993</v>
      </c>
      <c r="L508" s="7">
        <f t="shared" si="92"/>
        <v>395721.54000000004</v>
      </c>
      <c r="M508" s="7">
        <f t="shared" si="92"/>
        <v>453012.94</v>
      </c>
      <c r="N508" s="7">
        <f t="shared" si="92"/>
        <v>255596.47000000003</v>
      </c>
      <c r="O508" s="7">
        <f t="shared" ref="O508" si="94">IFERROR(O462-O500,"")</f>
        <v>308529.28999999998</v>
      </c>
      <c r="P508" s="7">
        <f t="shared" si="92"/>
        <v>382458.57000000007</v>
      </c>
      <c r="Q508" s="6"/>
      <c r="R508" s="9" t="s">
        <v>13</v>
      </c>
    </row>
    <row r="509" spans="1:18" ht="14">
      <c r="B509" s="7">
        <f t="shared" si="92"/>
        <v>194548.11999999994</v>
      </c>
      <c r="C509" s="7">
        <f t="shared" si="92"/>
        <v>165150.82</v>
      </c>
      <c r="D509" s="7">
        <f t="shared" si="92"/>
        <v>169361.03000000003</v>
      </c>
      <c r="E509" s="7">
        <f t="shared" si="92"/>
        <v>216561.38999999996</v>
      </c>
      <c r="F509" s="7">
        <f t="shared" si="92"/>
        <v>263847.43</v>
      </c>
      <c r="G509" s="7">
        <f t="shared" si="92"/>
        <v>288563.42</v>
      </c>
      <c r="H509" s="7">
        <f t="shared" si="92"/>
        <v>298820.98</v>
      </c>
      <c r="I509" s="7">
        <f t="shared" si="92"/>
        <v>316376.52999999997</v>
      </c>
      <c r="J509" s="7">
        <f t="shared" si="92"/>
        <v>294802.30000000005</v>
      </c>
      <c r="K509" s="7">
        <f t="shared" si="92"/>
        <v>367696.89000000007</v>
      </c>
      <c r="L509" s="7">
        <f t="shared" si="92"/>
        <v>418787.73000000004</v>
      </c>
      <c r="M509" s="7">
        <f t="shared" si="92"/>
        <v>456342.35999999993</v>
      </c>
      <c r="N509" s="7">
        <f t="shared" si="92"/>
        <v>380587.26999999996</v>
      </c>
      <c r="O509" s="7">
        <f t="shared" ref="O509" si="95">IFERROR(O463-O501,"")</f>
        <v>272892.54999999993</v>
      </c>
      <c r="P509" s="7">
        <f t="shared" si="92"/>
        <v>371222.7</v>
      </c>
      <c r="Q509" s="6"/>
      <c r="R509" s="9" t="s">
        <v>14</v>
      </c>
    </row>
    <row r="510" spans="1:18" ht="14">
      <c r="B510" s="18">
        <f t="shared" si="92"/>
        <v>164429.81</v>
      </c>
      <c r="C510" s="18">
        <f t="shared" si="92"/>
        <v>170064.72000000003</v>
      </c>
      <c r="D510" s="18">
        <f t="shared" si="92"/>
        <v>164489.10999999999</v>
      </c>
      <c r="E510" s="18">
        <f t="shared" si="92"/>
        <v>180162.03999999998</v>
      </c>
      <c r="F510" s="18">
        <f t="shared" si="92"/>
        <v>241081.11</v>
      </c>
      <c r="G510" s="18">
        <f t="shared" si="92"/>
        <v>271178.98</v>
      </c>
      <c r="H510" s="18">
        <f t="shared" si="92"/>
        <v>315834.31</v>
      </c>
      <c r="I510" s="18">
        <f t="shared" si="92"/>
        <v>341370.42000000004</v>
      </c>
      <c r="J510" s="18">
        <f t="shared" si="92"/>
        <v>334586.52</v>
      </c>
      <c r="K510" s="18">
        <f t="shared" si="92"/>
        <v>343412.08000000007</v>
      </c>
      <c r="L510" s="18">
        <f t="shared" si="92"/>
        <v>416704.46</v>
      </c>
      <c r="M510" s="18">
        <f t="shared" si="92"/>
        <v>455227.16000000003</v>
      </c>
      <c r="N510" s="18">
        <f t="shared" si="92"/>
        <v>381070.66</v>
      </c>
      <c r="O510" s="18">
        <f t="shared" ref="O510" si="96">IFERROR(O464-O502,"")</f>
        <v>387247.18</v>
      </c>
      <c r="P510" s="18">
        <f t="shared" si="92"/>
        <v>413604.58999999997</v>
      </c>
      <c r="Q510" s="6"/>
      <c r="R510" s="9" t="s">
        <v>19</v>
      </c>
    </row>
    <row r="511" spans="1:18" ht="14">
      <c r="B511" s="16">
        <f t="shared" si="92"/>
        <v>717276.91999999993</v>
      </c>
      <c r="C511" s="16">
        <f t="shared" si="92"/>
        <v>618922.21</v>
      </c>
      <c r="D511" s="16">
        <f t="shared" si="92"/>
        <v>652831.62000000011</v>
      </c>
      <c r="E511" s="16">
        <f t="shared" si="92"/>
        <v>827501.55999999959</v>
      </c>
      <c r="F511" s="16">
        <f t="shared" si="92"/>
        <v>1002129.78</v>
      </c>
      <c r="G511" s="16">
        <f t="shared" si="92"/>
        <v>1116175.5999999996</v>
      </c>
      <c r="H511" s="16">
        <f t="shared" si="92"/>
        <v>1141308.1899999997</v>
      </c>
      <c r="I511" s="16">
        <f t="shared" si="92"/>
        <v>1197533.3400000001</v>
      </c>
      <c r="J511" s="16">
        <f t="shared" si="92"/>
        <v>1257910.2399999998</v>
      </c>
      <c r="K511" s="16">
        <f t="shared" si="92"/>
        <v>1355572.8799999997</v>
      </c>
      <c r="L511" s="16">
        <f t="shared" si="92"/>
        <v>1594989.5999999996</v>
      </c>
      <c r="M511" s="16">
        <f t="shared" si="92"/>
        <v>1785610.6399999997</v>
      </c>
      <c r="N511" s="16">
        <f t="shared" si="92"/>
        <v>1373202.4099999997</v>
      </c>
      <c r="O511" s="16">
        <f t="shared" ref="O511" si="97">IFERROR(O465-O503,"")</f>
        <v>1285591.5300000003</v>
      </c>
      <c r="P511" s="16">
        <f t="shared" si="92"/>
        <v>1520313.22</v>
      </c>
      <c r="Q511" s="6"/>
      <c r="R511" s="9" t="s">
        <v>15</v>
      </c>
    </row>
    <row r="512" spans="1:18" ht="14">
      <c r="B512" s="10">
        <f t="shared" ref="B512:P512" si="98">B511/B$465</f>
        <v>0.36710945750096341</v>
      </c>
      <c r="C512" s="10">
        <f t="shared" si="98"/>
        <v>0.37498484271019694</v>
      </c>
      <c r="D512" s="10">
        <f t="shared" si="98"/>
        <v>0.34956712321091671</v>
      </c>
      <c r="E512" s="10">
        <f t="shared" si="98"/>
        <v>0.43531314835398344</v>
      </c>
      <c r="F512" s="10">
        <f t="shared" si="98"/>
        <v>0.49740355219266502</v>
      </c>
      <c r="G512" s="10">
        <f t="shared" si="98"/>
        <v>0.51255839841368467</v>
      </c>
      <c r="H512" s="10">
        <f t="shared" si="98"/>
        <v>0.52999586747360128</v>
      </c>
      <c r="I512" s="10">
        <f t="shared" si="98"/>
        <v>0.52144729203152362</v>
      </c>
      <c r="J512" s="10">
        <f t="shared" si="98"/>
        <v>0.52788753115125864</v>
      </c>
      <c r="K512" s="10">
        <f t="shared" si="98"/>
        <v>0.50910071028481141</v>
      </c>
      <c r="L512" s="10">
        <f t="shared" si="98"/>
        <v>0.51620415874905723</v>
      </c>
      <c r="M512" s="10">
        <f t="shared" si="98"/>
        <v>0.54443631070847542</v>
      </c>
      <c r="N512" s="10">
        <f t="shared" si="98"/>
        <v>0.47384389401109289</v>
      </c>
      <c r="O512" s="10">
        <f t="shared" ref="O512" si="99">O511/O$465</f>
        <v>0.48856598891205566</v>
      </c>
      <c r="P512" s="10">
        <f t="shared" si="98"/>
        <v>0.47993331892293695</v>
      </c>
      <c r="Q512" s="6"/>
      <c r="R512" s="24" t="s">
        <v>23</v>
      </c>
    </row>
    <row r="513" spans="1:18" s="87" customFormat="1" ht="14">
      <c r="A513" s="86"/>
      <c r="B513" s="19"/>
      <c r="C513" s="10">
        <f t="shared" ref="C513:M513" si="100">C511/B511-1</f>
        <v>-0.13712236830372293</v>
      </c>
      <c r="D513" s="10">
        <f t="shared" si="100"/>
        <v>5.4787838361787244E-2</v>
      </c>
      <c r="E513" s="10">
        <f t="shared" si="100"/>
        <v>0.26755741396227006</v>
      </c>
      <c r="F513" s="10">
        <f t="shared" si="100"/>
        <v>0.21103068373671774</v>
      </c>
      <c r="G513" s="10">
        <f t="shared" si="100"/>
        <v>0.11380344370167261</v>
      </c>
      <c r="H513" s="10">
        <f t="shared" si="100"/>
        <v>2.2516698985356909E-2</v>
      </c>
      <c r="I513" s="10">
        <f t="shared" si="100"/>
        <v>4.9263775107055263E-2</v>
      </c>
      <c r="J513" s="10">
        <f t="shared" si="100"/>
        <v>5.0417719476603118E-2</v>
      </c>
      <c r="K513" s="10">
        <f t="shared" si="100"/>
        <v>7.7638798774704254E-2</v>
      </c>
      <c r="L513" s="10">
        <f t="shared" si="100"/>
        <v>0.17661663458478172</v>
      </c>
      <c r="M513" s="10">
        <f t="shared" si="100"/>
        <v>0.11951240309027722</v>
      </c>
      <c r="N513" s="10">
        <f>N511/M511-1</f>
        <v>-0.23096201420484375</v>
      </c>
      <c r="O513" s="10">
        <f>O511/M511-1</f>
        <v>-0.28002695481250017</v>
      </c>
      <c r="P513" s="10">
        <f>P511/N511-1</f>
        <v>0.10712973479270271</v>
      </c>
      <c r="Q513" s="17"/>
      <c r="R513" s="14" t="s">
        <v>20</v>
      </c>
    </row>
    <row r="514" spans="1:18" ht="14">
      <c r="B514" s="222" t="s">
        <v>24</v>
      </c>
      <c r="C514" s="222"/>
      <c r="D514" s="222"/>
      <c r="E514" s="222"/>
      <c r="F514" s="222"/>
      <c r="G514" s="222"/>
      <c r="H514" s="222"/>
      <c r="I514" s="222"/>
      <c r="J514" s="222"/>
      <c r="K514" s="222"/>
      <c r="L514" s="222"/>
      <c r="M514" s="222"/>
      <c r="N514" s="222"/>
      <c r="O514" s="117"/>
      <c r="P514" s="117"/>
      <c r="Q514" s="6"/>
      <c r="R514" s="3"/>
    </row>
    <row r="515" spans="1:18" ht="14">
      <c r="B515" s="223" t="s">
        <v>350</v>
      </c>
      <c r="C515" s="223"/>
      <c r="D515" s="223"/>
      <c r="E515" s="223"/>
      <c r="F515" s="223"/>
      <c r="G515" s="223"/>
      <c r="H515" s="223"/>
      <c r="I515" s="223"/>
      <c r="J515" s="223"/>
      <c r="K515" s="223"/>
      <c r="L515" s="223"/>
      <c r="M515" s="223"/>
      <c r="N515" s="223"/>
      <c r="O515" s="118"/>
      <c r="P515" s="118"/>
      <c r="Q515" s="6"/>
      <c r="R515" s="3"/>
    </row>
    <row r="516" spans="1:18" ht="14">
      <c r="B516" s="16">
        <f t="shared" ref="B516:P519" si="101">IFERROR(VLOOKUP($B$515,$130:$216,MATCH($R516&amp;"/"&amp;B$348,$128:$128,0),FALSE),"")</f>
        <v>0</v>
      </c>
      <c r="C516" s="16">
        <f t="shared" si="101"/>
        <v>0</v>
      </c>
      <c r="D516" s="16">
        <f t="shared" si="101"/>
        <v>87215.62</v>
      </c>
      <c r="E516" s="16">
        <f t="shared" si="101"/>
        <v>113901.51</v>
      </c>
      <c r="F516" s="16">
        <f t="shared" si="101"/>
        <v>125442.54</v>
      </c>
      <c r="G516" s="16">
        <f t="shared" si="101"/>
        <v>162115.76999999999</v>
      </c>
      <c r="H516" s="16">
        <f t="shared" si="101"/>
        <v>145504.32000000001</v>
      </c>
      <c r="I516" s="16">
        <f t="shared" si="101"/>
        <v>171685.01</v>
      </c>
      <c r="J516" s="16">
        <f t="shared" si="101"/>
        <v>200302.48</v>
      </c>
      <c r="K516" s="16">
        <f t="shared" si="101"/>
        <v>190187.1</v>
      </c>
      <c r="L516" s="16">
        <f t="shared" si="101"/>
        <v>212293.71</v>
      </c>
      <c r="M516" s="16">
        <f t="shared" si="101"/>
        <v>251817.8</v>
      </c>
      <c r="N516" s="16">
        <f t="shared" si="101"/>
        <v>225588.57</v>
      </c>
      <c r="O516" s="16">
        <f t="shared" si="101"/>
        <v>184032.09</v>
      </c>
      <c r="P516" s="16">
        <f t="shared" si="101"/>
        <v>189606.75</v>
      </c>
      <c r="Q516" s="6"/>
      <c r="R516" s="9" t="s">
        <v>12</v>
      </c>
    </row>
    <row r="517" spans="1:18" ht="14">
      <c r="B517" s="7">
        <f t="shared" si="101"/>
        <v>0</v>
      </c>
      <c r="C517" s="7">
        <f t="shared" si="101"/>
        <v>80072.06</v>
      </c>
      <c r="D517" s="7">
        <f t="shared" si="101"/>
        <v>102386.11</v>
      </c>
      <c r="E517" s="7">
        <f t="shared" si="101"/>
        <v>137245.56</v>
      </c>
      <c r="F517" s="7">
        <f t="shared" si="101"/>
        <v>165590.65</v>
      </c>
      <c r="G517" s="7">
        <f t="shared" si="101"/>
        <v>210034.79</v>
      </c>
      <c r="H517" s="7">
        <f t="shared" si="101"/>
        <v>181534.85</v>
      </c>
      <c r="I517" s="7">
        <f t="shared" si="101"/>
        <v>190284.49</v>
      </c>
      <c r="J517" s="7">
        <f t="shared" si="101"/>
        <v>216576.63</v>
      </c>
      <c r="K517" s="7">
        <f t="shared" si="101"/>
        <v>207360.81</v>
      </c>
      <c r="L517" s="7">
        <f t="shared" si="101"/>
        <v>217392.9</v>
      </c>
      <c r="M517" s="7">
        <f t="shared" si="101"/>
        <v>269938.48</v>
      </c>
      <c r="N517" s="7">
        <f t="shared" si="101"/>
        <v>150954.82</v>
      </c>
      <c r="O517" s="7">
        <f t="shared" si="101"/>
        <v>195563.32</v>
      </c>
      <c r="P517" s="7">
        <f t="shared" si="101"/>
        <v>214211.92</v>
      </c>
      <c r="Q517" s="6"/>
      <c r="R517" s="9" t="s">
        <v>13</v>
      </c>
    </row>
    <row r="518" spans="1:18" ht="14">
      <c r="B518" s="7">
        <f t="shared" si="101"/>
        <v>0</v>
      </c>
      <c r="C518" s="7">
        <f t="shared" si="101"/>
        <v>93269.21</v>
      </c>
      <c r="D518" s="7">
        <f t="shared" si="101"/>
        <v>107878.95</v>
      </c>
      <c r="E518" s="7">
        <f t="shared" si="101"/>
        <v>120815.51</v>
      </c>
      <c r="F518" s="7">
        <f t="shared" si="101"/>
        <v>159713.59</v>
      </c>
      <c r="G518" s="7">
        <f t="shared" si="101"/>
        <v>195489.49</v>
      </c>
      <c r="H518" s="7">
        <f t="shared" si="101"/>
        <v>214099.20000000001</v>
      </c>
      <c r="I518" s="7">
        <f t="shared" si="101"/>
        <v>218644.97</v>
      </c>
      <c r="J518" s="7">
        <f t="shared" si="101"/>
        <v>205350.85</v>
      </c>
      <c r="K518" s="7">
        <f t="shared" si="101"/>
        <v>220594.82</v>
      </c>
      <c r="L518" s="7">
        <f t="shared" si="101"/>
        <v>220835.17</v>
      </c>
      <c r="M518" s="7">
        <f t="shared" si="101"/>
        <v>258764.67</v>
      </c>
      <c r="N518" s="7">
        <f t="shared" si="101"/>
        <v>234882.74</v>
      </c>
      <c r="O518" s="7">
        <f t="shared" si="101"/>
        <v>171375.39</v>
      </c>
      <c r="P518" s="7">
        <f t="shared" si="101"/>
        <v>209240.36</v>
      </c>
      <c r="Q518" s="6"/>
      <c r="R518" s="9" t="s">
        <v>14</v>
      </c>
    </row>
    <row r="519" spans="1:18" ht="14">
      <c r="B519" s="18">
        <f t="shared" si="101"/>
        <v>0</v>
      </c>
      <c r="C519" s="18">
        <f t="shared" si="101"/>
        <v>96404.39</v>
      </c>
      <c r="D519" s="18">
        <f t="shared" si="101"/>
        <v>106737.48</v>
      </c>
      <c r="E519" s="18">
        <f t="shared" si="101"/>
        <v>124246.04</v>
      </c>
      <c r="F519" s="18">
        <f t="shared" si="101"/>
        <v>182673.49</v>
      </c>
      <c r="G519" s="18">
        <f t="shared" si="101"/>
        <v>183269.61</v>
      </c>
      <c r="H519" s="18">
        <f t="shared" si="101"/>
        <v>191930.34</v>
      </c>
      <c r="I519" s="18">
        <f t="shared" si="101"/>
        <v>204362.84</v>
      </c>
      <c r="J519" s="18">
        <f t="shared" si="101"/>
        <v>210761.7</v>
      </c>
      <c r="K519" s="18">
        <f t="shared" si="101"/>
        <v>218413.62</v>
      </c>
      <c r="L519" s="18">
        <f t="shared" si="101"/>
        <v>259878.41</v>
      </c>
      <c r="M519" s="18">
        <f t="shared" si="101"/>
        <v>275208.86</v>
      </c>
      <c r="N519" s="18">
        <f t="shared" si="101"/>
        <v>251681.97</v>
      </c>
      <c r="O519" s="18">
        <f t="shared" si="101"/>
        <v>223699.31</v>
      </c>
      <c r="P519" s="18">
        <f t="shared" si="101"/>
        <v>231930.17</v>
      </c>
      <c r="Q519" s="6"/>
      <c r="R519" s="9" t="s">
        <v>19</v>
      </c>
    </row>
    <row r="520" spans="1:18" ht="14">
      <c r="B520" s="18">
        <f>SUM(B516:B519)</f>
        <v>0</v>
      </c>
      <c r="C520" s="18">
        <f t="shared" ref="C520:M520" si="102">SUM(C516:C519)</f>
        <v>269745.66000000003</v>
      </c>
      <c r="D520" s="18">
        <f t="shared" si="102"/>
        <v>404218.16</v>
      </c>
      <c r="E520" s="18">
        <f t="shared" si="102"/>
        <v>496208.62</v>
      </c>
      <c r="F520" s="18">
        <f t="shared" si="102"/>
        <v>633420.27</v>
      </c>
      <c r="G520" s="18">
        <f t="shared" si="102"/>
        <v>750909.66</v>
      </c>
      <c r="H520" s="18">
        <f t="shared" si="102"/>
        <v>733068.71000000008</v>
      </c>
      <c r="I520" s="18">
        <f t="shared" si="102"/>
        <v>784977.30999999994</v>
      </c>
      <c r="J520" s="18">
        <f t="shared" si="102"/>
        <v>832991.65999999992</v>
      </c>
      <c r="K520" s="18">
        <f t="shared" si="102"/>
        <v>836556.35</v>
      </c>
      <c r="L520" s="18">
        <f t="shared" si="102"/>
        <v>910400.19000000006</v>
      </c>
      <c r="M520" s="18">
        <f t="shared" si="102"/>
        <v>1055729.81</v>
      </c>
      <c r="N520" s="18">
        <f>IF(N517="",N516*4,IF(N518="",(N517+N516)*2,IF(N519="",((N518+N517+N516)/3)*4,SUM(N516:N519))))</f>
        <v>863108.1</v>
      </c>
      <c r="O520" s="18">
        <f>IF(O517="",O516*4,IF(O518="",(O517+O516)*2,IF(O519="",((O518+O517+O516)/3)*4,SUM(O516:O519))))</f>
        <v>774670.1100000001</v>
      </c>
      <c r="P520" s="18">
        <f>IF(P517="",P516*4,IF(P518="",(P517+P516)*2,IF(P519="",((P518+P517+P516)/3)*4,SUM(P516:P519))))</f>
        <v>844989.20000000007</v>
      </c>
      <c r="Q520" s="6"/>
      <c r="R520" s="9" t="s">
        <v>15</v>
      </c>
    </row>
    <row r="521" spans="1:18" ht="14">
      <c r="B521" s="10">
        <f t="shared" ref="B521:M521" si="103">+B520/(B$465+B$472)</f>
        <v>0</v>
      </c>
      <c r="C521" s="10">
        <f t="shared" si="103"/>
        <v>0.16101136509619279</v>
      </c>
      <c r="D521" s="10">
        <f t="shared" si="103"/>
        <v>0.21348169838450939</v>
      </c>
      <c r="E521" s="10">
        <f t="shared" si="103"/>
        <v>0.25746689406586221</v>
      </c>
      <c r="F521" s="10">
        <f t="shared" si="103"/>
        <v>0.31164853428645334</v>
      </c>
      <c r="G521" s="10">
        <f t="shared" si="103"/>
        <v>0.34297024857007363</v>
      </c>
      <c r="H521" s="10">
        <f t="shared" si="103"/>
        <v>0.33866298094205577</v>
      </c>
      <c r="I521" s="10">
        <f t="shared" si="103"/>
        <v>0.34012259759265961</v>
      </c>
      <c r="J521" s="10">
        <f t="shared" si="103"/>
        <v>0.34750864200694231</v>
      </c>
      <c r="K521" s="10">
        <f t="shared" si="103"/>
        <v>0.31224994509306214</v>
      </c>
      <c r="L521" s="10">
        <f t="shared" si="103"/>
        <v>0.29353824409321716</v>
      </c>
      <c r="M521" s="10">
        <f t="shared" si="103"/>
        <v>0.3207965448954288</v>
      </c>
      <c r="N521" s="10">
        <f>+N520/(N$465+N$472)</f>
        <v>0.29626769639669365</v>
      </c>
      <c r="O521" s="10">
        <f>+O520/(O$465+O$472)</f>
        <v>0.29215274746790304</v>
      </c>
      <c r="P521" s="10">
        <f>+P520/(P$465+P$472)</f>
        <v>0.26574323538410427</v>
      </c>
      <c r="Q521" s="6"/>
      <c r="R521" s="11" t="s">
        <v>386</v>
      </c>
    </row>
    <row r="522" spans="1:18" s="87" customFormat="1" ht="14">
      <c r="A522" s="86"/>
      <c r="B522" s="19"/>
      <c r="C522" s="10" t="e">
        <f t="shared" ref="C522:M522" si="104">C520/B520-1</f>
        <v>#DIV/0!</v>
      </c>
      <c r="D522" s="10">
        <f t="shared" si="104"/>
        <v>0.49851589827246867</v>
      </c>
      <c r="E522" s="10">
        <f t="shared" si="104"/>
        <v>0.22757626723153668</v>
      </c>
      <c r="F522" s="10">
        <f t="shared" si="104"/>
        <v>0.27652008544309448</v>
      </c>
      <c r="G522" s="10">
        <f t="shared" si="104"/>
        <v>0.18548410204807619</v>
      </c>
      <c r="H522" s="10">
        <f t="shared" si="104"/>
        <v>-2.3759116376262823E-2</v>
      </c>
      <c r="I522" s="10">
        <f t="shared" si="104"/>
        <v>7.0810006336240683E-2</v>
      </c>
      <c r="J522" s="10">
        <f t="shared" si="104"/>
        <v>6.1166545055932886E-2</v>
      </c>
      <c r="K522" s="10">
        <f t="shared" si="104"/>
        <v>4.2793825810933939E-3</v>
      </c>
      <c r="L522" s="10">
        <f t="shared" si="104"/>
        <v>8.8271208508548193E-2</v>
      </c>
      <c r="M522" s="10">
        <f t="shared" si="104"/>
        <v>0.15963267758105371</v>
      </c>
      <c r="N522" s="10">
        <f>N520/M520-1</f>
        <v>-0.18245360524583465</v>
      </c>
      <c r="O522" s="10">
        <f>O520/M520-1</f>
        <v>-0.2662231352546538</v>
      </c>
      <c r="P522" s="10">
        <f>P520/N520-1</f>
        <v>-2.0992619580328276E-2</v>
      </c>
      <c r="Q522" s="17"/>
      <c r="R522" s="14" t="s">
        <v>20</v>
      </c>
    </row>
    <row r="523" spans="1:18" ht="14">
      <c r="B523" s="223" t="s">
        <v>351</v>
      </c>
      <c r="C523" s="223"/>
      <c r="D523" s="223"/>
      <c r="E523" s="223"/>
      <c r="F523" s="223"/>
      <c r="G523" s="223"/>
      <c r="H523" s="223"/>
      <c r="I523" s="223"/>
      <c r="J523" s="223"/>
      <c r="K523" s="223"/>
      <c r="L523" s="223"/>
      <c r="M523" s="223"/>
      <c r="N523" s="223"/>
      <c r="O523" s="118"/>
      <c r="P523" s="118"/>
      <c r="Q523" s="6"/>
      <c r="R523" s="3"/>
    </row>
    <row r="524" spans="1:18" ht="14">
      <c r="B524" s="16">
        <f t="shared" ref="B524:P527" si="105">IFERROR(VLOOKUP($B$523,$130:$216,MATCH($R524&amp;"/"&amp;B$348,$128:$128,0),FALSE),"")</f>
        <v>0</v>
      </c>
      <c r="C524" s="16">
        <f t="shared" si="105"/>
        <v>0</v>
      </c>
      <c r="D524" s="16">
        <f t="shared" si="105"/>
        <v>42733.42</v>
      </c>
      <c r="E524" s="16">
        <f t="shared" si="105"/>
        <v>41455.599999999999</v>
      </c>
      <c r="F524" s="16">
        <f t="shared" si="105"/>
        <v>40407.56</v>
      </c>
      <c r="G524" s="16">
        <f t="shared" si="105"/>
        <v>52373.41</v>
      </c>
      <c r="H524" s="16">
        <f t="shared" si="105"/>
        <v>66338.740000000005</v>
      </c>
      <c r="I524" s="16">
        <f t="shared" si="105"/>
        <v>52959.91</v>
      </c>
      <c r="J524" s="16">
        <f t="shared" si="105"/>
        <v>58004.51</v>
      </c>
      <c r="K524" s="16">
        <f t="shared" si="105"/>
        <v>57162.32</v>
      </c>
      <c r="L524" s="16">
        <f t="shared" si="105"/>
        <v>55000.98</v>
      </c>
      <c r="M524" s="16">
        <f t="shared" si="105"/>
        <v>52569.87</v>
      </c>
      <c r="N524" s="16">
        <f t="shared" si="105"/>
        <v>48197.93</v>
      </c>
      <c r="O524" s="16">
        <f t="shared" si="105"/>
        <v>39793.360000000001</v>
      </c>
      <c r="P524" s="16">
        <f t="shared" si="105"/>
        <v>42234.9</v>
      </c>
      <c r="Q524" s="6"/>
      <c r="R524" s="9" t="s">
        <v>12</v>
      </c>
    </row>
    <row r="525" spans="1:18" ht="14">
      <c r="B525" s="7">
        <f t="shared" si="105"/>
        <v>0</v>
      </c>
      <c r="C525" s="7">
        <f t="shared" si="105"/>
        <v>42631.63</v>
      </c>
      <c r="D525" s="7">
        <f t="shared" si="105"/>
        <v>33937.07</v>
      </c>
      <c r="E525" s="7">
        <f t="shared" si="105"/>
        <v>43002.61</v>
      </c>
      <c r="F525" s="7">
        <f t="shared" si="105"/>
        <v>51255.73</v>
      </c>
      <c r="G525" s="7">
        <f t="shared" si="105"/>
        <v>48042.75</v>
      </c>
      <c r="H525" s="7">
        <f t="shared" si="105"/>
        <v>52312.47</v>
      </c>
      <c r="I525" s="7">
        <f t="shared" si="105"/>
        <v>48614.6</v>
      </c>
      <c r="J525" s="7">
        <f t="shared" si="105"/>
        <v>54872.97</v>
      </c>
      <c r="K525" s="7">
        <f t="shared" si="105"/>
        <v>53985.2</v>
      </c>
      <c r="L525" s="7">
        <f t="shared" si="105"/>
        <v>59743.74</v>
      </c>
      <c r="M525" s="7">
        <f t="shared" si="105"/>
        <v>57407.9</v>
      </c>
      <c r="N525" s="7">
        <f t="shared" si="105"/>
        <v>39893.870000000003</v>
      </c>
      <c r="O525" s="7">
        <f t="shared" si="105"/>
        <v>41311.17</v>
      </c>
      <c r="P525" s="7">
        <f t="shared" si="105"/>
        <v>40656.18</v>
      </c>
      <c r="Q525" s="6"/>
      <c r="R525" s="9" t="s">
        <v>13</v>
      </c>
    </row>
    <row r="526" spans="1:18" ht="14">
      <c r="B526" s="7">
        <f t="shared" si="105"/>
        <v>0</v>
      </c>
      <c r="C526" s="7">
        <f t="shared" si="105"/>
        <v>38359.42</v>
      </c>
      <c r="D526" s="7">
        <f t="shared" si="105"/>
        <v>38232.61</v>
      </c>
      <c r="E526" s="7">
        <f t="shared" si="105"/>
        <v>44740.42</v>
      </c>
      <c r="F526" s="7">
        <f t="shared" si="105"/>
        <v>50013.87</v>
      </c>
      <c r="G526" s="7">
        <f t="shared" si="105"/>
        <v>52036.800000000003</v>
      </c>
      <c r="H526" s="7">
        <f t="shared" si="105"/>
        <v>51563.41</v>
      </c>
      <c r="I526" s="7">
        <f t="shared" si="105"/>
        <v>51617.41</v>
      </c>
      <c r="J526" s="7">
        <f t="shared" si="105"/>
        <v>53414.239999999998</v>
      </c>
      <c r="K526" s="7">
        <f t="shared" si="105"/>
        <v>52933.81</v>
      </c>
      <c r="L526" s="7">
        <f t="shared" si="105"/>
        <v>63556.81</v>
      </c>
      <c r="M526" s="7">
        <f t="shared" si="105"/>
        <v>51623.03</v>
      </c>
      <c r="N526" s="7">
        <f t="shared" si="105"/>
        <v>42576.11</v>
      </c>
      <c r="O526" s="7">
        <f t="shared" si="105"/>
        <v>36526.74</v>
      </c>
      <c r="P526" s="7">
        <f t="shared" si="105"/>
        <v>43457.81</v>
      </c>
      <c r="Q526" s="6"/>
      <c r="R526" s="9" t="s">
        <v>14</v>
      </c>
    </row>
    <row r="527" spans="1:18" ht="14">
      <c r="B527" s="18">
        <f t="shared" si="105"/>
        <v>0</v>
      </c>
      <c r="C527" s="18">
        <f t="shared" si="105"/>
        <v>40922.959999999999</v>
      </c>
      <c r="D527" s="18">
        <f t="shared" si="105"/>
        <v>33147.910000000003</v>
      </c>
      <c r="E527" s="18">
        <f t="shared" si="105"/>
        <v>52497.58</v>
      </c>
      <c r="F527" s="18">
        <f t="shared" si="105"/>
        <v>38015.08</v>
      </c>
      <c r="G527" s="18">
        <f t="shared" si="105"/>
        <v>44391.66</v>
      </c>
      <c r="H527" s="18">
        <f t="shared" si="105"/>
        <v>49839.83</v>
      </c>
      <c r="I527" s="18">
        <f t="shared" si="105"/>
        <v>58655.15</v>
      </c>
      <c r="J527" s="18">
        <f t="shared" si="105"/>
        <v>51608.66</v>
      </c>
      <c r="K527" s="18">
        <f t="shared" si="105"/>
        <v>66116.95</v>
      </c>
      <c r="L527" s="18">
        <f t="shared" si="105"/>
        <v>67060.42</v>
      </c>
      <c r="M527" s="18">
        <f t="shared" si="105"/>
        <v>59117.599999999999</v>
      </c>
      <c r="N527" s="18">
        <f t="shared" si="105"/>
        <v>41959.53</v>
      </c>
      <c r="O527" s="18">
        <f t="shared" si="105"/>
        <v>44575.3</v>
      </c>
      <c r="P527" s="18">
        <f t="shared" si="105"/>
        <v>46874.28</v>
      </c>
      <c r="Q527" s="6"/>
      <c r="R527" s="9" t="s">
        <v>19</v>
      </c>
    </row>
    <row r="528" spans="1:18" ht="14">
      <c r="B528" s="18">
        <f>SUM(B524:B527)</f>
        <v>0</v>
      </c>
      <c r="C528" s="18">
        <f t="shared" ref="C528:M528" si="106">SUM(C524:C527)</f>
        <v>121914.00999999998</v>
      </c>
      <c r="D528" s="18">
        <f t="shared" si="106"/>
        <v>148051.01</v>
      </c>
      <c r="E528" s="18">
        <f t="shared" si="106"/>
        <v>181696.21</v>
      </c>
      <c r="F528" s="18">
        <f t="shared" si="106"/>
        <v>179692.24</v>
      </c>
      <c r="G528" s="18">
        <f t="shared" si="106"/>
        <v>196844.62000000002</v>
      </c>
      <c r="H528" s="18">
        <f t="shared" si="106"/>
        <v>220054.45</v>
      </c>
      <c r="I528" s="18">
        <f t="shared" si="106"/>
        <v>211847.07</v>
      </c>
      <c r="J528" s="18">
        <f t="shared" si="106"/>
        <v>217900.38</v>
      </c>
      <c r="K528" s="18">
        <f t="shared" si="106"/>
        <v>230198.27999999997</v>
      </c>
      <c r="L528" s="18">
        <f t="shared" si="106"/>
        <v>245361.95</v>
      </c>
      <c r="M528" s="18">
        <f t="shared" si="106"/>
        <v>220718.4</v>
      </c>
      <c r="N528" s="18">
        <f>IF(N525="",N524*4,IF(N526="",(N525+N524)*2,IF(N527="",((N526+N525+N524)/3)*4,SUM(N524:N527))))</f>
        <v>172627.44</v>
      </c>
      <c r="O528" s="18">
        <f>IF(O525="",O524*4,IF(O526="",(O525+O524)*2,IF(O527="",((O526+O525+O524)/3)*4,SUM(O524:O527))))</f>
        <v>162206.57</v>
      </c>
      <c r="P528" s="18">
        <f>IF(P525="",P524*4,IF(P526="",(P525+P524)*2,IF(P527="",((P526+P525+P524)/3)*4,SUM(P524:P527))))</f>
        <v>173223.16999999998</v>
      </c>
      <c r="Q528" s="6"/>
      <c r="R528" s="9" t="s">
        <v>15</v>
      </c>
    </row>
    <row r="529" spans="1:18" ht="14">
      <c r="B529" s="10">
        <f t="shared" ref="B529:P529" si="107">+B528/(B$465+B$472)</f>
        <v>0</v>
      </c>
      <c r="C529" s="10">
        <f t="shared" si="107"/>
        <v>7.2770554211885718E-2</v>
      </c>
      <c r="D529" s="10">
        <f t="shared" si="107"/>
        <v>7.8190898356328156E-2</v>
      </c>
      <c r="E529" s="10">
        <f t="shared" si="107"/>
        <v>9.4276392966004194E-2</v>
      </c>
      <c r="F529" s="10">
        <f t="shared" si="107"/>
        <v>8.8410216519672791E-2</v>
      </c>
      <c r="G529" s="10">
        <f t="shared" si="107"/>
        <v>8.9906751567268017E-2</v>
      </c>
      <c r="H529" s="10">
        <f t="shared" si="107"/>
        <v>0.10166072428130858</v>
      </c>
      <c r="I529" s="10">
        <f t="shared" si="107"/>
        <v>9.1791157302105963E-2</v>
      </c>
      <c r="J529" s="10">
        <f t="shared" si="107"/>
        <v>9.0903989538858893E-2</v>
      </c>
      <c r="K529" s="10">
        <f t="shared" si="107"/>
        <v>8.5922962978545722E-2</v>
      </c>
      <c r="L529" s="10">
        <f t="shared" si="107"/>
        <v>7.9111490486714148E-2</v>
      </c>
      <c r="M529" s="10">
        <f t="shared" si="107"/>
        <v>6.7068012520028406E-2</v>
      </c>
      <c r="N529" s="10">
        <f t="shared" si="107"/>
        <v>5.9255537033725499E-2</v>
      </c>
      <c r="O529" s="10">
        <f t="shared" ref="O529" si="108">+O528/(O$465+O$472)</f>
        <v>6.1173258747319853E-2</v>
      </c>
      <c r="P529" s="10">
        <f t="shared" si="107"/>
        <v>5.4477484019074686E-2</v>
      </c>
      <c r="Q529" s="6"/>
      <c r="R529" s="11" t="s">
        <v>386</v>
      </c>
    </row>
    <row r="530" spans="1:18" s="87" customFormat="1" ht="14">
      <c r="A530" s="86"/>
      <c r="B530" s="19"/>
      <c r="C530" s="10" t="e">
        <f t="shared" ref="C530:M530" si="109">C528/B528-1</f>
        <v>#DIV/0!</v>
      </c>
      <c r="D530" s="10">
        <f t="shared" si="109"/>
        <v>0.21438881388611564</v>
      </c>
      <c r="E530" s="10">
        <f t="shared" si="109"/>
        <v>0.22725410654071165</v>
      </c>
      <c r="F530" s="10">
        <f t="shared" si="109"/>
        <v>-1.1029233906419966E-2</v>
      </c>
      <c r="G530" s="10">
        <f t="shared" si="109"/>
        <v>9.545420547932415E-2</v>
      </c>
      <c r="H530" s="10">
        <f t="shared" si="109"/>
        <v>0.11790939472971118</v>
      </c>
      <c r="I530" s="10">
        <f t="shared" si="109"/>
        <v>-3.7297041709449696E-2</v>
      </c>
      <c r="J530" s="10">
        <f t="shared" si="109"/>
        <v>2.8573961395831349E-2</v>
      </c>
      <c r="K530" s="10">
        <f t="shared" si="109"/>
        <v>5.6438176014194985E-2</v>
      </c>
      <c r="L530" s="10">
        <f t="shared" si="109"/>
        <v>6.5872212424871401E-2</v>
      </c>
      <c r="M530" s="10">
        <f t="shared" si="109"/>
        <v>-0.10043753727910953</v>
      </c>
      <c r="N530" s="10">
        <f>N528/M528-1</f>
        <v>-0.21788378313724632</v>
      </c>
      <c r="O530" s="10">
        <f>O528/M528-1</f>
        <v>-0.26509720077709875</v>
      </c>
      <c r="P530" s="10">
        <f>P528/N528-1</f>
        <v>3.4509577388159851E-3</v>
      </c>
      <c r="Q530" s="17"/>
      <c r="R530" s="14" t="s">
        <v>20</v>
      </c>
    </row>
    <row r="531" spans="1:18" ht="14">
      <c r="B531" s="222" t="s">
        <v>349</v>
      </c>
      <c r="C531" s="222"/>
      <c r="D531" s="222"/>
      <c r="E531" s="222"/>
      <c r="F531" s="222"/>
      <c r="G531" s="222"/>
      <c r="H531" s="222"/>
      <c r="I531" s="222"/>
      <c r="J531" s="222"/>
      <c r="K531" s="222"/>
      <c r="L531" s="222"/>
      <c r="M531" s="222"/>
      <c r="N531" s="222"/>
      <c r="O531" s="117"/>
      <c r="P531" s="117"/>
      <c r="Q531" s="6"/>
      <c r="R531" s="3"/>
    </row>
    <row r="532" spans="1:18" ht="14">
      <c r="B532" s="16">
        <f t="shared" ref="B532:P535" si="110">IFERROR(VLOOKUP($B$531,$130:$216,MATCH($R532&amp;"/"&amp;B$348,$128:$128,0),FALSE),"")</f>
        <v>116836.9</v>
      </c>
      <c r="C532" s="16">
        <f t="shared" si="110"/>
        <v>124538</v>
      </c>
      <c r="D532" s="16">
        <f t="shared" si="110"/>
        <v>129949.05</v>
      </c>
      <c r="E532" s="16">
        <f t="shared" si="110"/>
        <v>155357.10999999999</v>
      </c>
      <c r="F532" s="16">
        <f t="shared" si="110"/>
        <v>165850.1</v>
      </c>
      <c r="G532" s="16">
        <f t="shared" si="110"/>
        <v>214489.18</v>
      </c>
      <c r="H532" s="16">
        <f t="shared" si="110"/>
        <v>211843.06</v>
      </c>
      <c r="I532" s="16">
        <f t="shared" si="110"/>
        <v>224644.92</v>
      </c>
      <c r="J532" s="16">
        <f t="shared" si="110"/>
        <v>258306.99</v>
      </c>
      <c r="K532" s="16">
        <f t="shared" si="110"/>
        <v>247349.42</v>
      </c>
      <c r="L532" s="16">
        <f t="shared" si="110"/>
        <v>267294.69</v>
      </c>
      <c r="M532" s="16">
        <f t="shared" si="110"/>
        <v>304387.68</v>
      </c>
      <c r="N532" s="16">
        <f t="shared" si="110"/>
        <v>273786.5</v>
      </c>
      <c r="O532" s="16">
        <f t="shared" si="110"/>
        <v>223825.46</v>
      </c>
      <c r="P532" s="16">
        <f t="shared" si="110"/>
        <v>231841.65</v>
      </c>
      <c r="Q532" s="6"/>
      <c r="R532" s="9" t="s">
        <v>12</v>
      </c>
    </row>
    <row r="533" spans="1:18" ht="14">
      <c r="B533" s="7">
        <f t="shared" si="110"/>
        <v>118315</v>
      </c>
      <c r="C533" s="7">
        <f t="shared" si="110"/>
        <v>122703.69</v>
      </c>
      <c r="D533" s="7">
        <f t="shared" si="110"/>
        <v>136323.18</v>
      </c>
      <c r="E533" s="7">
        <f t="shared" si="110"/>
        <v>180248.17</v>
      </c>
      <c r="F533" s="7">
        <f t="shared" si="110"/>
        <v>216846.38</v>
      </c>
      <c r="G533" s="7">
        <f t="shared" si="110"/>
        <v>258077.54</v>
      </c>
      <c r="H533" s="7">
        <f t="shared" si="110"/>
        <v>233847.32</v>
      </c>
      <c r="I533" s="7">
        <f t="shared" si="110"/>
        <v>238899.09</v>
      </c>
      <c r="J533" s="7">
        <f t="shared" si="110"/>
        <v>271449.59999999998</v>
      </c>
      <c r="K533" s="7">
        <f t="shared" si="110"/>
        <v>261346.01</v>
      </c>
      <c r="L533" s="7">
        <f t="shared" si="110"/>
        <v>277136.64000000001</v>
      </c>
      <c r="M533" s="7">
        <f t="shared" si="110"/>
        <v>327346.38</v>
      </c>
      <c r="N533" s="7">
        <f t="shared" si="110"/>
        <v>190848.69</v>
      </c>
      <c r="O533" s="7">
        <f t="shared" si="110"/>
        <v>236874.5</v>
      </c>
      <c r="P533" s="7">
        <f t="shared" si="110"/>
        <v>254868.1</v>
      </c>
      <c r="Q533" s="6"/>
      <c r="R533" s="9" t="s">
        <v>13</v>
      </c>
    </row>
    <row r="534" spans="1:18" ht="14">
      <c r="B534" s="7">
        <f t="shared" si="110"/>
        <v>148998.65</v>
      </c>
      <c r="C534" s="7">
        <f t="shared" si="110"/>
        <v>131628.62</v>
      </c>
      <c r="D534" s="7">
        <f t="shared" si="110"/>
        <v>146111.56</v>
      </c>
      <c r="E534" s="7">
        <f t="shared" si="110"/>
        <v>165555.92000000001</v>
      </c>
      <c r="F534" s="7">
        <f t="shared" si="110"/>
        <v>209727.46</v>
      </c>
      <c r="G534" s="7">
        <f t="shared" si="110"/>
        <v>247526.29</v>
      </c>
      <c r="H534" s="7">
        <f t="shared" si="110"/>
        <v>265662.61</v>
      </c>
      <c r="I534" s="7">
        <f t="shared" si="110"/>
        <v>270262.38</v>
      </c>
      <c r="J534" s="7">
        <f t="shared" si="110"/>
        <v>258765.09</v>
      </c>
      <c r="K534" s="7">
        <f t="shared" si="110"/>
        <v>273528.63</v>
      </c>
      <c r="L534" s="7">
        <f t="shared" si="110"/>
        <v>284391.98</v>
      </c>
      <c r="M534" s="7">
        <f t="shared" si="110"/>
        <v>310387.7</v>
      </c>
      <c r="N534" s="7">
        <f t="shared" si="110"/>
        <v>277458.84999999998</v>
      </c>
      <c r="O534" s="7">
        <f t="shared" si="110"/>
        <v>207902.13</v>
      </c>
      <c r="P534" s="7">
        <f t="shared" si="110"/>
        <v>252698.17</v>
      </c>
      <c r="Q534" s="6"/>
      <c r="R534" s="9" t="s">
        <v>14</v>
      </c>
    </row>
    <row r="535" spans="1:18" ht="14">
      <c r="B535" s="18">
        <f t="shared" si="110"/>
        <v>132786.29</v>
      </c>
      <c r="C535" s="18">
        <f t="shared" si="110"/>
        <v>137327.35</v>
      </c>
      <c r="D535" s="18">
        <f t="shared" si="110"/>
        <v>139885.38</v>
      </c>
      <c r="E535" s="18">
        <f t="shared" si="110"/>
        <v>176743.62</v>
      </c>
      <c r="F535" s="18">
        <f t="shared" si="110"/>
        <v>220688.58</v>
      </c>
      <c r="G535" s="18">
        <f t="shared" si="110"/>
        <v>227661.28</v>
      </c>
      <c r="H535" s="18">
        <f t="shared" si="110"/>
        <v>241770.17</v>
      </c>
      <c r="I535" s="18">
        <f t="shared" si="110"/>
        <v>263017.99</v>
      </c>
      <c r="J535" s="18">
        <f t="shared" si="110"/>
        <v>262370.36</v>
      </c>
      <c r="K535" s="18">
        <f t="shared" si="110"/>
        <v>284530.57</v>
      </c>
      <c r="L535" s="18">
        <f t="shared" si="110"/>
        <v>326938.83</v>
      </c>
      <c r="M535" s="18">
        <f t="shared" si="110"/>
        <v>334326.46000000002</v>
      </c>
      <c r="N535" s="18">
        <f t="shared" si="110"/>
        <v>293641.5</v>
      </c>
      <c r="O535" s="18">
        <f t="shared" si="110"/>
        <v>268274.61</v>
      </c>
      <c r="P535" s="18">
        <f t="shared" si="110"/>
        <v>278804.45</v>
      </c>
      <c r="Q535" s="6"/>
      <c r="R535" s="9" t="s">
        <v>19</v>
      </c>
    </row>
    <row r="536" spans="1:18" ht="14">
      <c r="B536" s="25">
        <f t="shared" ref="B536:M536" si="111">SUM(B532:B535)</f>
        <v>516936.83999999997</v>
      </c>
      <c r="C536" s="25">
        <f t="shared" si="111"/>
        <v>516197.66000000003</v>
      </c>
      <c r="D536" s="25">
        <f t="shared" si="111"/>
        <v>552269.16999999993</v>
      </c>
      <c r="E536" s="25">
        <f t="shared" si="111"/>
        <v>677904.82000000007</v>
      </c>
      <c r="F536" s="25">
        <f t="shared" si="111"/>
        <v>813112.5199999999</v>
      </c>
      <c r="G536" s="25">
        <f t="shared" si="111"/>
        <v>947754.29</v>
      </c>
      <c r="H536" s="25">
        <f t="shared" si="111"/>
        <v>953123.16</v>
      </c>
      <c r="I536" s="25">
        <f t="shared" si="111"/>
        <v>996824.38</v>
      </c>
      <c r="J536" s="25">
        <f t="shared" si="111"/>
        <v>1050892.04</v>
      </c>
      <c r="K536" s="25">
        <f t="shared" si="111"/>
        <v>1066754.6300000001</v>
      </c>
      <c r="L536" s="25">
        <f t="shared" si="111"/>
        <v>1155762.1400000001</v>
      </c>
      <c r="M536" s="25">
        <f t="shared" si="111"/>
        <v>1276448.22</v>
      </c>
      <c r="N536" s="25">
        <f>IF(N533="",N532*4,IF(N534="",(N533+N532)*2,IF(N535="",((N534+N533+N532)/3)*4,SUM(N532:N535))))</f>
        <v>1035735.54</v>
      </c>
      <c r="O536" s="25">
        <f>IF(O533="",O532*4,IF(O534="",(O533+O532)*2,IF(O535="",((O534+O533+O532)/3)*4,SUM(O532:O535))))</f>
        <v>936876.7</v>
      </c>
      <c r="P536" s="25">
        <f>IF(P533="",P532*4,IF(P534="",(P533+P532)*2,IF(P535="",((P534+P533+P532)/3)*4,SUM(P532:P535))))</f>
        <v>1018212.3700000001</v>
      </c>
      <c r="Q536" s="6"/>
      <c r="R536" s="9" t="s">
        <v>15</v>
      </c>
    </row>
    <row r="537" spans="1:18" ht="14">
      <c r="B537" s="21">
        <f t="shared" ref="B537:P537" si="112">+B536/(B$465+B$472)</f>
        <v>0.2605214120941538</v>
      </c>
      <c r="C537" s="10">
        <f t="shared" si="112"/>
        <v>0.30811872893918063</v>
      </c>
      <c r="D537" s="10">
        <f t="shared" si="112"/>
        <v>0.29167259674083751</v>
      </c>
      <c r="E537" s="10">
        <f t="shared" si="112"/>
        <v>0.35174328184318404</v>
      </c>
      <c r="F537" s="10">
        <f t="shared" si="112"/>
        <v>0.40005875572621707</v>
      </c>
      <c r="G537" s="10">
        <f t="shared" si="112"/>
        <v>0.43287700470473861</v>
      </c>
      <c r="H537" s="10">
        <f t="shared" si="112"/>
        <v>0.44032370522336434</v>
      </c>
      <c r="I537" s="10">
        <f t="shared" si="112"/>
        <v>0.43191375489476563</v>
      </c>
      <c r="J537" s="10">
        <f t="shared" si="112"/>
        <v>0.43841263154580123</v>
      </c>
      <c r="K537" s="10">
        <f t="shared" si="112"/>
        <v>0.39817290807160788</v>
      </c>
      <c r="L537" s="10">
        <f t="shared" si="112"/>
        <v>0.37264973457993134</v>
      </c>
      <c r="M537" s="10">
        <f t="shared" si="112"/>
        <v>0.38786456045408074</v>
      </c>
      <c r="N537" s="10">
        <f t="shared" si="112"/>
        <v>0.35552323343041919</v>
      </c>
      <c r="O537" s="10">
        <f t="shared" ref="O537" si="113">+O536/(O$465+O$472)</f>
        <v>0.35332601375785921</v>
      </c>
      <c r="P537" s="10">
        <f t="shared" si="112"/>
        <v>0.32022071940317898</v>
      </c>
      <c r="Q537" s="6"/>
      <c r="R537" s="11" t="s">
        <v>386</v>
      </c>
    </row>
    <row r="538" spans="1:18" s="87" customFormat="1" ht="14">
      <c r="A538" s="86"/>
      <c r="B538" s="19"/>
      <c r="C538" s="10">
        <f t="shared" ref="C538:M538" si="114">C536/B536-1</f>
        <v>-1.429923237817432E-3</v>
      </c>
      <c r="D538" s="10">
        <f t="shared" si="114"/>
        <v>6.9879259041972119E-2</v>
      </c>
      <c r="E538" s="10">
        <f t="shared" si="114"/>
        <v>0.22748988505007461</v>
      </c>
      <c r="F538" s="10">
        <f t="shared" si="114"/>
        <v>0.1994493858297095</v>
      </c>
      <c r="G538" s="10">
        <f t="shared" si="114"/>
        <v>0.16558811565218567</v>
      </c>
      <c r="H538" s="10">
        <f t="shared" si="114"/>
        <v>5.6648332343607333E-3</v>
      </c>
      <c r="I538" s="10">
        <f t="shared" si="114"/>
        <v>4.585054884197759E-2</v>
      </c>
      <c r="J538" s="10">
        <f t="shared" si="114"/>
        <v>5.4239905328158144E-2</v>
      </c>
      <c r="K538" s="10">
        <f t="shared" si="114"/>
        <v>1.509440494001657E-2</v>
      </c>
      <c r="L538" s="10">
        <f t="shared" si="114"/>
        <v>8.3437659886228976E-2</v>
      </c>
      <c r="M538" s="10">
        <f t="shared" si="114"/>
        <v>0.10442120902143404</v>
      </c>
      <c r="N538" s="10">
        <f>N536/M536-1</f>
        <v>-0.18858005850014026</v>
      </c>
      <c r="O538" s="10">
        <f>O536/M536-1</f>
        <v>-0.26602843317843317</v>
      </c>
      <c r="P538" s="10">
        <f>P536/N536-1</f>
        <v>-1.691857556611398E-2</v>
      </c>
      <c r="Q538" s="17"/>
      <c r="R538" s="14" t="s">
        <v>20</v>
      </c>
    </row>
    <row r="539" spans="1:18" ht="14">
      <c r="B539" s="223" t="s">
        <v>7</v>
      </c>
      <c r="C539" s="223"/>
      <c r="D539" s="223"/>
      <c r="E539" s="223"/>
      <c r="F539" s="223"/>
      <c r="G539" s="223"/>
      <c r="H539" s="223"/>
      <c r="I539" s="223"/>
      <c r="J539" s="223"/>
      <c r="K539" s="223"/>
      <c r="L539" s="223"/>
      <c r="M539" s="223"/>
      <c r="N539" s="223"/>
      <c r="O539" s="118"/>
      <c r="P539" s="118"/>
      <c r="Q539" s="6"/>
      <c r="R539" s="3"/>
    </row>
    <row r="540" spans="1:18" ht="14">
      <c r="B540" s="16">
        <f t="shared" ref="B540:P543" si="115">IFERROR(VLOOKUP($B$539,$130:$216,MATCH($R540&amp;"/"&amp;B$348,$128:$128,0),FALSE),"")</f>
        <v>0</v>
      </c>
      <c r="C540" s="16">
        <f t="shared" si="115"/>
        <v>9485</v>
      </c>
      <c r="D540" s="16">
        <f t="shared" si="115"/>
        <v>9544.23</v>
      </c>
      <c r="E540" s="16">
        <f t="shared" si="115"/>
        <v>10086.700000000001</v>
      </c>
      <c r="F540" s="16">
        <f t="shared" si="115"/>
        <v>10439.14</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ht="14">
      <c r="B541" s="7">
        <f t="shared" si="115"/>
        <v>0</v>
      </c>
      <c r="C541" s="7">
        <f t="shared" si="115"/>
        <v>8514.77</v>
      </c>
      <c r="D541" s="7">
        <f t="shared" si="115"/>
        <v>9248.18</v>
      </c>
      <c r="E541" s="7">
        <f t="shared" si="115"/>
        <v>9976.5300000000007</v>
      </c>
      <c r="F541" s="7">
        <f t="shared" si="115"/>
        <v>0</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6"/>
      <c r="R541" s="9" t="s">
        <v>13</v>
      </c>
    </row>
    <row r="542" spans="1:18" ht="14">
      <c r="B542" s="7">
        <f t="shared" si="115"/>
        <v>0</v>
      </c>
      <c r="C542" s="7">
        <f t="shared" si="115"/>
        <v>8772.26</v>
      </c>
      <c r="D542" s="7">
        <f t="shared" si="115"/>
        <v>9461.7199999999993</v>
      </c>
      <c r="E542" s="7">
        <f t="shared" si="115"/>
        <v>10622.44</v>
      </c>
      <c r="F542" s="7">
        <f t="shared" si="115"/>
        <v>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f t="shared" si="115"/>
        <v>0</v>
      </c>
      <c r="Q542" s="6"/>
      <c r="R542" s="9" t="s">
        <v>14</v>
      </c>
    </row>
    <row r="543" spans="1:18" ht="14">
      <c r="B543" s="18">
        <f t="shared" si="115"/>
        <v>0</v>
      </c>
      <c r="C543" s="18">
        <f t="shared" si="115"/>
        <v>9838.61</v>
      </c>
      <c r="D543" s="18">
        <f t="shared" si="115"/>
        <v>8165.57</v>
      </c>
      <c r="E543" s="18">
        <f t="shared" si="115"/>
        <v>9651.5499999999993</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f t="shared" si="115"/>
        <v>0</v>
      </c>
      <c r="Q543" s="6"/>
      <c r="R543" s="9" t="s">
        <v>19</v>
      </c>
    </row>
    <row r="544" spans="1:18" ht="14">
      <c r="B544" s="18">
        <f>SUM(B540:B543)</f>
        <v>0</v>
      </c>
      <c r="C544" s="18">
        <f t="shared" ref="C544:M544" si="116">SUM(C540:C543)</f>
        <v>36610.639999999999</v>
      </c>
      <c r="D544" s="18">
        <f t="shared" si="116"/>
        <v>36419.699999999997</v>
      </c>
      <c r="E544" s="18">
        <f t="shared" si="116"/>
        <v>40337.22</v>
      </c>
      <c r="F544" s="18">
        <f t="shared" si="116"/>
        <v>10439.14</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P545" si="117">+B544/(B$465+B$472)</f>
        <v>0</v>
      </c>
      <c r="C545" s="22">
        <f t="shared" si="117"/>
        <v>2.1852915533266702E-2</v>
      </c>
      <c r="D545" s="22">
        <f t="shared" si="117"/>
        <v>1.9234512894359613E-2</v>
      </c>
      <c r="E545" s="22">
        <f t="shared" si="117"/>
        <v>2.0929702407530483E-2</v>
      </c>
      <c r="F545" s="22">
        <f t="shared" si="117"/>
        <v>5.1361518320389189E-3</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ref="O545" si="118">+O544/(O$465+O$472)</f>
        <v>0</v>
      </c>
      <c r="P545" s="23">
        <f t="shared" si="117"/>
        <v>0</v>
      </c>
      <c r="Q545" s="6"/>
      <c r="R545" s="11" t="s">
        <v>386</v>
      </c>
    </row>
    <row r="546" spans="1:18" ht="14">
      <c r="B546" s="221" t="s">
        <v>25</v>
      </c>
      <c r="C546" s="221"/>
      <c r="D546" s="221"/>
      <c r="E546" s="221"/>
      <c r="F546" s="221"/>
      <c r="G546" s="221"/>
      <c r="H546" s="221"/>
      <c r="I546" s="221"/>
      <c r="J546" s="221"/>
      <c r="K546" s="221"/>
      <c r="L546" s="221"/>
      <c r="M546" s="221"/>
      <c r="N546" s="221"/>
      <c r="O546" s="120"/>
      <c r="P546" s="120"/>
      <c r="Q546" s="6"/>
      <c r="R546" s="3"/>
    </row>
    <row r="547" spans="1:18" ht="14">
      <c r="B547" s="16">
        <f t="shared" ref="B547:P551" si="119">IFERROR(B507+B468-B532-B540,"")</f>
        <v>76105.25</v>
      </c>
      <c r="C547" s="16">
        <f t="shared" si="119"/>
        <v>13191</v>
      </c>
      <c r="D547" s="16">
        <f t="shared" si="119"/>
        <v>24640.659999999971</v>
      </c>
      <c r="E547" s="16">
        <f t="shared" si="119"/>
        <v>38760.560000000012</v>
      </c>
      <c r="F547" s="16">
        <f t="shared" si="119"/>
        <v>65652.000000000015</v>
      </c>
      <c r="G547" s="16">
        <f t="shared" si="119"/>
        <v>52639.850000000035</v>
      </c>
      <c r="H547" s="16">
        <f t="shared" si="119"/>
        <v>46771.300000000017</v>
      </c>
      <c r="I547" s="16">
        <f t="shared" si="119"/>
        <v>44485.199999999983</v>
      </c>
      <c r="J547" s="16">
        <f t="shared" si="119"/>
        <v>45328.369999999937</v>
      </c>
      <c r="K547" s="16">
        <f t="shared" si="119"/>
        <v>65956.00999999998</v>
      </c>
      <c r="L547" s="16">
        <f t="shared" si="119"/>
        <v>100064.54999999999</v>
      </c>
      <c r="M547" s="16">
        <f t="shared" si="119"/>
        <v>120982.97000000003</v>
      </c>
      <c r="N547" s="16">
        <f t="shared" si="119"/>
        <v>91307.150000000023</v>
      </c>
      <c r="O547" s="16">
        <f t="shared" ref="O547" si="120">IFERROR(O507+O468-O532-O540,"")</f>
        <v>100273.62000000008</v>
      </c>
      <c r="P547" s="16">
        <f t="shared" si="119"/>
        <v>124529.19999999998</v>
      </c>
      <c r="Q547" s="6"/>
      <c r="R547" s="9" t="s">
        <v>12</v>
      </c>
    </row>
    <row r="548" spans="1:18" ht="14">
      <c r="B548" s="7">
        <f t="shared" si="119"/>
        <v>65105</v>
      </c>
      <c r="C548" s="7">
        <f t="shared" si="119"/>
        <v>17259.319999999996</v>
      </c>
      <c r="D548" s="7">
        <f t="shared" si="119"/>
        <v>20027.249999999993</v>
      </c>
      <c r="E548" s="7">
        <f t="shared" si="119"/>
        <v>55468.53</v>
      </c>
      <c r="F548" s="7">
        <f t="shared" si="119"/>
        <v>47900.049999999988</v>
      </c>
      <c r="G548" s="7">
        <f t="shared" si="119"/>
        <v>38364.929999999964</v>
      </c>
      <c r="H548" s="7">
        <f t="shared" si="119"/>
        <v>39792.689999999944</v>
      </c>
      <c r="I548" s="7">
        <f t="shared" si="119"/>
        <v>39615.01999999999</v>
      </c>
      <c r="J548" s="7">
        <f t="shared" si="119"/>
        <v>60479.470000000088</v>
      </c>
      <c r="K548" s="7">
        <f t="shared" si="119"/>
        <v>79683.699999999895</v>
      </c>
      <c r="L548" s="7">
        <f t="shared" si="119"/>
        <v>120994.96000000002</v>
      </c>
      <c r="M548" s="7">
        <f t="shared" si="119"/>
        <v>129519.38</v>
      </c>
      <c r="N548" s="7">
        <f t="shared" si="119"/>
        <v>65706.680000000022</v>
      </c>
      <c r="O548" s="7">
        <f t="shared" ref="O548" si="121">IFERROR(O508+O469-O533-O541,"")</f>
        <v>75875</v>
      </c>
      <c r="P548" s="7">
        <f t="shared" si="119"/>
        <v>131799.60000000006</v>
      </c>
      <c r="Q548" s="6"/>
      <c r="R548" s="9" t="s">
        <v>13</v>
      </c>
    </row>
    <row r="549" spans="1:18" ht="14">
      <c r="B549" s="7">
        <f t="shared" si="119"/>
        <v>50249.279999999941</v>
      </c>
      <c r="C549" s="7">
        <f t="shared" si="119"/>
        <v>31263.480000000018</v>
      </c>
      <c r="D549" s="7">
        <f t="shared" si="119"/>
        <v>18353.050000000017</v>
      </c>
      <c r="E549" s="7">
        <f t="shared" si="119"/>
        <v>45013.559999999939</v>
      </c>
      <c r="F549" s="7">
        <f t="shared" si="119"/>
        <v>58881.290000000008</v>
      </c>
      <c r="G549" s="7">
        <f t="shared" si="119"/>
        <v>42492.669999999955</v>
      </c>
      <c r="H549" s="7">
        <f t="shared" si="119"/>
        <v>35882.75</v>
      </c>
      <c r="I549" s="7">
        <f t="shared" si="119"/>
        <v>50315.349999999977</v>
      </c>
      <c r="J549" s="7">
        <f t="shared" si="119"/>
        <v>39310.020000000048</v>
      </c>
      <c r="K549" s="7">
        <f t="shared" si="119"/>
        <v>98046.20000000007</v>
      </c>
      <c r="L549" s="7">
        <f t="shared" si="119"/>
        <v>138006.89000000007</v>
      </c>
      <c r="M549" s="7">
        <f t="shared" si="119"/>
        <v>147932.08999999991</v>
      </c>
      <c r="N549" s="7">
        <f t="shared" si="119"/>
        <v>107217.76000000001</v>
      </c>
      <c r="O549" s="7">
        <f t="shared" ref="O549" si="122">IFERROR(O509+O470-O534-O542,"")</f>
        <v>71125.849999999919</v>
      </c>
      <c r="P549" s="7">
        <f t="shared" si="119"/>
        <v>125049.37999999998</v>
      </c>
      <c r="Q549" s="6"/>
      <c r="R549" s="9" t="s">
        <v>14</v>
      </c>
    </row>
    <row r="550" spans="1:18" ht="14">
      <c r="B550" s="18">
        <f t="shared" si="119"/>
        <v>39269.619999999995</v>
      </c>
      <c r="C550" s="18">
        <f t="shared" si="119"/>
        <v>29194.790000000023</v>
      </c>
      <c r="D550" s="18">
        <f t="shared" si="119"/>
        <v>27034.629999999983</v>
      </c>
      <c r="E550" s="18">
        <f t="shared" si="119"/>
        <v>-3645.5700000000179</v>
      </c>
      <c r="F550" s="18">
        <f t="shared" si="119"/>
        <v>23905.73000000001</v>
      </c>
      <c r="G550" s="18">
        <f t="shared" si="119"/>
        <v>46699.290000000008</v>
      </c>
      <c r="H550" s="18">
        <f t="shared" si="119"/>
        <v>76906.34</v>
      </c>
      <c r="I550" s="18">
        <f t="shared" si="119"/>
        <v>77661.160000000033</v>
      </c>
      <c r="J550" s="18">
        <f t="shared" si="119"/>
        <v>76025.690000000061</v>
      </c>
      <c r="K550" s="18">
        <f t="shared" si="119"/>
        <v>61575.250000000058</v>
      </c>
      <c r="L550" s="18">
        <f t="shared" si="119"/>
        <v>91788.910000000033</v>
      </c>
      <c r="M550" s="18">
        <f t="shared" si="119"/>
        <v>121949.75</v>
      </c>
      <c r="N550" s="18">
        <f t="shared" si="119"/>
        <v>88500.399999999965</v>
      </c>
      <c r="O550" s="18">
        <f t="shared" ref="O550" si="123">IFERROR(O510+O471-O535-O543,"")</f>
        <v>121676.13</v>
      </c>
      <c r="P550" s="18">
        <f t="shared" si="119"/>
        <v>132683.84999999998</v>
      </c>
      <c r="Q550" s="6"/>
      <c r="R550" s="9" t="s">
        <v>19</v>
      </c>
    </row>
    <row r="551" spans="1:18" ht="14">
      <c r="B551" s="25">
        <f t="shared" si="119"/>
        <v>230729.14999999991</v>
      </c>
      <c r="C551" s="18">
        <f t="shared" si="119"/>
        <v>90908.589999999982</v>
      </c>
      <c r="D551" s="18">
        <f t="shared" si="119"/>
        <v>90055.590000000157</v>
      </c>
      <c r="E551" s="18">
        <f t="shared" si="119"/>
        <v>135597.07999999958</v>
      </c>
      <c r="F551" s="18">
        <f t="shared" si="119"/>
        <v>196339.07000000007</v>
      </c>
      <c r="G551" s="18">
        <f t="shared" si="119"/>
        <v>180196.73999999953</v>
      </c>
      <c r="H551" s="18">
        <f t="shared" si="119"/>
        <v>199353.07999999973</v>
      </c>
      <c r="I551" s="18">
        <f t="shared" si="119"/>
        <v>212076.7300000001</v>
      </c>
      <c r="J551" s="18">
        <f t="shared" si="119"/>
        <v>221143.54999999981</v>
      </c>
      <c r="K551" s="18">
        <f t="shared" si="119"/>
        <v>305261.15999999945</v>
      </c>
      <c r="L551" s="18">
        <f t="shared" si="119"/>
        <v>450855.30999999959</v>
      </c>
      <c r="M551" s="18">
        <f t="shared" si="119"/>
        <v>520384.18999999971</v>
      </c>
      <c r="N551" s="18">
        <f t="shared" si="119"/>
        <v>352731.98999999976</v>
      </c>
      <c r="O551" s="18">
        <f t="shared" ref="O551" si="124">IFERROR(O511+O472-O536-O544,"")</f>
        <v>368950.60000000033</v>
      </c>
      <c r="P551" s="18">
        <f t="shared" si="119"/>
        <v>514062.0299999998</v>
      </c>
      <c r="Q551" s="6"/>
      <c r="R551" s="9" t="s">
        <v>15</v>
      </c>
    </row>
    <row r="552" spans="1:18" ht="14">
      <c r="B552" s="10">
        <f t="shared" ref="B552:P552" si="125">+B551/(B$465+B$472)</f>
        <v>0.11628090574717756</v>
      </c>
      <c r="C552" s="10">
        <f t="shared" si="125"/>
        <v>5.4263398250300285E-2</v>
      </c>
      <c r="D552" s="10">
        <f t="shared" si="125"/>
        <v>4.7561495758179383E-2</v>
      </c>
      <c r="E552" s="10">
        <f t="shared" si="125"/>
        <v>7.0357018449216241E-2</v>
      </c>
      <c r="F552" s="10">
        <f t="shared" si="125"/>
        <v>9.6600608295445589E-2</v>
      </c>
      <c r="G552" s="10">
        <f t="shared" si="125"/>
        <v>8.2303003944997552E-2</v>
      </c>
      <c r="H552" s="10">
        <f t="shared" si="125"/>
        <v>9.209710824075415E-2</v>
      </c>
      <c r="I552" s="10">
        <f t="shared" si="125"/>
        <v>9.1890666618831524E-2</v>
      </c>
      <c r="J552" s="10">
        <f t="shared" si="125"/>
        <v>9.2256979798686439E-2</v>
      </c>
      <c r="K552" s="10">
        <f t="shared" si="125"/>
        <v>0.11394065737358193</v>
      </c>
      <c r="L552" s="10">
        <f t="shared" si="125"/>
        <v>0.14536824298938578</v>
      </c>
      <c r="M552" s="10">
        <f t="shared" si="125"/>
        <v>0.15812516478075603</v>
      </c>
      <c r="N552" s="10">
        <f t="shared" si="125"/>
        <v>0.12107764267618565</v>
      </c>
      <c r="O552" s="10">
        <f t="shared" ref="O552" si="126">+O551/(O$465+O$472)</f>
        <v>0.13914301078420516</v>
      </c>
      <c r="P552" s="10">
        <f t="shared" si="125"/>
        <v>0.16166893853829187</v>
      </c>
      <c r="Q552" s="6"/>
      <c r="R552" s="11" t="s">
        <v>26</v>
      </c>
    </row>
    <row r="553" spans="1:18" s="87" customFormat="1" ht="14">
      <c r="A553" s="86"/>
      <c r="B553" s="19"/>
      <c r="C553" s="10">
        <f t="shared" ref="C553:M553" si="127">C551/B551-1</f>
        <v>-0.60599434445105871</v>
      </c>
      <c r="D553" s="10">
        <f t="shared" si="127"/>
        <v>-9.3830517006129321E-3</v>
      </c>
      <c r="E553" s="10">
        <f t="shared" si="127"/>
        <v>0.50570419892867657</v>
      </c>
      <c r="F553" s="10">
        <f t="shared" si="127"/>
        <v>0.44795942508496989</v>
      </c>
      <c r="G553" s="10">
        <f t="shared" si="127"/>
        <v>-8.2216596014234589E-2</v>
      </c>
      <c r="H553" s="10">
        <f t="shared" si="127"/>
        <v>0.10630791655831429</v>
      </c>
      <c r="I553" s="10">
        <f t="shared" si="127"/>
        <v>6.3824697366102301E-2</v>
      </c>
      <c r="J553" s="10">
        <f t="shared" si="127"/>
        <v>4.2752545269816755E-2</v>
      </c>
      <c r="K553" s="10">
        <f t="shared" si="127"/>
        <v>0.38037559766043239</v>
      </c>
      <c r="L553" s="10">
        <f t="shared" si="127"/>
        <v>0.47694947500035845</v>
      </c>
      <c r="M553" s="10">
        <f t="shared" si="127"/>
        <v>0.15421550652248106</v>
      </c>
      <c r="N553" s="10">
        <f>N551/M551-1</f>
        <v>-0.32217004901705415</v>
      </c>
      <c r="O553" s="10">
        <f>O551/M551-1</f>
        <v>-0.29100344113067589</v>
      </c>
      <c r="P553" s="10">
        <f>P551/N551-1</f>
        <v>0.45737286260880428</v>
      </c>
      <c r="Q553" s="17"/>
      <c r="R553" s="14" t="s">
        <v>20</v>
      </c>
    </row>
    <row r="554" spans="1:18" ht="14">
      <c r="B554" s="221" t="s">
        <v>27</v>
      </c>
      <c r="C554" s="221"/>
      <c r="D554" s="221"/>
      <c r="E554" s="221"/>
      <c r="F554" s="221"/>
      <c r="G554" s="221"/>
      <c r="H554" s="221"/>
      <c r="I554" s="221"/>
      <c r="J554" s="221"/>
      <c r="K554" s="221"/>
      <c r="L554" s="221"/>
      <c r="M554" s="221"/>
      <c r="N554" s="221"/>
      <c r="O554" s="120"/>
      <c r="P554" s="120"/>
      <c r="Q554" s="6"/>
      <c r="R554" s="11"/>
    </row>
    <row r="555" spans="1:18" ht="14">
      <c r="B555" s="16">
        <f t="shared" ref="B555:P555" si="128">IFERROR(B547+B593,"")</f>
        <v>89998.84</v>
      </c>
      <c r="C555" s="16">
        <f t="shared" si="128"/>
        <v>27888</v>
      </c>
      <c r="D555" s="16">
        <f t="shared" si="128"/>
        <v>38438.02999999997</v>
      </c>
      <c r="E555" s="16">
        <f t="shared" si="128"/>
        <v>52413.210000000014</v>
      </c>
      <c r="F555" s="16">
        <f t="shared" si="128"/>
        <v>79926.460000000021</v>
      </c>
      <c r="G555" s="16">
        <f t="shared" si="128"/>
        <v>67381.180000000037</v>
      </c>
      <c r="H555" s="16">
        <f t="shared" si="128"/>
        <v>60858.860000000015</v>
      </c>
      <c r="I555" s="16">
        <f t="shared" si="128"/>
        <v>58955.559999999983</v>
      </c>
      <c r="J555" s="16">
        <f t="shared" si="128"/>
        <v>60494.019999999939</v>
      </c>
      <c r="K555" s="16">
        <f t="shared" si="128"/>
        <v>80318.699999999983</v>
      </c>
      <c r="L555" s="16">
        <f t="shared" si="128"/>
        <v>112427.95999999999</v>
      </c>
      <c r="M555" s="16">
        <f t="shared" si="128"/>
        <v>132945.19000000003</v>
      </c>
      <c r="N555" s="16">
        <f t="shared" si="128"/>
        <v>111096.20000000003</v>
      </c>
      <c r="O555" s="16">
        <f t="shared" ref="O555" si="129">IFERROR(O547+O593,"")</f>
        <v>110460.38000000008</v>
      </c>
      <c r="P555" s="16">
        <f t="shared" si="128"/>
        <v>140805.93</v>
      </c>
      <c r="Q555" s="6"/>
      <c r="R555" s="9" t="s">
        <v>12</v>
      </c>
    </row>
    <row r="556" spans="1:18" ht="14">
      <c r="B556" s="7">
        <f t="shared" ref="B556:P558" si="130">IFERROR(B548+B594-B593,"")</f>
        <v>80724.41</v>
      </c>
      <c r="C556" s="7">
        <f t="shared" si="130"/>
        <v>32072.709999999992</v>
      </c>
      <c r="D556" s="7">
        <f t="shared" si="130"/>
        <v>33503.139999999992</v>
      </c>
      <c r="E556" s="7">
        <f t="shared" si="130"/>
        <v>69479.86</v>
      </c>
      <c r="F556" s="7">
        <f t="shared" si="130"/>
        <v>62029.019999999982</v>
      </c>
      <c r="G556" s="7">
        <f t="shared" si="130"/>
        <v>53576.849999999962</v>
      </c>
      <c r="H556" s="7">
        <f t="shared" si="130"/>
        <v>54483.499999999942</v>
      </c>
      <c r="I556" s="7">
        <f t="shared" si="130"/>
        <v>54382.179999999993</v>
      </c>
      <c r="J556" s="7">
        <f t="shared" si="130"/>
        <v>75553.910000000091</v>
      </c>
      <c r="K556" s="7">
        <f t="shared" si="130"/>
        <v>93952.889999999898</v>
      </c>
      <c r="L556" s="7">
        <f t="shared" si="130"/>
        <v>133577.20000000001</v>
      </c>
      <c r="M556" s="7">
        <f t="shared" si="130"/>
        <v>141518.49000000002</v>
      </c>
      <c r="N556" s="7">
        <f t="shared" si="130"/>
        <v>77102.810000000012</v>
      </c>
      <c r="O556" s="7">
        <f t="shared" ref="O556" si="131">IFERROR(O548+O594-O593,"")</f>
        <v>85773.27</v>
      </c>
      <c r="P556" s="7">
        <f t="shared" si="130"/>
        <v>148433.36000000004</v>
      </c>
      <c r="Q556" s="6"/>
      <c r="R556" s="9" t="s">
        <v>13</v>
      </c>
    </row>
    <row r="557" spans="1:18" ht="14">
      <c r="B557" s="7">
        <f t="shared" si="130"/>
        <v>65743.29999999993</v>
      </c>
      <c r="C557" s="7">
        <f t="shared" si="130"/>
        <v>45699.810000000012</v>
      </c>
      <c r="D557" s="7">
        <f t="shared" si="130"/>
        <v>32352.020000000022</v>
      </c>
      <c r="E557" s="7">
        <f t="shared" si="130"/>
        <v>59637.369999999952</v>
      </c>
      <c r="F557" s="7">
        <f t="shared" si="130"/>
        <v>73333.140000000014</v>
      </c>
      <c r="G557" s="7">
        <f t="shared" si="130"/>
        <v>56728.209999999963</v>
      </c>
      <c r="H557" s="7">
        <f t="shared" si="130"/>
        <v>50408.850000000006</v>
      </c>
      <c r="I557" s="7">
        <f t="shared" si="130"/>
        <v>65325.539999999964</v>
      </c>
      <c r="J557" s="7">
        <f t="shared" si="130"/>
        <v>54234.350000000049</v>
      </c>
      <c r="K557" s="7">
        <f t="shared" si="130"/>
        <v>111987.83000000007</v>
      </c>
      <c r="L557" s="7">
        <f t="shared" si="130"/>
        <v>150714.69000000009</v>
      </c>
      <c r="M557" s="7">
        <f t="shared" si="130"/>
        <v>160065.47999999992</v>
      </c>
      <c r="N557" s="7">
        <f t="shared" si="130"/>
        <v>118501.41000000003</v>
      </c>
      <c r="O557" s="7">
        <f t="shared" ref="O557" si="132">IFERROR(O549+O595-O594,"")</f>
        <v>110078.92999999992</v>
      </c>
      <c r="P557" s="7">
        <f t="shared" si="130"/>
        <v>141844.34999999998</v>
      </c>
      <c r="Q557" s="6"/>
      <c r="R557" s="9" t="s">
        <v>14</v>
      </c>
    </row>
    <row r="558" spans="1:18" ht="14">
      <c r="B558" s="18">
        <f t="shared" si="130"/>
        <v>54230.6</v>
      </c>
      <c r="C558" s="18">
        <f t="shared" si="130"/>
        <v>43559.910000000018</v>
      </c>
      <c r="D558" s="18">
        <f t="shared" si="130"/>
        <v>40793.769999999982</v>
      </c>
      <c r="E558" s="18">
        <f t="shared" si="130"/>
        <v>10915.259999999987</v>
      </c>
      <c r="F558" s="18">
        <f t="shared" si="130"/>
        <v>39024.540000000008</v>
      </c>
      <c r="G558" s="18">
        <f t="shared" si="130"/>
        <v>61051.110000000008</v>
      </c>
      <c r="H558" s="18">
        <f t="shared" si="130"/>
        <v>91634.69</v>
      </c>
      <c r="I558" s="18">
        <f t="shared" si="130"/>
        <v>93187.110000000044</v>
      </c>
      <c r="J558" s="18">
        <f t="shared" si="130"/>
        <v>90960.970000000074</v>
      </c>
      <c r="K558" s="18">
        <f t="shared" si="130"/>
        <v>74612.090000000055</v>
      </c>
      <c r="L558" s="18">
        <f t="shared" si="130"/>
        <v>104256.66000000005</v>
      </c>
      <c r="M558" s="18">
        <f t="shared" si="130"/>
        <v>134226.04</v>
      </c>
      <c r="N558" s="18">
        <f t="shared" si="130"/>
        <v>99810.939999999959</v>
      </c>
      <c r="O558" s="18">
        <f t="shared" ref="O558" si="133">IFERROR(O550+O596-O595,"")</f>
        <v>142711.69</v>
      </c>
      <c r="P558" s="18">
        <f t="shared" si="130"/>
        <v>150153.09</v>
      </c>
      <c r="Q558" s="6"/>
      <c r="R558" s="9" t="s">
        <v>19</v>
      </c>
    </row>
    <row r="559" spans="1:18" ht="14">
      <c r="B559" s="25">
        <f t="shared" ref="B559:P559" si="134">IFERROR(B551+B596,"")</f>
        <v>290697.14999999991</v>
      </c>
      <c r="C559" s="18">
        <f t="shared" si="134"/>
        <v>149220.43</v>
      </c>
      <c r="D559" s="18">
        <f t="shared" si="134"/>
        <v>145086.96000000017</v>
      </c>
      <c r="E559" s="18">
        <f t="shared" si="134"/>
        <v>192445.69999999958</v>
      </c>
      <c r="F559" s="18">
        <f t="shared" si="134"/>
        <v>254313.16000000006</v>
      </c>
      <c r="G559" s="18">
        <f t="shared" si="134"/>
        <v>238737.34999999951</v>
      </c>
      <c r="H559" s="18">
        <f t="shared" si="134"/>
        <v>257385.89999999973</v>
      </c>
      <c r="I559" s="18">
        <f t="shared" si="134"/>
        <v>271850.39000000013</v>
      </c>
      <c r="J559" s="18">
        <f t="shared" si="134"/>
        <v>281243.24999999983</v>
      </c>
      <c r="K559" s="18">
        <f t="shared" si="134"/>
        <v>360871.50999999943</v>
      </c>
      <c r="L559" s="18">
        <f t="shared" si="134"/>
        <v>500976.5099999996</v>
      </c>
      <c r="M559" s="18">
        <f t="shared" si="134"/>
        <v>568755.19999999972</v>
      </c>
      <c r="N559" s="18">
        <f t="shared" si="134"/>
        <v>406511.35999999975</v>
      </c>
      <c r="O559" s="18">
        <f t="shared" ref="O559" si="135">IFERROR(O551+O596,"")</f>
        <v>449024.27000000031</v>
      </c>
      <c r="P559" s="18">
        <f t="shared" si="134"/>
        <v>581236.72999999975</v>
      </c>
      <c r="Q559" s="6"/>
      <c r="R559" s="9" t="s">
        <v>15</v>
      </c>
    </row>
    <row r="560" spans="1:18" ht="14">
      <c r="B560" s="10">
        <f t="shared" ref="B560:P560" si="136">+B559/(B$465+B$472)</f>
        <v>0.14650306604138721</v>
      </c>
      <c r="C560" s="10">
        <f t="shared" si="136"/>
        <v>8.9069774596339663E-2</v>
      </c>
      <c r="D560" s="10">
        <f t="shared" si="136"/>
        <v>7.6625480246225008E-2</v>
      </c>
      <c r="E560" s="10">
        <f t="shared" si="136"/>
        <v>9.985396193909446E-2</v>
      </c>
      <c r="F560" s="10">
        <f t="shared" si="136"/>
        <v>0.12512438789455904</v>
      </c>
      <c r="G560" s="10">
        <f t="shared" si="136"/>
        <v>0.10904082426168349</v>
      </c>
      <c r="H560" s="10">
        <f t="shared" si="136"/>
        <v>0.11890710237305555</v>
      </c>
      <c r="I560" s="10">
        <f t="shared" si="136"/>
        <v>0.11778997892738789</v>
      </c>
      <c r="J560" s="10">
        <f t="shared" si="136"/>
        <v>0.11732945787370659</v>
      </c>
      <c r="K560" s="10">
        <f t="shared" si="136"/>
        <v>0.13469757199637566</v>
      </c>
      <c r="L560" s="10">
        <f t="shared" si="136"/>
        <v>0.16152870648824</v>
      </c>
      <c r="M560" s="10">
        <f t="shared" si="136"/>
        <v>0.17282329372825847</v>
      </c>
      <c r="N560" s="10">
        <f t="shared" si="136"/>
        <v>0.13953777537980117</v>
      </c>
      <c r="O560" s="10">
        <f t="shared" ref="O560" si="137">+O559/(O$465+O$472)</f>
        <v>0.16934133958036612</v>
      </c>
      <c r="P560" s="10">
        <f t="shared" si="136"/>
        <v>0.18279491519451016</v>
      </c>
      <c r="Q560" s="6"/>
      <c r="R560" s="11" t="s">
        <v>28</v>
      </c>
    </row>
    <row r="561" spans="1:18" s="87" customFormat="1" ht="14">
      <c r="A561" s="86"/>
      <c r="B561" s="19"/>
      <c r="C561" s="10">
        <f t="shared" ref="C561:M561" si="138">C559/B559-1</f>
        <v>-0.48668079477215365</v>
      </c>
      <c r="D561" s="10">
        <f t="shared" si="138"/>
        <v>-2.7700429492126699E-2</v>
      </c>
      <c r="E561" s="10">
        <f t="shared" si="138"/>
        <v>0.32641624030167393</v>
      </c>
      <c r="F561" s="10">
        <f t="shared" si="138"/>
        <v>0.32148008503178094</v>
      </c>
      <c r="G561" s="10">
        <f t="shared" si="138"/>
        <v>-6.1246574892154793E-2</v>
      </c>
      <c r="H561" s="10">
        <f t="shared" si="138"/>
        <v>7.8113248722917694E-2</v>
      </c>
      <c r="I561" s="10">
        <f t="shared" si="138"/>
        <v>5.6197678272199125E-2</v>
      </c>
      <c r="J561" s="10">
        <f t="shared" si="138"/>
        <v>3.4551578167681507E-2</v>
      </c>
      <c r="K561" s="10">
        <f t="shared" si="138"/>
        <v>0.2831294973301568</v>
      </c>
      <c r="L561" s="10">
        <f t="shared" si="138"/>
        <v>0.38824067879451163</v>
      </c>
      <c r="M561" s="10">
        <f t="shared" si="138"/>
        <v>0.13529314977263129</v>
      </c>
      <c r="N561" s="10">
        <f>N559/M559-1</f>
        <v>-0.28526128640230464</v>
      </c>
      <c r="O561" s="10">
        <f>O559/M559-1</f>
        <v>-0.21051399617972633</v>
      </c>
      <c r="P561" s="10">
        <f>P559/N559-1</f>
        <v>0.42981669688148472</v>
      </c>
      <c r="Q561" s="17"/>
      <c r="R561" s="14" t="s">
        <v>20</v>
      </c>
    </row>
    <row r="562" spans="1:18" ht="14">
      <c r="B562" s="223" t="s">
        <v>355</v>
      </c>
      <c r="C562" s="223"/>
      <c r="D562" s="223"/>
      <c r="E562" s="223"/>
      <c r="F562" s="223"/>
      <c r="G562" s="223"/>
      <c r="H562" s="223"/>
      <c r="I562" s="223"/>
      <c r="J562" s="223"/>
      <c r="K562" s="223"/>
      <c r="L562" s="223"/>
      <c r="M562" s="223"/>
      <c r="N562" s="223"/>
      <c r="O562" s="118"/>
      <c r="P562" s="118"/>
      <c r="Q562" s="6"/>
      <c r="R562" s="3"/>
    </row>
    <row r="563" spans="1:18" ht="14">
      <c r="B563" s="16">
        <f t="shared" ref="B563:P566" si="139">IFERROR(VLOOKUP($B$562,$130:$216,MATCH($R563&amp;"/"&amp;B$348,$128:$128,0),FALSE),"")</f>
        <v>4757.84</v>
      </c>
      <c r="C563" s="16">
        <f t="shared" si="139"/>
        <v>4938</v>
      </c>
      <c r="D563" s="16">
        <f t="shared" si="139"/>
        <v>3987.15</v>
      </c>
      <c r="E563" s="16">
        <f t="shared" si="139"/>
        <v>2209.1</v>
      </c>
      <c r="F563" s="16">
        <f t="shared" si="139"/>
        <v>5764.39</v>
      </c>
      <c r="G563" s="16">
        <f t="shared" si="139"/>
        <v>4598.04</v>
      </c>
      <c r="H563" s="16">
        <f t="shared" si="139"/>
        <v>3706.83</v>
      </c>
      <c r="I563" s="16">
        <f t="shared" si="139"/>
        <v>2645.94</v>
      </c>
      <c r="J563" s="16">
        <f t="shared" si="139"/>
        <v>1120</v>
      </c>
      <c r="K563" s="16">
        <f t="shared" si="139"/>
        <v>641.52</v>
      </c>
      <c r="L563" s="16">
        <f t="shared" si="139"/>
        <v>121.81</v>
      </c>
      <c r="M563" s="16">
        <f t="shared" si="139"/>
        <v>1337.52</v>
      </c>
      <c r="N563" s="16">
        <f t="shared" si="139"/>
        <v>2831.53</v>
      </c>
      <c r="O563" s="16">
        <f t="shared" si="139"/>
        <v>1385.37</v>
      </c>
      <c r="P563" s="16">
        <f t="shared" si="139"/>
        <v>1060.83</v>
      </c>
      <c r="Q563" s="6"/>
      <c r="R563" s="9" t="s">
        <v>12</v>
      </c>
    </row>
    <row r="564" spans="1:18" ht="14">
      <c r="B564" s="7">
        <f t="shared" si="139"/>
        <v>4079</v>
      </c>
      <c r="C564" s="7">
        <f t="shared" si="139"/>
        <v>4075.63</v>
      </c>
      <c r="D564" s="7">
        <f t="shared" si="139"/>
        <v>3751.09</v>
      </c>
      <c r="E564" s="7">
        <f t="shared" si="139"/>
        <v>3762.37</v>
      </c>
      <c r="F564" s="7">
        <f t="shared" si="139"/>
        <v>5698.42</v>
      </c>
      <c r="G564" s="7">
        <f t="shared" si="139"/>
        <v>3999.21</v>
      </c>
      <c r="H564" s="7">
        <f t="shared" si="139"/>
        <v>3440.77</v>
      </c>
      <c r="I564" s="7">
        <f t="shared" si="139"/>
        <v>2292.16</v>
      </c>
      <c r="J564" s="7">
        <f t="shared" si="139"/>
        <v>805.91</v>
      </c>
      <c r="K564" s="7">
        <f t="shared" si="139"/>
        <v>562.29999999999995</v>
      </c>
      <c r="L564" s="7">
        <f t="shared" si="139"/>
        <v>210.97</v>
      </c>
      <c r="M564" s="7">
        <f t="shared" si="139"/>
        <v>1600.33</v>
      </c>
      <c r="N564" s="7">
        <f t="shared" si="139"/>
        <v>2330.8000000000002</v>
      </c>
      <c r="O564" s="7">
        <f t="shared" si="139"/>
        <v>1141.9100000000001</v>
      </c>
      <c r="P564" s="7">
        <f t="shared" si="139"/>
        <v>931.62</v>
      </c>
      <c r="Q564" s="6"/>
      <c r="R564" s="9" t="s">
        <v>13</v>
      </c>
    </row>
    <row r="565" spans="1:18" ht="14">
      <c r="B565" s="7">
        <f t="shared" si="139"/>
        <v>3239.23</v>
      </c>
      <c r="C565" s="7">
        <f t="shared" si="139"/>
        <v>3452.58</v>
      </c>
      <c r="D565" s="7">
        <f t="shared" si="139"/>
        <v>3530.71</v>
      </c>
      <c r="E565" s="7">
        <f t="shared" si="139"/>
        <v>4993.1000000000004</v>
      </c>
      <c r="F565" s="7">
        <f t="shared" si="139"/>
        <v>5266.88</v>
      </c>
      <c r="G565" s="7">
        <f t="shared" si="139"/>
        <v>3605.33</v>
      </c>
      <c r="H565" s="7">
        <f t="shared" si="139"/>
        <v>3198.32</v>
      </c>
      <c r="I565" s="7">
        <f t="shared" si="139"/>
        <v>1912.37</v>
      </c>
      <c r="J565" s="7">
        <f t="shared" si="139"/>
        <v>673.57</v>
      </c>
      <c r="K565" s="7">
        <f t="shared" si="139"/>
        <v>152.81</v>
      </c>
      <c r="L565" s="7">
        <f t="shared" si="139"/>
        <v>358.12</v>
      </c>
      <c r="M565" s="7">
        <f t="shared" si="139"/>
        <v>2577.1</v>
      </c>
      <c r="N565" s="7">
        <f t="shared" si="139"/>
        <v>1977.74</v>
      </c>
      <c r="O565" s="7">
        <f t="shared" si="139"/>
        <v>1206.27</v>
      </c>
      <c r="P565" s="7">
        <f t="shared" si="139"/>
        <v>926.51</v>
      </c>
      <c r="Q565" s="6"/>
      <c r="R565" s="9" t="s">
        <v>14</v>
      </c>
    </row>
    <row r="566" spans="1:18" ht="14">
      <c r="B566" s="18">
        <f t="shared" si="139"/>
        <v>4798.46</v>
      </c>
      <c r="C566" s="18">
        <f t="shared" si="139"/>
        <v>4061.74</v>
      </c>
      <c r="D566" s="18">
        <f t="shared" si="139"/>
        <v>3861.49</v>
      </c>
      <c r="E566" s="18">
        <f t="shared" si="139"/>
        <v>5732.62</v>
      </c>
      <c r="F566" s="18">
        <f t="shared" si="139"/>
        <v>5302.52</v>
      </c>
      <c r="G566" s="18">
        <f t="shared" si="139"/>
        <v>3877.67</v>
      </c>
      <c r="H566" s="18">
        <f t="shared" si="139"/>
        <v>3080.56</v>
      </c>
      <c r="I566" s="18">
        <f t="shared" si="139"/>
        <v>1567.71</v>
      </c>
      <c r="J566" s="18">
        <f t="shared" si="139"/>
        <v>668.99</v>
      </c>
      <c r="K566" s="18">
        <f t="shared" si="139"/>
        <v>94.05</v>
      </c>
      <c r="L566" s="18">
        <f t="shared" si="139"/>
        <v>750.44</v>
      </c>
      <c r="M566" s="18">
        <f t="shared" si="139"/>
        <v>2815.19</v>
      </c>
      <c r="N566" s="18">
        <f t="shared" si="139"/>
        <v>1961.05</v>
      </c>
      <c r="O566" s="18">
        <f t="shared" si="139"/>
        <v>1179.6099999999999</v>
      </c>
      <c r="P566" s="18">
        <f t="shared" si="139"/>
        <v>1409.52</v>
      </c>
      <c r="Q566" s="6"/>
      <c r="R566" s="9" t="s">
        <v>19</v>
      </c>
    </row>
    <row r="567" spans="1:18" ht="14">
      <c r="B567" s="18">
        <f>SUM(B563:B566)</f>
        <v>16874.53</v>
      </c>
      <c r="C567" s="18">
        <f t="shared" ref="C567:M567" si="140">SUM(C563:C566)</f>
        <v>16527.95</v>
      </c>
      <c r="D567" s="18">
        <f t="shared" si="140"/>
        <v>15130.44</v>
      </c>
      <c r="E567" s="18">
        <f t="shared" si="140"/>
        <v>16697.189999999999</v>
      </c>
      <c r="F567" s="18">
        <f t="shared" si="140"/>
        <v>22032.210000000003</v>
      </c>
      <c r="G567" s="18">
        <f t="shared" si="140"/>
        <v>16080.25</v>
      </c>
      <c r="H567" s="18">
        <f t="shared" si="140"/>
        <v>13426.48</v>
      </c>
      <c r="I567" s="18">
        <f t="shared" si="140"/>
        <v>8418.18</v>
      </c>
      <c r="J567" s="18">
        <f t="shared" si="140"/>
        <v>3268.4700000000003</v>
      </c>
      <c r="K567" s="18">
        <f t="shared" si="140"/>
        <v>1450.6799999999998</v>
      </c>
      <c r="L567" s="18">
        <f t="shared" si="140"/>
        <v>1441.3400000000001</v>
      </c>
      <c r="M567" s="18">
        <f t="shared" si="140"/>
        <v>8330.14</v>
      </c>
      <c r="N567" s="18">
        <f>IF(N564="",N563*4,IF(N565="",(N564+N563)*2,IF(N566="",((N565+N564+N563)/3)*4,SUM(N563:N566))))</f>
        <v>9101.119999999999</v>
      </c>
      <c r="O567" s="18">
        <f>IF(O564="",O563*4,IF(O565="",(O564+O563)*2,IF(O566="",((O565+O564+O563)/3)*4,SUM(O563:O566))))</f>
        <v>4913.16</v>
      </c>
      <c r="P567" s="18">
        <f>IF(P564="",P563*4,IF(P565="",(P564+P563)*2,IF(P566="",((P565+P564+P563)/3)*4,SUM(P563:P566))))</f>
        <v>4328.4799999999996</v>
      </c>
      <c r="Q567" s="6"/>
      <c r="R567" s="9" t="s">
        <v>15</v>
      </c>
    </row>
    <row r="568" spans="1:18" ht="14">
      <c r="B568" s="10">
        <f t="shared" ref="B568:P568" si="141">+B567/(B$465+B$472)</f>
        <v>8.5042814592691078E-3</v>
      </c>
      <c r="C568" s="10">
        <f t="shared" si="141"/>
        <v>9.8655444233713314E-3</v>
      </c>
      <c r="D568" s="10">
        <f t="shared" si="141"/>
        <v>7.9909127004707484E-3</v>
      </c>
      <c r="E568" s="10">
        <f t="shared" si="141"/>
        <v>8.6636416129320225E-3</v>
      </c>
      <c r="F568" s="10">
        <f t="shared" si="141"/>
        <v>1.0840047719962199E-2</v>
      </c>
      <c r="G568" s="10">
        <f t="shared" si="141"/>
        <v>7.3444884695835801E-3</v>
      </c>
      <c r="H568" s="10">
        <f t="shared" si="141"/>
        <v>6.2027633676506148E-3</v>
      </c>
      <c r="I568" s="10">
        <f t="shared" si="141"/>
        <v>3.6475108415586887E-3</v>
      </c>
      <c r="J568" s="10">
        <f t="shared" si="141"/>
        <v>1.3635449497062563E-3</v>
      </c>
      <c r="K568" s="10">
        <f t="shared" si="141"/>
        <v>5.4147547902493758E-4</v>
      </c>
      <c r="L568" s="10">
        <f t="shared" si="141"/>
        <v>4.6472794864126473E-4</v>
      </c>
      <c r="M568" s="10">
        <f t="shared" si="141"/>
        <v>2.5312159467157673E-3</v>
      </c>
      <c r="N568" s="10">
        <f t="shared" si="141"/>
        <v>3.1240210316991306E-3</v>
      </c>
      <c r="O568" s="10">
        <f t="shared" ref="O568" si="142">+O567/(O$465+O$472)</f>
        <v>1.8529089663074805E-3</v>
      </c>
      <c r="P568" s="10">
        <f t="shared" si="141"/>
        <v>1.3612769009300799E-3</v>
      </c>
      <c r="Q568" s="6"/>
      <c r="R568" s="11" t="s">
        <v>386</v>
      </c>
    </row>
    <row r="569" spans="1:18" ht="14">
      <c r="B569" s="221" t="s">
        <v>29</v>
      </c>
      <c r="C569" s="221"/>
      <c r="D569" s="221"/>
      <c r="E569" s="221"/>
      <c r="F569" s="221"/>
      <c r="G569" s="221"/>
      <c r="H569" s="221"/>
      <c r="I569" s="221"/>
      <c r="J569" s="221"/>
      <c r="K569" s="221"/>
      <c r="L569" s="221"/>
      <c r="M569" s="221"/>
      <c r="N569" s="221"/>
      <c r="O569" s="120"/>
      <c r="P569" s="120"/>
      <c r="Q569" s="6"/>
      <c r="R569" s="3"/>
    </row>
    <row r="570" spans="1:18" ht="14">
      <c r="B570" s="16">
        <f t="shared" ref="B570:P573" si="143">IFERROR(B547-B563,"")</f>
        <v>71347.41</v>
      </c>
      <c r="C570" s="16">
        <f t="shared" si="143"/>
        <v>8253</v>
      </c>
      <c r="D570" s="16">
        <f t="shared" si="143"/>
        <v>20653.509999999969</v>
      </c>
      <c r="E570" s="16">
        <f t="shared" si="143"/>
        <v>36551.460000000014</v>
      </c>
      <c r="F570" s="16">
        <f t="shared" si="143"/>
        <v>59887.610000000015</v>
      </c>
      <c r="G570" s="16">
        <f t="shared" si="143"/>
        <v>48041.810000000034</v>
      </c>
      <c r="H570" s="16">
        <f t="shared" si="143"/>
        <v>43064.470000000016</v>
      </c>
      <c r="I570" s="16">
        <f t="shared" si="143"/>
        <v>41839.25999999998</v>
      </c>
      <c r="J570" s="16">
        <f t="shared" si="143"/>
        <v>44208.369999999937</v>
      </c>
      <c r="K570" s="16">
        <f t="shared" si="143"/>
        <v>65314.489999999983</v>
      </c>
      <c r="L570" s="16">
        <f t="shared" si="143"/>
        <v>99942.739999999991</v>
      </c>
      <c r="M570" s="16">
        <f t="shared" si="143"/>
        <v>119645.45000000003</v>
      </c>
      <c r="N570" s="16">
        <f t="shared" si="143"/>
        <v>88475.620000000024</v>
      </c>
      <c r="O570" s="16">
        <f t="shared" ref="O570" si="144">IFERROR(O547-O563,"")</f>
        <v>98888.250000000087</v>
      </c>
      <c r="P570" s="16">
        <f t="shared" si="143"/>
        <v>123468.36999999998</v>
      </c>
      <c r="Q570" s="6"/>
      <c r="R570" s="9" t="s">
        <v>12</v>
      </c>
    </row>
    <row r="571" spans="1:18" ht="14">
      <c r="B571" s="7">
        <f t="shared" si="143"/>
        <v>61026</v>
      </c>
      <c r="C571" s="7">
        <f t="shared" si="143"/>
        <v>13183.689999999995</v>
      </c>
      <c r="D571" s="7">
        <f t="shared" si="143"/>
        <v>16276.159999999993</v>
      </c>
      <c r="E571" s="7">
        <f t="shared" si="143"/>
        <v>51706.159999999996</v>
      </c>
      <c r="F571" s="7">
        <f t="shared" si="143"/>
        <v>42201.62999999999</v>
      </c>
      <c r="G571" s="7">
        <f t="shared" si="143"/>
        <v>34365.719999999965</v>
      </c>
      <c r="H571" s="7">
        <f t="shared" si="143"/>
        <v>36351.919999999947</v>
      </c>
      <c r="I571" s="7">
        <f t="shared" si="143"/>
        <v>37322.859999999986</v>
      </c>
      <c r="J571" s="7">
        <f t="shared" si="143"/>
        <v>59673.560000000085</v>
      </c>
      <c r="K571" s="7">
        <f t="shared" si="143"/>
        <v>79121.399999999892</v>
      </c>
      <c r="L571" s="7">
        <f t="shared" si="143"/>
        <v>120783.99000000002</v>
      </c>
      <c r="M571" s="7">
        <f t="shared" si="143"/>
        <v>127919.05</v>
      </c>
      <c r="N571" s="7">
        <f t="shared" si="143"/>
        <v>63375.880000000019</v>
      </c>
      <c r="O571" s="7">
        <f t="shared" ref="O571" si="145">IFERROR(O548-O564,"")</f>
        <v>74733.09</v>
      </c>
      <c r="P571" s="7">
        <f t="shared" si="143"/>
        <v>130867.98000000007</v>
      </c>
      <c r="Q571" s="6"/>
      <c r="R571" s="9" t="s">
        <v>13</v>
      </c>
    </row>
    <row r="572" spans="1:18" ht="14">
      <c r="B572" s="7">
        <f t="shared" si="143"/>
        <v>47010.049999999937</v>
      </c>
      <c r="C572" s="7">
        <f t="shared" si="143"/>
        <v>27810.900000000016</v>
      </c>
      <c r="D572" s="7">
        <f t="shared" si="143"/>
        <v>14822.340000000018</v>
      </c>
      <c r="E572" s="7">
        <f t="shared" si="143"/>
        <v>40020.459999999941</v>
      </c>
      <c r="F572" s="7">
        <f t="shared" si="143"/>
        <v>53614.410000000011</v>
      </c>
      <c r="G572" s="7">
        <f t="shared" si="143"/>
        <v>38887.339999999953</v>
      </c>
      <c r="H572" s="7">
        <f t="shared" si="143"/>
        <v>32684.43</v>
      </c>
      <c r="I572" s="7">
        <f t="shared" si="143"/>
        <v>48402.979999999974</v>
      </c>
      <c r="J572" s="7">
        <f t="shared" si="143"/>
        <v>38636.450000000048</v>
      </c>
      <c r="K572" s="7">
        <f t="shared" si="143"/>
        <v>97893.390000000072</v>
      </c>
      <c r="L572" s="7">
        <f t="shared" si="143"/>
        <v>137648.77000000008</v>
      </c>
      <c r="M572" s="7">
        <f t="shared" si="143"/>
        <v>145354.9899999999</v>
      </c>
      <c r="N572" s="7">
        <f t="shared" si="143"/>
        <v>105240.02</v>
      </c>
      <c r="O572" s="7">
        <f t="shared" ref="O572" si="146">IFERROR(O549-O565,"")</f>
        <v>69919.579999999914</v>
      </c>
      <c r="P572" s="7">
        <f t="shared" si="143"/>
        <v>124122.86999999998</v>
      </c>
      <c r="Q572" s="6"/>
      <c r="R572" s="9" t="s">
        <v>14</v>
      </c>
    </row>
    <row r="573" spans="1:18" ht="14">
      <c r="B573" s="7">
        <f t="shared" si="143"/>
        <v>34471.159999999996</v>
      </c>
      <c r="C573" s="18">
        <f t="shared" si="143"/>
        <v>25133.050000000025</v>
      </c>
      <c r="D573" s="18">
        <f t="shared" si="143"/>
        <v>23173.139999999985</v>
      </c>
      <c r="E573" s="18">
        <f t="shared" si="143"/>
        <v>-9378.1900000000169</v>
      </c>
      <c r="F573" s="18">
        <f t="shared" si="143"/>
        <v>18603.21000000001</v>
      </c>
      <c r="G573" s="18">
        <f t="shared" si="143"/>
        <v>42821.62000000001</v>
      </c>
      <c r="H573" s="18">
        <f t="shared" si="143"/>
        <v>73825.78</v>
      </c>
      <c r="I573" s="18">
        <f t="shared" si="143"/>
        <v>76093.450000000026</v>
      </c>
      <c r="J573" s="18">
        <f t="shared" si="143"/>
        <v>75356.700000000055</v>
      </c>
      <c r="K573" s="18">
        <f t="shared" si="143"/>
        <v>61481.200000000055</v>
      </c>
      <c r="L573" s="18">
        <f t="shared" si="143"/>
        <v>91038.47000000003</v>
      </c>
      <c r="M573" s="18">
        <f t="shared" si="143"/>
        <v>119134.56</v>
      </c>
      <c r="N573" s="18">
        <f t="shared" si="143"/>
        <v>86539.349999999962</v>
      </c>
      <c r="O573" s="18">
        <f t="shared" ref="O573" si="147">IFERROR(O550-O566,"")</f>
        <v>120496.52</v>
      </c>
      <c r="P573" s="18">
        <f t="shared" si="143"/>
        <v>131274.32999999999</v>
      </c>
      <c r="Q573" s="6"/>
      <c r="R573" s="9" t="s">
        <v>19</v>
      </c>
    </row>
    <row r="574" spans="1:18" ht="14">
      <c r="B574" s="25">
        <f t="shared" ref="B574:M574" si="148">B551-B567</f>
        <v>213854.61999999991</v>
      </c>
      <c r="C574" s="18">
        <f t="shared" si="148"/>
        <v>74380.639999999985</v>
      </c>
      <c r="D574" s="18">
        <f t="shared" si="148"/>
        <v>74925.150000000154</v>
      </c>
      <c r="E574" s="18">
        <f t="shared" si="148"/>
        <v>118899.88999999958</v>
      </c>
      <c r="F574" s="18">
        <f t="shared" si="148"/>
        <v>174306.86000000007</v>
      </c>
      <c r="G574" s="18">
        <f t="shared" si="148"/>
        <v>164116.48999999953</v>
      </c>
      <c r="H574" s="18">
        <f t="shared" si="148"/>
        <v>185926.59999999971</v>
      </c>
      <c r="I574" s="18">
        <f t="shared" si="148"/>
        <v>203658.5500000001</v>
      </c>
      <c r="J574" s="18">
        <f t="shared" si="148"/>
        <v>217875.07999999981</v>
      </c>
      <c r="K574" s="18">
        <f t="shared" si="148"/>
        <v>303810.47999999946</v>
      </c>
      <c r="L574" s="18">
        <f t="shared" si="148"/>
        <v>449413.96999999956</v>
      </c>
      <c r="M574" s="18">
        <f t="shared" si="148"/>
        <v>512054.0499999997</v>
      </c>
      <c r="N574" s="18">
        <f>IFERROR(N551-N567,"")</f>
        <v>343630.86999999976</v>
      </c>
      <c r="O574" s="18">
        <f>IFERROR(O551-O567,"")</f>
        <v>364037.44000000035</v>
      </c>
      <c r="P574" s="18">
        <f>IFERROR(P551-P567,"")</f>
        <v>509733.54999999981</v>
      </c>
      <c r="Q574" s="6"/>
      <c r="R574" s="9" t="s">
        <v>15</v>
      </c>
    </row>
    <row r="575" spans="1:18" ht="14">
      <c r="B575" s="10">
        <f t="shared" ref="B575:P575" si="149">+B574/(B$465+B$472)</f>
        <v>0.10777662428790845</v>
      </c>
      <c r="C575" s="10">
        <f t="shared" si="149"/>
        <v>4.4397853826928957E-2</v>
      </c>
      <c r="D575" s="10">
        <f t="shared" si="149"/>
        <v>3.9570583057708636E-2</v>
      </c>
      <c r="E575" s="10">
        <f t="shared" si="149"/>
        <v>6.1693376836284224E-2</v>
      </c>
      <c r="F575" s="10">
        <f t="shared" si="149"/>
        <v>8.5760560575483397E-2</v>
      </c>
      <c r="G575" s="10">
        <f t="shared" si="149"/>
        <v>7.4958515475413962E-2</v>
      </c>
      <c r="H575" s="10">
        <f t="shared" si="149"/>
        <v>8.5894344873103531E-2</v>
      </c>
      <c r="I575" s="10">
        <f t="shared" si="149"/>
        <v>8.8243155777272833E-2</v>
      </c>
      <c r="J575" s="10">
        <f t="shared" si="149"/>
        <v>9.0893434848980187E-2</v>
      </c>
      <c r="K575" s="10">
        <f t="shared" si="149"/>
        <v>0.11339918189455699</v>
      </c>
      <c r="L575" s="10">
        <f t="shared" si="149"/>
        <v>0.1449035150407445</v>
      </c>
      <c r="M575" s="10">
        <f t="shared" si="149"/>
        <v>0.15559394883404026</v>
      </c>
      <c r="N575" s="10">
        <f t="shared" si="149"/>
        <v>0.11795362164448653</v>
      </c>
      <c r="O575" s="10">
        <f t="shared" ref="O575" si="150">+O574/(O$465+O$472)</f>
        <v>0.13729010181789766</v>
      </c>
      <c r="P575" s="10">
        <f t="shared" si="149"/>
        <v>0.16030766163736179</v>
      </c>
      <c r="Q575" s="6"/>
      <c r="R575" s="11" t="s">
        <v>30</v>
      </c>
    </row>
    <row r="576" spans="1:18" ht="14">
      <c r="B576" s="224" t="s">
        <v>356</v>
      </c>
      <c r="C576" s="224"/>
      <c r="D576" s="224"/>
      <c r="E576" s="224"/>
      <c r="F576" s="224"/>
      <c r="G576" s="224"/>
      <c r="H576" s="224"/>
      <c r="I576" s="224"/>
      <c r="J576" s="224"/>
      <c r="K576" s="224"/>
      <c r="L576" s="224"/>
      <c r="M576" s="224"/>
      <c r="N576" s="224"/>
      <c r="O576" s="122"/>
      <c r="P576" s="122"/>
      <c r="Q576" s="6"/>
      <c r="R576" s="3"/>
    </row>
    <row r="577" spans="1:18" ht="14">
      <c r="B577" s="16">
        <f t="shared" ref="B577:P580" si="151">IFERROR(VLOOKUP($B$576,$130:$216,MATCH($R577&amp;"/"&amp;B$348,$128:$128,0),FALSE),"")</f>
        <v>15664.04</v>
      </c>
      <c r="C577" s="16">
        <f t="shared" si="151"/>
        <v>2571</v>
      </c>
      <c r="D577" s="16">
        <f t="shared" si="151"/>
        <v>2237.09</v>
      </c>
      <c r="E577" s="16">
        <f t="shared" si="151"/>
        <v>11434.98</v>
      </c>
      <c r="F577" s="16">
        <f t="shared" si="151"/>
        <v>20956.45</v>
      </c>
      <c r="G577" s="16">
        <f t="shared" si="151"/>
        <v>23704.58</v>
      </c>
      <c r="H577" s="16">
        <f t="shared" si="151"/>
        <v>9917.81</v>
      </c>
      <c r="I577" s="16">
        <f t="shared" si="151"/>
        <v>9721.41</v>
      </c>
      <c r="J577" s="16">
        <f t="shared" si="151"/>
        <v>8290.26</v>
      </c>
      <c r="K577" s="16">
        <f t="shared" si="151"/>
        <v>14308.62</v>
      </c>
      <c r="L577" s="16">
        <f t="shared" si="151"/>
        <v>20551.97</v>
      </c>
      <c r="M577" s="16">
        <f t="shared" si="151"/>
        <v>24395.55</v>
      </c>
      <c r="N577" s="16">
        <f t="shared" si="151"/>
        <v>18031.14</v>
      </c>
      <c r="O577" s="16">
        <f t="shared" si="151"/>
        <v>20499.84</v>
      </c>
      <c r="P577" s="16">
        <f t="shared" si="151"/>
        <v>21874.23</v>
      </c>
      <c r="Q577" s="6"/>
      <c r="R577" s="9" t="s">
        <v>12</v>
      </c>
    </row>
    <row r="578" spans="1:18" ht="14">
      <c r="B578" s="7">
        <f t="shared" si="151"/>
        <v>13493</v>
      </c>
      <c r="C578" s="7">
        <f t="shared" si="151"/>
        <v>6645.64</v>
      </c>
      <c r="D578" s="7">
        <f t="shared" si="151"/>
        <v>7504.54</v>
      </c>
      <c r="E578" s="7">
        <f t="shared" si="151"/>
        <v>24630.23</v>
      </c>
      <c r="F578" s="7">
        <f t="shared" si="151"/>
        <v>16751.810000000001</v>
      </c>
      <c r="G578" s="7">
        <f t="shared" si="151"/>
        <v>6279.55</v>
      </c>
      <c r="H578" s="7">
        <f t="shared" si="151"/>
        <v>6792.77</v>
      </c>
      <c r="I578" s="7">
        <f t="shared" si="151"/>
        <v>6991.25</v>
      </c>
      <c r="J578" s="7">
        <f t="shared" si="151"/>
        <v>11775.76</v>
      </c>
      <c r="K578" s="7">
        <f t="shared" si="151"/>
        <v>15942.68</v>
      </c>
      <c r="L578" s="7">
        <f t="shared" si="151"/>
        <v>24325.91</v>
      </c>
      <c r="M578" s="7">
        <f t="shared" si="151"/>
        <v>26070.65</v>
      </c>
      <c r="N578" s="7">
        <f t="shared" si="151"/>
        <v>12951.16</v>
      </c>
      <c r="O578" s="7">
        <f t="shared" si="151"/>
        <v>15241.95</v>
      </c>
      <c r="P578" s="7">
        <f t="shared" si="151"/>
        <v>26671.59</v>
      </c>
      <c r="Q578" s="6"/>
      <c r="R578" s="9" t="s">
        <v>13</v>
      </c>
    </row>
    <row r="579" spans="1:18" ht="14">
      <c r="B579" s="7">
        <f t="shared" si="151"/>
        <v>1895.43</v>
      </c>
      <c r="C579" s="7">
        <f t="shared" si="151"/>
        <v>1561.03</v>
      </c>
      <c r="D579" s="7">
        <f t="shared" si="151"/>
        <v>2768.33</v>
      </c>
      <c r="E579" s="7">
        <f t="shared" si="151"/>
        <v>11902.78</v>
      </c>
      <c r="F579" s="7">
        <f t="shared" si="151"/>
        <v>29132.27</v>
      </c>
      <c r="G579" s="7">
        <f t="shared" si="151"/>
        <v>7439.3</v>
      </c>
      <c r="H579" s="7">
        <f t="shared" si="151"/>
        <v>6459.11</v>
      </c>
      <c r="I579" s="7">
        <f t="shared" si="151"/>
        <v>8723.32</v>
      </c>
      <c r="J579" s="7">
        <f t="shared" si="151"/>
        <v>8095.47</v>
      </c>
      <c r="K579" s="7">
        <f t="shared" si="151"/>
        <v>19976.509999999998</v>
      </c>
      <c r="L579" s="7">
        <f t="shared" si="151"/>
        <v>27371.64</v>
      </c>
      <c r="M579" s="7">
        <f t="shared" si="151"/>
        <v>29858.35</v>
      </c>
      <c r="N579" s="7">
        <f t="shared" si="151"/>
        <v>21626.29</v>
      </c>
      <c r="O579" s="7">
        <f t="shared" si="151"/>
        <v>14751.75</v>
      </c>
      <c r="P579" s="7">
        <f t="shared" si="151"/>
        <v>24783.32</v>
      </c>
      <c r="Q579" s="6"/>
      <c r="R579" s="9" t="s">
        <v>14</v>
      </c>
    </row>
    <row r="580" spans="1:18" ht="14">
      <c r="B580" s="18">
        <f t="shared" si="151"/>
        <v>2554.33</v>
      </c>
      <c r="C580" s="18">
        <f t="shared" si="151"/>
        <v>2956.37</v>
      </c>
      <c r="D580" s="18">
        <f t="shared" si="151"/>
        <v>6267.7</v>
      </c>
      <c r="E580" s="18">
        <f t="shared" si="151"/>
        <v>8147.39</v>
      </c>
      <c r="F580" s="18">
        <f t="shared" si="151"/>
        <v>15065.85</v>
      </c>
      <c r="G580" s="18">
        <f t="shared" si="151"/>
        <v>9544.85</v>
      </c>
      <c r="H580" s="18">
        <f t="shared" si="151"/>
        <v>15840.31</v>
      </c>
      <c r="I580" s="18">
        <f t="shared" si="151"/>
        <v>12679.17</v>
      </c>
      <c r="J580" s="18">
        <f t="shared" si="151"/>
        <v>14047.53</v>
      </c>
      <c r="K580" s="18">
        <f t="shared" si="151"/>
        <v>10439.39</v>
      </c>
      <c r="L580" s="18">
        <f t="shared" si="151"/>
        <v>17013.580000000002</v>
      </c>
      <c r="M580" s="18">
        <f t="shared" si="151"/>
        <v>22471.73</v>
      </c>
      <c r="N580" s="18">
        <f t="shared" si="151"/>
        <v>16385.05</v>
      </c>
      <c r="O580" s="18">
        <f t="shared" si="151"/>
        <v>23423.77</v>
      </c>
      <c r="P580" s="18">
        <f t="shared" si="151"/>
        <v>25180.48</v>
      </c>
      <c r="Q580" s="6"/>
      <c r="R580" s="9" t="s">
        <v>19</v>
      </c>
    </row>
    <row r="581" spans="1:18" ht="14">
      <c r="B581" s="18">
        <f>SUM(B577:B580)</f>
        <v>33606.800000000003</v>
      </c>
      <c r="C581" s="18">
        <f t="shared" ref="C581:M581" si="152">SUM(C577:C580)</f>
        <v>13734.04</v>
      </c>
      <c r="D581" s="18">
        <f t="shared" si="152"/>
        <v>18777.66</v>
      </c>
      <c r="E581" s="18">
        <f t="shared" si="152"/>
        <v>56115.38</v>
      </c>
      <c r="F581" s="18">
        <f t="shared" si="152"/>
        <v>81906.38</v>
      </c>
      <c r="G581" s="18">
        <f t="shared" si="152"/>
        <v>46968.28</v>
      </c>
      <c r="H581" s="18">
        <f t="shared" si="152"/>
        <v>39010</v>
      </c>
      <c r="I581" s="18">
        <f t="shared" si="152"/>
        <v>38115.15</v>
      </c>
      <c r="J581" s="18">
        <f t="shared" si="152"/>
        <v>42209.020000000004</v>
      </c>
      <c r="K581" s="18">
        <f t="shared" si="152"/>
        <v>60667.199999999997</v>
      </c>
      <c r="L581" s="18">
        <f t="shared" si="152"/>
        <v>89263.1</v>
      </c>
      <c r="M581" s="18">
        <f t="shared" si="152"/>
        <v>102796.27999999998</v>
      </c>
      <c r="N581" s="18">
        <f>IF(N578="",N577*4,IF(N579="",(N578+N577)*2,IF(N580="",((N579+N578+N577)/3)*4,SUM(N577:N580))))</f>
        <v>68993.64</v>
      </c>
      <c r="O581" s="18">
        <f>IF(O578="",O577*4,IF(O579="",(O578+O577)*2,IF(O580="",((O579+O578+O577)/3)*4,SUM(O577:O580))))</f>
        <v>73917.31</v>
      </c>
      <c r="P581" s="18">
        <f>IF(P578="",P577*4,IF(P579="",(P578+P577)*2,IF(P580="",((P579+P578+P577)/3)*4,SUM(P577:P580))))</f>
        <v>98509.62</v>
      </c>
      <c r="Q581" s="6"/>
      <c r="R581" s="9" t="s">
        <v>15</v>
      </c>
    </row>
    <row r="582" spans="1:18" ht="14">
      <c r="B582" s="10">
        <f t="shared" ref="B582:M582" si="153">+B581/B$574</f>
        <v>0.15714787924619078</v>
      </c>
      <c r="C582" s="10">
        <f t="shared" si="153"/>
        <v>0.18464535933006229</v>
      </c>
      <c r="D582" s="10">
        <f t="shared" si="153"/>
        <v>0.25061891767984396</v>
      </c>
      <c r="E582" s="10">
        <f t="shared" si="153"/>
        <v>0.47195485210289256</v>
      </c>
      <c r="F582" s="10">
        <f t="shared" si="153"/>
        <v>0.46989762766651849</v>
      </c>
      <c r="G582" s="10">
        <f t="shared" si="153"/>
        <v>0.28618867001116177</v>
      </c>
      <c r="H582" s="10">
        <f t="shared" si="153"/>
        <v>0.20981398035568907</v>
      </c>
      <c r="I582" s="10">
        <f t="shared" si="153"/>
        <v>0.18715222120554223</v>
      </c>
      <c r="J582" s="10">
        <f t="shared" si="153"/>
        <v>0.19373037063256635</v>
      </c>
      <c r="K582" s="10">
        <f t="shared" si="153"/>
        <v>0.19968764737806313</v>
      </c>
      <c r="L582" s="10">
        <f t="shared" si="153"/>
        <v>0.19862110650454434</v>
      </c>
      <c r="M582" s="10">
        <f t="shared" si="153"/>
        <v>0.20075279162424367</v>
      </c>
      <c r="N582" s="10">
        <f>+N581/N$574</f>
        <v>0.20077835265498717</v>
      </c>
      <c r="O582" s="10">
        <f>+O581/O$574</f>
        <v>0.20304864796324226</v>
      </c>
      <c r="P582" s="10">
        <f>+P581/P$574</f>
        <v>0.19325708500058517</v>
      </c>
      <c r="Q582" s="6"/>
      <c r="R582" s="11" t="s">
        <v>31</v>
      </c>
    </row>
    <row r="583" spans="1:18" ht="14">
      <c r="B583" s="221" t="s">
        <v>665</v>
      </c>
      <c r="C583" s="221"/>
      <c r="D583" s="221"/>
      <c r="E583" s="221"/>
      <c r="F583" s="221"/>
      <c r="G583" s="221"/>
      <c r="H583" s="221"/>
      <c r="I583" s="221"/>
      <c r="J583" s="221"/>
      <c r="K583" s="221"/>
      <c r="L583" s="221"/>
      <c r="M583" s="221"/>
      <c r="N583" s="221"/>
      <c r="O583" s="120"/>
      <c r="P583" s="120"/>
      <c r="Q583" s="6"/>
      <c r="R583" s="3"/>
    </row>
    <row r="584" spans="1:18" ht="14">
      <c r="B584" s="16">
        <f t="shared" ref="B584:P587" si="154">IFERROR(VLOOKUP($B$583,$130:$216,MATCH($R584&amp;"/"&amp;B$348,$128:$128,0),FALSE),"")</f>
        <v>55683.38</v>
      </c>
      <c r="C584" s="16">
        <f t="shared" si="154"/>
        <v>5682</v>
      </c>
      <c r="D584" s="16">
        <f t="shared" si="154"/>
        <v>18416.43</v>
      </c>
      <c r="E584" s="16">
        <f t="shared" si="154"/>
        <v>25116.47</v>
      </c>
      <c r="F584" s="16">
        <f t="shared" si="154"/>
        <v>38931.160000000003</v>
      </c>
      <c r="G584" s="16">
        <f t="shared" si="154"/>
        <v>24337.23</v>
      </c>
      <c r="H584" s="16">
        <f t="shared" si="154"/>
        <v>33146.639999999999</v>
      </c>
      <c r="I584" s="16">
        <f t="shared" si="154"/>
        <v>32117.85</v>
      </c>
      <c r="J584" s="16">
        <f t="shared" si="154"/>
        <v>35918.11</v>
      </c>
      <c r="K584" s="16">
        <f t="shared" si="154"/>
        <v>51005.88</v>
      </c>
      <c r="L584" s="16">
        <f t="shared" si="154"/>
        <v>79390.759999999995</v>
      </c>
      <c r="M584" s="16">
        <f t="shared" si="154"/>
        <v>95249.919999999998</v>
      </c>
      <c r="N584" s="16">
        <f t="shared" si="154"/>
        <v>70444.490000000005</v>
      </c>
      <c r="O584" s="16">
        <f t="shared" si="154"/>
        <v>78388.41</v>
      </c>
      <c r="P584" s="16">
        <f t="shared" si="154"/>
        <v>101594.15</v>
      </c>
      <c r="Q584" s="6"/>
      <c r="R584" s="9" t="s">
        <v>12</v>
      </c>
    </row>
    <row r="585" spans="1:18" ht="14">
      <c r="B585" s="7">
        <f t="shared" si="154"/>
        <v>47532</v>
      </c>
      <c r="C585" s="7">
        <f t="shared" si="154"/>
        <v>6538.06</v>
      </c>
      <c r="D585" s="7">
        <f t="shared" si="154"/>
        <v>6725.46</v>
      </c>
      <c r="E585" s="7">
        <f t="shared" si="154"/>
        <v>27075.93</v>
      </c>
      <c r="F585" s="7">
        <f t="shared" si="154"/>
        <v>25449.82</v>
      </c>
      <c r="G585" s="7">
        <f t="shared" si="154"/>
        <v>28086.16</v>
      </c>
      <c r="H585" s="7">
        <f t="shared" si="154"/>
        <v>29559.15</v>
      </c>
      <c r="I585" s="7">
        <f t="shared" si="154"/>
        <v>30331.62</v>
      </c>
      <c r="J585" s="7">
        <f t="shared" si="154"/>
        <v>47897.79</v>
      </c>
      <c r="K585" s="7">
        <f t="shared" si="154"/>
        <v>63178.720000000001</v>
      </c>
      <c r="L585" s="7">
        <f t="shared" si="154"/>
        <v>96458.08</v>
      </c>
      <c r="M585" s="7">
        <f t="shared" si="154"/>
        <v>104764.25</v>
      </c>
      <c r="N585" s="7">
        <f t="shared" si="154"/>
        <v>50424.72</v>
      </c>
      <c r="O585" s="7">
        <f t="shared" si="154"/>
        <v>62668.13</v>
      </c>
      <c r="P585" s="7">
        <f t="shared" si="154"/>
        <v>109295.01</v>
      </c>
      <c r="Q585" s="6"/>
      <c r="R585" s="9" t="s">
        <v>13</v>
      </c>
    </row>
    <row r="586" spans="1:18" ht="14">
      <c r="B586" s="7">
        <f t="shared" si="154"/>
        <v>45114.62</v>
      </c>
      <c r="C586" s="7">
        <f t="shared" si="154"/>
        <v>26249.87</v>
      </c>
      <c r="D586" s="7">
        <f t="shared" si="154"/>
        <v>12054.02</v>
      </c>
      <c r="E586" s="7">
        <f t="shared" si="154"/>
        <v>28117.68</v>
      </c>
      <c r="F586" s="7">
        <f t="shared" si="154"/>
        <v>24482.14</v>
      </c>
      <c r="G586" s="7">
        <f t="shared" si="154"/>
        <v>31448.04</v>
      </c>
      <c r="H586" s="7">
        <f t="shared" si="154"/>
        <v>26225.31</v>
      </c>
      <c r="I586" s="7">
        <f t="shared" si="154"/>
        <v>39679.65</v>
      </c>
      <c r="J586" s="7">
        <f t="shared" si="154"/>
        <v>30540.98</v>
      </c>
      <c r="K586" s="7">
        <f t="shared" si="154"/>
        <v>77916.89</v>
      </c>
      <c r="L586" s="7">
        <f t="shared" si="154"/>
        <v>110277.12</v>
      </c>
      <c r="M586" s="7">
        <f t="shared" si="154"/>
        <v>116573.65</v>
      </c>
      <c r="N586" s="7">
        <f t="shared" si="154"/>
        <v>85767.73</v>
      </c>
      <c r="O586" s="7">
        <f t="shared" si="154"/>
        <v>55167.839999999997</v>
      </c>
      <c r="P586" s="7">
        <f t="shared" si="154"/>
        <v>100238.66</v>
      </c>
      <c r="Q586" s="6"/>
      <c r="R586" s="9" t="s">
        <v>14</v>
      </c>
    </row>
    <row r="587" spans="1:18" ht="14">
      <c r="B587" s="7">
        <f t="shared" si="154"/>
        <v>31916.83</v>
      </c>
      <c r="C587" s="18">
        <f t="shared" si="154"/>
        <v>22176.68</v>
      </c>
      <c r="D587" s="18">
        <f t="shared" si="154"/>
        <v>14859.29</v>
      </c>
      <c r="E587" s="18">
        <f t="shared" si="154"/>
        <v>-17525.59</v>
      </c>
      <c r="F587" s="18">
        <f t="shared" si="154"/>
        <v>3537.35</v>
      </c>
      <c r="G587" s="18">
        <f t="shared" si="154"/>
        <v>33276.769999999997</v>
      </c>
      <c r="H587" s="18">
        <f t="shared" si="154"/>
        <v>57985.46</v>
      </c>
      <c r="I587" s="18">
        <f t="shared" si="154"/>
        <v>63414.3</v>
      </c>
      <c r="J587" s="18">
        <f t="shared" si="154"/>
        <v>61309.17</v>
      </c>
      <c r="K587" s="18">
        <f t="shared" si="154"/>
        <v>51041.81</v>
      </c>
      <c r="L587" s="18">
        <f t="shared" si="154"/>
        <v>75460.89</v>
      </c>
      <c r="M587" s="18">
        <f t="shared" si="154"/>
        <v>96662.84</v>
      </c>
      <c r="N587" s="18">
        <f t="shared" si="154"/>
        <v>70154.28</v>
      </c>
      <c r="O587" s="18">
        <f t="shared" si="154"/>
        <v>97970.240000000005</v>
      </c>
      <c r="P587" s="18">
        <f t="shared" si="154"/>
        <v>106097.05</v>
      </c>
      <c r="Q587" s="6"/>
      <c r="R587" s="9" t="s">
        <v>19</v>
      </c>
    </row>
    <row r="588" spans="1:18" ht="14">
      <c r="B588" s="26">
        <f>SUM(B584:B587)</f>
        <v>180246.83000000002</v>
      </c>
      <c r="C588" s="18">
        <f t="shared" ref="C588:M588" si="155">SUM(C584:C587)</f>
        <v>60646.61</v>
      </c>
      <c r="D588" s="18">
        <f t="shared" si="155"/>
        <v>52055.200000000004</v>
      </c>
      <c r="E588" s="18">
        <f t="shared" si="155"/>
        <v>62784.490000000005</v>
      </c>
      <c r="F588" s="18">
        <f t="shared" si="155"/>
        <v>92400.47</v>
      </c>
      <c r="G588" s="18">
        <f t="shared" si="155"/>
        <v>117148.19999999998</v>
      </c>
      <c r="H588" s="18">
        <f t="shared" si="155"/>
        <v>146916.56</v>
      </c>
      <c r="I588" s="18">
        <f t="shared" si="155"/>
        <v>165543.41999999998</v>
      </c>
      <c r="J588" s="18">
        <f t="shared" si="155"/>
        <v>175666.05</v>
      </c>
      <c r="K588" s="18">
        <f t="shared" si="155"/>
        <v>243143.3</v>
      </c>
      <c r="L588" s="18">
        <f t="shared" si="155"/>
        <v>361586.85</v>
      </c>
      <c r="M588" s="18">
        <f t="shared" si="155"/>
        <v>413250.65999999992</v>
      </c>
      <c r="N588" s="18">
        <f>IF(N585="",N584*4,IF(N586="",(N585+N584)*2,IF(N587="",((N586+N585+N584)/3)*4,SUM(N584:N587))))</f>
        <v>276791.21999999997</v>
      </c>
      <c r="O588" s="18">
        <f>IF(O585="",O584*4,IF(O586="",(O585+O584)*2,IF(O587="",((O586+O585+O584)/3)*4,SUM(O584:O587))))</f>
        <v>294194.62</v>
      </c>
      <c r="P588" s="18">
        <f>IF(P585="",P584*4,IF(P586="",(P585+P584)*2,IF(P587="",((P586+P585+P584)/3)*4,SUM(P584:P587))))</f>
        <v>417224.86999999994</v>
      </c>
      <c r="Q588" s="6"/>
      <c r="R588" s="9" t="s">
        <v>15</v>
      </c>
    </row>
    <row r="589" spans="1:18" ht="14">
      <c r="B589" s="10">
        <f t="shared" ref="B589:P589" si="156">+B588/(B$465+B$472)</f>
        <v>9.083925741700842E-2</v>
      </c>
      <c r="C589" s="10">
        <f t="shared" si="156"/>
        <v>3.6200002122578782E-2</v>
      </c>
      <c r="D589" s="10">
        <f t="shared" si="156"/>
        <v>2.7492165383527833E-2</v>
      </c>
      <c r="E589" s="10">
        <f t="shared" si="156"/>
        <v>3.2576877918423071E-2</v>
      </c>
      <c r="F589" s="10">
        <f t="shared" si="156"/>
        <v>4.5461871693622001E-2</v>
      </c>
      <c r="G589" s="10">
        <f t="shared" si="156"/>
        <v>5.3506233058097423E-2</v>
      </c>
      <c r="H589" s="10">
        <f t="shared" si="156"/>
        <v>6.7872492006039092E-2</v>
      </c>
      <c r="I589" s="10">
        <f t="shared" si="156"/>
        <v>7.1728261833163859E-2</v>
      </c>
      <c r="J589" s="10">
        <f t="shared" si="156"/>
        <v>7.3284611855806134E-2</v>
      </c>
      <c r="K589" s="10">
        <f t="shared" si="156"/>
        <v>9.0754773512562462E-2</v>
      </c>
      <c r="L589" s="10">
        <f t="shared" si="156"/>
        <v>0.11658561828309537</v>
      </c>
      <c r="M589" s="10">
        <f t="shared" si="156"/>
        <v>0.12557131819907175</v>
      </c>
      <c r="N589" s="10">
        <f t="shared" si="156"/>
        <v>9.5010459445613399E-2</v>
      </c>
      <c r="O589" s="10">
        <f t="shared" ref="O589" si="157">+O588/(O$465+O$472)</f>
        <v>0.11095015208896557</v>
      </c>
      <c r="P589" s="10">
        <f t="shared" si="156"/>
        <v>0.13121432420261975</v>
      </c>
      <c r="Q589" s="6"/>
      <c r="R589" s="11" t="s">
        <v>32</v>
      </c>
    </row>
    <row r="590" spans="1:18" s="87" customFormat="1" ht="14">
      <c r="A590" s="86"/>
      <c r="B590" s="19"/>
      <c r="C590" s="10">
        <f t="shared" ref="C590:M590" si="158">C588/B588-1</f>
        <v>-0.66353577480391746</v>
      </c>
      <c r="D590" s="10">
        <f t="shared" si="158"/>
        <v>-0.14166348292179887</v>
      </c>
      <c r="E590" s="10">
        <f t="shared" si="158"/>
        <v>0.20611370237747617</v>
      </c>
      <c r="F590" s="10">
        <f t="shared" si="158"/>
        <v>0.47170853820744574</v>
      </c>
      <c r="G590" s="10">
        <f t="shared" si="158"/>
        <v>0.26783121341265881</v>
      </c>
      <c r="H590" s="10">
        <f t="shared" si="158"/>
        <v>0.25410855651217878</v>
      </c>
      <c r="I590" s="10">
        <f t="shared" si="158"/>
        <v>0.12678529908405145</v>
      </c>
      <c r="J590" s="10">
        <f t="shared" si="158"/>
        <v>6.1147884947647002E-2</v>
      </c>
      <c r="K590" s="10">
        <f t="shared" si="158"/>
        <v>0.38412231617890891</v>
      </c>
      <c r="L590" s="10">
        <f t="shared" si="158"/>
        <v>0.4871347472868881</v>
      </c>
      <c r="M590" s="10">
        <f t="shared" si="158"/>
        <v>0.14288077677603583</v>
      </c>
      <c r="N590" s="10">
        <f>N588/M588-1</f>
        <v>-0.3302098537483279</v>
      </c>
      <c r="O590" s="10">
        <f>O588/M588-1</f>
        <v>-0.28809643038440624</v>
      </c>
      <c r="P590" s="10">
        <f>P588/N588-1</f>
        <v>0.50736309482649045</v>
      </c>
      <c r="Q590" s="17"/>
      <c r="R590" s="14" t="s">
        <v>20</v>
      </c>
    </row>
    <row r="591" spans="1:18" ht="14">
      <c r="B591" s="205" t="s">
        <v>9</v>
      </c>
      <c r="C591" s="205"/>
      <c r="D591" s="205"/>
      <c r="E591" s="205"/>
      <c r="F591" s="205"/>
      <c r="G591" s="205"/>
      <c r="H591" s="205"/>
      <c r="I591" s="205"/>
      <c r="J591" s="205"/>
      <c r="K591" s="205"/>
      <c r="L591" s="205"/>
      <c r="M591" s="205"/>
      <c r="N591" s="205"/>
      <c r="O591" s="115"/>
      <c r="P591" s="115"/>
    </row>
    <row r="592" spans="1:18" ht="14">
      <c r="B592" s="206" t="s">
        <v>357</v>
      </c>
      <c r="C592" s="206"/>
      <c r="D592" s="206"/>
      <c r="E592" s="206"/>
      <c r="F592" s="206"/>
      <c r="G592" s="206"/>
      <c r="H592" s="206"/>
      <c r="I592" s="206"/>
      <c r="J592" s="206"/>
      <c r="K592" s="206"/>
      <c r="L592" s="206"/>
      <c r="M592" s="206"/>
      <c r="N592" s="206"/>
      <c r="O592" s="123"/>
      <c r="P592" s="123"/>
    </row>
    <row r="593" spans="2:18" ht="14">
      <c r="B593" s="7">
        <f t="shared" ref="B593:P595" si="159">IFERROR(VLOOKUP($B$592,$221:$343,MATCH($R593&amp;"/"&amp;B$348,$219:$219,0),FALSE),"")</f>
        <v>13893.59</v>
      </c>
      <c r="C593" s="7">
        <f t="shared" si="159"/>
        <v>14697</v>
      </c>
      <c r="D593" s="7">
        <f t="shared" si="159"/>
        <v>13797.37</v>
      </c>
      <c r="E593" s="7">
        <f t="shared" si="159"/>
        <v>13652.65</v>
      </c>
      <c r="F593" s="7">
        <f t="shared" si="159"/>
        <v>14274.46</v>
      </c>
      <c r="G593" s="7">
        <f t="shared" si="159"/>
        <v>14741.33</v>
      </c>
      <c r="H593" s="7">
        <f t="shared" si="159"/>
        <v>14087.56</v>
      </c>
      <c r="I593" s="7">
        <f t="shared" si="159"/>
        <v>14470.36</v>
      </c>
      <c r="J593" s="7">
        <f t="shared" si="159"/>
        <v>15165.65</v>
      </c>
      <c r="K593" s="7">
        <f t="shared" si="159"/>
        <v>14362.69</v>
      </c>
      <c r="L593" s="7">
        <f t="shared" si="159"/>
        <v>12363.41</v>
      </c>
      <c r="M593" s="7">
        <f t="shared" si="159"/>
        <v>11962.22</v>
      </c>
      <c r="N593" s="8">
        <f t="shared" si="159"/>
        <v>19789.05</v>
      </c>
      <c r="O593" s="8">
        <f t="shared" si="159"/>
        <v>10186.76</v>
      </c>
      <c r="P593" s="8">
        <f t="shared" si="159"/>
        <v>16276.73</v>
      </c>
      <c r="Q593" s="6"/>
      <c r="R593" s="9" t="s">
        <v>12</v>
      </c>
    </row>
    <row r="594" spans="2:18" ht="14">
      <c r="B594" s="7">
        <f t="shared" si="159"/>
        <v>29513</v>
      </c>
      <c r="C594" s="7">
        <f t="shared" si="159"/>
        <v>29510.39</v>
      </c>
      <c r="D594" s="7">
        <f t="shared" si="159"/>
        <v>27273.26</v>
      </c>
      <c r="E594" s="7">
        <f t="shared" si="159"/>
        <v>27663.98</v>
      </c>
      <c r="F594" s="7">
        <f t="shared" si="159"/>
        <v>28403.43</v>
      </c>
      <c r="G594" s="7">
        <f t="shared" si="159"/>
        <v>29953.25</v>
      </c>
      <c r="H594" s="7">
        <f t="shared" si="159"/>
        <v>28778.37</v>
      </c>
      <c r="I594" s="7">
        <f t="shared" si="159"/>
        <v>29237.52</v>
      </c>
      <c r="J594" s="7">
        <f t="shared" si="159"/>
        <v>30240.09</v>
      </c>
      <c r="K594" s="7">
        <f t="shared" si="159"/>
        <v>28631.88</v>
      </c>
      <c r="L594" s="7">
        <f t="shared" si="159"/>
        <v>24945.65</v>
      </c>
      <c r="M594" s="7">
        <f t="shared" si="159"/>
        <v>23961.33</v>
      </c>
      <c r="N594" s="8">
        <f t="shared" si="159"/>
        <v>31185.18</v>
      </c>
      <c r="O594" s="8">
        <f t="shared" si="159"/>
        <v>20085.03</v>
      </c>
      <c r="P594" s="8">
        <f t="shared" si="159"/>
        <v>32910.49</v>
      </c>
      <c r="Q594" s="6"/>
      <c r="R594" s="9" t="s">
        <v>13</v>
      </c>
    </row>
    <row r="595" spans="2:18" ht="14">
      <c r="B595" s="7">
        <f t="shared" si="159"/>
        <v>45007.02</v>
      </c>
      <c r="C595" s="7">
        <f t="shared" si="159"/>
        <v>43946.720000000001</v>
      </c>
      <c r="D595" s="7">
        <f t="shared" si="159"/>
        <v>41272.230000000003</v>
      </c>
      <c r="E595" s="7">
        <f t="shared" si="159"/>
        <v>42287.79</v>
      </c>
      <c r="F595" s="7">
        <f t="shared" si="159"/>
        <v>42855.28</v>
      </c>
      <c r="G595" s="7">
        <f t="shared" si="159"/>
        <v>44188.79</v>
      </c>
      <c r="H595" s="7">
        <f t="shared" si="159"/>
        <v>43304.47</v>
      </c>
      <c r="I595" s="7">
        <f t="shared" si="159"/>
        <v>44247.71</v>
      </c>
      <c r="J595" s="7">
        <f t="shared" si="159"/>
        <v>45164.42</v>
      </c>
      <c r="K595" s="7">
        <f t="shared" si="159"/>
        <v>42573.51</v>
      </c>
      <c r="L595" s="7">
        <f t="shared" si="159"/>
        <v>37653.449999999997</v>
      </c>
      <c r="M595" s="7">
        <f t="shared" si="159"/>
        <v>36094.720000000001</v>
      </c>
      <c r="N595" s="8">
        <f t="shared" si="159"/>
        <v>42468.83</v>
      </c>
      <c r="O595" s="8">
        <f t="shared" si="159"/>
        <v>59038.11</v>
      </c>
      <c r="P595" s="8">
        <f t="shared" si="159"/>
        <v>49705.46</v>
      </c>
      <c r="Q595" s="6"/>
      <c r="R595" s="9" t="s">
        <v>14</v>
      </c>
    </row>
    <row r="596" spans="2:18" ht="14">
      <c r="B596" s="7">
        <f t="shared" ref="B596:M596" si="160">IFERROR(VLOOKUP($B$592,$221:$343,MATCH($R596&amp;"/"&amp;B$348,$219:$219,0),FALSE),"")</f>
        <v>59968</v>
      </c>
      <c r="C596" s="7">
        <f t="shared" si="160"/>
        <v>58311.839999999997</v>
      </c>
      <c r="D596" s="7">
        <f t="shared" si="160"/>
        <v>55031.37</v>
      </c>
      <c r="E596" s="7">
        <f t="shared" si="160"/>
        <v>56848.62</v>
      </c>
      <c r="F596" s="7">
        <f t="shared" si="160"/>
        <v>57974.09</v>
      </c>
      <c r="G596" s="7">
        <f t="shared" si="160"/>
        <v>58540.61</v>
      </c>
      <c r="H596" s="7">
        <f t="shared" si="160"/>
        <v>58032.82</v>
      </c>
      <c r="I596" s="7">
        <f t="shared" si="160"/>
        <v>59773.66</v>
      </c>
      <c r="J596" s="7">
        <f t="shared" si="160"/>
        <v>60099.7</v>
      </c>
      <c r="K596" s="7">
        <f t="shared" si="160"/>
        <v>55610.35</v>
      </c>
      <c r="L596" s="7">
        <f t="shared" si="160"/>
        <v>50121.2</v>
      </c>
      <c r="M596" s="7">
        <f t="shared" si="160"/>
        <v>48371.01</v>
      </c>
      <c r="N596" s="8">
        <f>IFERROR(VLOOKUP($B$592,$221:$343,MATCH($R596&amp;"/"&amp;N$348,$219:$219,0),FALSE),IFERROR((VLOOKUP($B$592,$221:$343,MATCH($R595&amp;"/"&amp;N$348,$219:$219,0),FALSE)/3)*4,IFERROR(VLOOKUP($B$592,$221:$343,MATCH($R594&amp;"/"&amp;N$348,$219:$219,0),FALSE)*2,IFERROR(VLOOKUP($B$592,$221:$343,MATCH($R593&amp;"/"&amp;N$348,$219:$219,0),FALSE)*4,""))))</f>
        <v>53779.37</v>
      </c>
      <c r="O596" s="8">
        <f>IFERROR(VLOOKUP($B$592,$221:$343,MATCH($R596&amp;"/"&amp;O$348,$219:$219,0),FALSE),IFERROR((VLOOKUP($B$592,$221:$343,MATCH($R595&amp;"/"&amp;O$348,$219:$219,0),FALSE)/3)*4,IFERROR(VLOOKUP($B$592,$221:$343,MATCH($R594&amp;"/"&amp;O$348,$219:$219,0),FALSE)*2,IFERROR(VLOOKUP($B$592,$221:$343,MATCH($R593&amp;"/"&amp;O$348,$219:$219,0),FALSE)*4,""))))</f>
        <v>80073.67</v>
      </c>
      <c r="P596" s="8">
        <f>IFERROR(VLOOKUP($B$592,$221:$343,MATCH($R596&amp;"/"&amp;P$348,$219:$219,0),FALSE),IFERROR((VLOOKUP($B$592,$221:$343,MATCH($R595&amp;"/"&amp;P$348,$219:$219,0),FALSE)/3)*4,IFERROR(VLOOKUP($B$592,$221:$343,MATCH($R594&amp;"/"&amp;P$348,$219:$219,0),FALSE)*2,IFERROR(VLOOKUP($B$592,$221:$343,MATCH($R593&amp;"/"&amp;P$348,$219:$219,0),FALSE)*4,""))))</f>
        <v>67174.7</v>
      </c>
      <c r="Q596" s="6"/>
      <c r="R596" s="9" t="s">
        <v>15</v>
      </c>
    </row>
    <row r="597" spans="2:18" ht="14">
      <c r="B597" s="10">
        <f t="shared" ref="B597:P597" si="161">B596/(B$465+B472)</f>
        <v>3.0222160294209668E-2</v>
      </c>
      <c r="C597" s="10">
        <f t="shared" si="161"/>
        <v>3.4806376346039364E-2</v>
      </c>
      <c r="D597" s="10">
        <f t="shared" si="161"/>
        <v>2.9063984488045615E-2</v>
      </c>
      <c r="E597" s="10">
        <f t="shared" si="161"/>
        <v>2.9496943489878222E-2</v>
      </c>
      <c r="F597" s="10">
        <f t="shared" si="161"/>
        <v>2.8523779599113445E-2</v>
      </c>
      <c r="G597" s="10">
        <f t="shared" si="161"/>
        <v>2.6737820316685951E-2</v>
      </c>
      <c r="H597" s="10">
        <f t="shared" si="161"/>
        <v>2.6809994132301392E-2</v>
      </c>
      <c r="I597" s="10">
        <f t="shared" si="161"/>
        <v>2.5899312308556355E-2</v>
      </c>
      <c r="J597" s="10">
        <f t="shared" si="161"/>
        <v>2.5072478075020142E-2</v>
      </c>
      <c r="K597" s="10">
        <f t="shared" si="161"/>
        <v>2.0756914622793752E-2</v>
      </c>
      <c r="L597" s="10">
        <f t="shared" si="161"/>
        <v>1.6160463498854229E-2</v>
      </c>
      <c r="M597" s="10">
        <f t="shared" si="161"/>
        <v>1.4698128947502425E-2</v>
      </c>
      <c r="N597" s="10">
        <f t="shared" si="161"/>
        <v>1.8460132703615521E-2</v>
      </c>
      <c r="O597" s="10">
        <f t="shared" ref="O597" si="162">O596/(O$465+O472)</f>
        <v>3.0198328796160988E-2</v>
      </c>
      <c r="P597" s="10">
        <f t="shared" si="161"/>
        <v>2.1125976656218313E-2</v>
      </c>
      <c r="Q597" s="6"/>
      <c r="R597" s="11" t="s">
        <v>386</v>
      </c>
    </row>
    <row r="598" spans="2:18" ht="14">
      <c r="B598" s="207" t="s">
        <v>359</v>
      </c>
      <c r="C598" s="208"/>
      <c r="D598" s="208"/>
      <c r="E598" s="208"/>
      <c r="F598" s="208"/>
      <c r="G598" s="208"/>
      <c r="H598" s="208"/>
      <c r="I598" s="208"/>
      <c r="J598" s="208"/>
      <c r="K598" s="208"/>
      <c r="L598" s="208"/>
      <c r="M598" s="208"/>
      <c r="N598" s="208"/>
      <c r="O598" s="115"/>
      <c r="P598" s="115"/>
    </row>
    <row r="599" spans="2:18" ht="14">
      <c r="B599" s="7">
        <f t="shared" ref="B599:P602" si="163">IFERROR(VLOOKUP($B$598,$221:$343,MATCH($R599&amp;"/"&amp;B$348,$219:$219,0),FALSE),"")</f>
        <v>87774.21</v>
      </c>
      <c r="C599" s="7">
        <f t="shared" si="163"/>
        <v>-21007</v>
      </c>
      <c r="D599" s="7">
        <f t="shared" si="163"/>
        <v>58531.51</v>
      </c>
      <c r="E599" s="7">
        <f t="shared" si="163"/>
        <v>-39680.449999999997</v>
      </c>
      <c r="F599" s="7">
        <f t="shared" si="163"/>
        <v>-3358.81</v>
      </c>
      <c r="G599" s="7">
        <f t="shared" si="163"/>
        <v>60702.03</v>
      </c>
      <c r="H599" s="7">
        <f t="shared" si="163"/>
        <v>11787.19</v>
      </c>
      <c r="I599" s="7">
        <f t="shared" si="163"/>
        <v>23752.77</v>
      </c>
      <c r="J599" s="7">
        <f t="shared" si="163"/>
        <v>59775.51</v>
      </c>
      <c r="K599" s="7">
        <f t="shared" si="163"/>
        <v>12032.92</v>
      </c>
      <c r="L599" s="7">
        <f t="shared" si="163"/>
        <v>-42014.51</v>
      </c>
      <c r="M599" s="7">
        <f t="shared" si="163"/>
        <v>-163939.51999999999</v>
      </c>
      <c r="N599" s="8">
        <f t="shared" si="163"/>
        <v>-130711.95</v>
      </c>
      <c r="O599" s="8">
        <f t="shared" si="163"/>
        <v>143947.34</v>
      </c>
      <c r="P599" s="8">
        <f t="shared" si="163"/>
        <v>102393.8</v>
      </c>
      <c r="Q599" s="6"/>
      <c r="R599" s="9" t="s">
        <v>12</v>
      </c>
    </row>
    <row r="600" spans="2:18" ht="14">
      <c r="B600" s="7">
        <f t="shared" si="163"/>
        <v>80850</v>
      </c>
      <c r="C600" s="7">
        <f t="shared" si="163"/>
        <v>-35366.67</v>
      </c>
      <c r="D600" s="7">
        <f t="shared" si="163"/>
        <v>130404.62</v>
      </c>
      <c r="E600" s="7">
        <f t="shared" si="163"/>
        <v>-71696.710000000006</v>
      </c>
      <c r="F600" s="7">
        <f t="shared" si="163"/>
        <v>49415.91</v>
      </c>
      <c r="G600" s="7">
        <f t="shared" si="163"/>
        <v>144415.88</v>
      </c>
      <c r="H600" s="7">
        <f t="shared" si="163"/>
        <v>88623.51</v>
      </c>
      <c r="I600" s="7">
        <f t="shared" si="163"/>
        <v>78983.47</v>
      </c>
      <c r="J600" s="7">
        <f t="shared" si="163"/>
        <v>162952.91</v>
      </c>
      <c r="K600" s="7">
        <f t="shared" si="163"/>
        <v>165438.26</v>
      </c>
      <c r="L600" s="7">
        <f t="shared" si="163"/>
        <v>16565.16</v>
      </c>
      <c r="M600" s="7">
        <f t="shared" si="163"/>
        <v>-173879.11</v>
      </c>
      <c r="N600" s="8">
        <f t="shared" si="163"/>
        <v>10219.89</v>
      </c>
      <c r="O600" s="8">
        <f t="shared" si="163"/>
        <v>277606.61</v>
      </c>
      <c r="P600" s="8">
        <f t="shared" si="163"/>
        <v>402949.23</v>
      </c>
      <c r="Q600" s="6"/>
      <c r="R600" s="9" t="s">
        <v>13</v>
      </c>
    </row>
    <row r="601" spans="2:18" ht="14">
      <c r="B601" s="7">
        <f t="shared" si="163"/>
        <v>132191.32999999999</v>
      </c>
      <c r="C601" s="7">
        <f t="shared" si="163"/>
        <v>-79143.990000000005</v>
      </c>
      <c r="D601" s="7">
        <f t="shared" si="163"/>
        <v>178882.29</v>
      </c>
      <c r="E601" s="7">
        <f t="shared" si="163"/>
        <v>-110267.32</v>
      </c>
      <c r="F601" s="7">
        <f t="shared" si="163"/>
        <v>54538.67</v>
      </c>
      <c r="G601" s="7">
        <f t="shared" si="163"/>
        <v>155024.04999999999</v>
      </c>
      <c r="H601" s="7">
        <f t="shared" si="163"/>
        <v>116276.58</v>
      </c>
      <c r="I601" s="7">
        <f t="shared" si="163"/>
        <v>150757.9</v>
      </c>
      <c r="J601" s="7">
        <f t="shared" si="163"/>
        <v>190127.28</v>
      </c>
      <c r="K601" s="7">
        <f t="shared" si="163"/>
        <v>328056.36</v>
      </c>
      <c r="L601" s="7">
        <f t="shared" si="163"/>
        <v>176383.29</v>
      </c>
      <c r="M601" s="7">
        <f t="shared" si="163"/>
        <v>-183459.15</v>
      </c>
      <c r="N601" s="8">
        <f t="shared" si="163"/>
        <v>194535.37</v>
      </c>
      <c r="O601" s="8">
        <f t="shared" si="163"/>
        <v>370813.03</v>
      </c>
      <c r="P601" s="8">
        <f t="shared" si="163"/>
        <v>597446.93000000005</v>
      </c>
      <c r="Q601" s="6"/>
      <c r="R601" s="9" t="s">
        <v>14</v>
      </c>
    </row>
    <row r="602" spans="2:18" ht="14">
      <c r="B602" s="7">
        <f t="shared" si="163"/>
        <v>53734</v>
      </c>
      <c r="C602" s="7">
        <f t="shared" si="163"/>
        <v>-77225.17</v>
      </c>
      <c r="D602" s="7">
        <f t="shared" si="163"/>
        <v>207516.96</v>
      </c>
      <c r="E602" s="7">
        <f t="shared" si="163"/>
        <v>-130611.19</v>
      </c>
      <c r="F602" s="7">
        <f t="shared" si="163"/>
        <v>139356.85</v>
      </c>
      <c r="G602" s="7">
        <f t="shared" si="163"/>
        <v>163742.07</v>
      </c>
      <c r="H602" s="7">
        <f t="shared" si="163"/>
        <v>199076.42</v>
      </c>
      <c r="I602" s="7">
        <f t="shared" si="163"/>
        <v>279919.03000000003</v>
      </c>
      <c r="J602" s="7">
        <f t="shared" si="163"/>
        <v>270828.48</v>
      </c>
      <c r="K602" s="7">
        <f t="shared" si="163"/>
        <v>535112.86</v>
      </c>
      <c r="L602" s="7">
        <f t="shared" si="163"/>
        <v>236685.87</v>
      </c>
      <c r="M602" s="7">
        <f t="shared" si="163"/>
        <v>-105059.3</v>
      </c>
      <c r="N602" s="8">
        <f t="shared" si="163"/>
        <v>329926.89</v>
      </c>
      <c r="O602" s="8">
        <f t="shared" si="163"/>
        <v>577953.23</v>
      </c>
      <c r="P602" s="8">
        <f t="shared" si="163"/>
        <v>682214.82</v>
      </c>
      <c r="Q602" s="6"/>
      <c r="R602" s="9" t="s">
        <v>15</v>
      </c>
    </row>
    <row r="603" spans="2:18" ht="14">
      <c r="B603" s="111">
        <f t="shared" ref="B603:M603" si="164">B602/B$588</f>
        <v>0.29811342590602008</v>
      </c>
      <c r="C603" s="111">
        <f t="shared" si="164"/>
        <v>-1.2733633421554806</v>
      </c>
      <c r="D603" s="111">
        <f t="shared" si="164"/>
        <v>3.9864789684796134</v>
      </c>
      <c r="E603" s="111">
        <f t="shared" si="164"/>
        <v>-2.0803098026280056</v>
      </c>
      <c r="F603" s="111">
        <f t="shared" si="164"/>
        <v>1.5081833458206435</v>
      </c>
      <c r="G603" s="111">
        <f t="shared" si="164"/>
        <v>1.397734408211138</v>
      </c>
      <c r="H603" s="111">
        <f t="shared" si="164"/>
        <v>1.3550305016670687</v>
      </c>
      <c r="I603" s="111">
        <f t="shared" si="164"/>
        <v>1.6909100343583578</v>
      </c>
      <c r="J603" s="111">
        <f t="shared" si="164"/>
        <v>1.5417235145891879</v>
      </c>
      <c r="K603" s="111">
        <f t="shared" si="164"/>
        <v>2.2008126894715998</v>
      </c>
      <c r="L603" s="111">
        <f t="shared" si="164"/>
        <v>0.6545754360259507</v>
      </c>
      <c r="M603" s="111">
        <f t="shared" si="164"/>
        <v>-0.25422657522192471</v>
      </c>
      <c r="N603" s="111">
        <f>IFERROR(N602/N$588,IFERROR(N601/N$588,IFERROR(N600/N$588,N599/N$588)))</f>
        <v>1.1919702149511826</v>
      </c>
      <c r="O603" s="111">
        <f>IFERROR(O602/O$588,IFERROR(O601/O$588,IFERROR(O600/O$588,O599/O$588)))</f>
        <v>1.964526849607243</v>
      </c>
      <c r="P603" s="111">
        <f>IFERROR(P602/P$588,IFERROR(P601/P$588,IFERROR(P600/P$588,P599/P$588)))</f>
        <v>1.6351250106447395</v>
      </c>
      <c r="Q603" s="6"/>
      <c r="R603" s="11" t="s">
        <v>33</v>
      </c>
    </row>
    <row r="604" spans="2:18" ht="14">
      <c r="B604" s="209" t="s">
        <v>34</v>
      </c>
      <c r="C604" s="210"/>
      <c r="D604" s="210"/>
      <c r="E604" s="210"/>
      <c r="F604" s="210"/>
      <c r="G604" s="210"/>
      <c r="H604" s="210"/>
      <c r="I604" s="210"/>
      <c r="J604" s="210"/>
      <c r="K604" s="210"/>
      <c r="L604" s="210"/>
      <c r="M604" s="210"/>
      <c r="N604" s="210"/>
      <c r="O604" s="120"/>
      <c r="P604" s="120"/>
    </row>
    <row r="605" spans="2:18" ht="14">
      <c r="B605" s="7">
        <f>IFERROR(B599+B611,"")</f>
        <v>70034.360000000015</v>
      </c>
      <c r="C605" s="7">
        <f t="shared" ref="C605:P608" si="165">IFERROR(C599+C611,"")</f>
        <v>-31689</v>
      </c>
      <c r="D605" s="7">
        <f t="shared" si="165"/>
        <v>56017.79</v>
      </c>
      <c r="E605" s="7">
        <f t="shared" si="165"/>
        <v>-56932.869999999995</v>
      </c>
      <c r="F605" s="7">
        <f t="shared" si="165"/>
        <v>-13629.869999999999</v>
      </c>
      <c r="G605" s="7">
        <f t="shared" si="165"/>
        <v>33520.270000000004</v>
      </c>
      <c r="H605" s="7">
        <f t="shared" si="165"/>
        <v>3337.24</v>
      </c>
      <c r="I605" s="7">
        <f t="shared" si="165"/>
        <v>17569.240000000002</v>
      </c>
      <c r="J605" s="7">
        <f t="shared" si="165"/>
        <v>48291.72</v>
      </c>
      <c r="K605" s="7">
        <f t="shared" si="165"/>
        <v>5018.45</v>
      </c>
      <c r="L605" s="7">
        <f t="shared" si="165"/>
        <v>-53525.130000000005</v>
      </c>
      <c r="M605" s="7">
        <f t="shared" si="165"/>
        <v>-174996.00999999998</v>
      </c>
      <c r="N605" s="8">
        <f t="shared" si="165"/>
        <v>-145566.84</v>
      </c>
      <c r="O605" s="8">
        <f t="shared" ref="O605" si="166">IFERROR(O599+O611,"")</f>
        <v>139903.29999999999</v>
      </c>
      <c r="P605" s="8">
        <f t="shared" si="165"/>
        <v>93777.680000000008</v>
      </c>
      <c r="Q605" s="6"/>
      <c r="R605" s="9" t="s">
        <v>12</v>
      </c>
    </row>
    <row r="606" spans="2:18" ht="14">
      <c r="B606" s="7">
        <f t="shared" ref="B606:O608" si="167">IFERROR(B600+B612,"")</f>
        <v>56004</v>
      </c>
      <c r="C606" s="7">
        <f t="shared" si="167"/>
        <v>-46826.63</v>
      </c>
      <c r="D606" s="7">
        <f t="shared" si="167"/>
        <v>126896.14</v>
      </c>
      <c r="E606" s="7">
        <f t="shared" si="167"/>
        <v>-96166.78</v>
      </c>
      <c r="F606" s="7">
        <f t="shared" si="167"/>
        <v>27582.440000000002</v>
      </c>
      <c r="G606" s="7">
        <f t="shared" si="167"/>
        <v>103628.9</v>
      </c>
      <c r="H606" s="7">
        <f t="shared" si="167"/>
        <v>71769.97</v>
      </c>
      <c r="I606" s="7">
        <f t="shared" si="167"/>
        <v>66296.06</v>
      </c>
      <c r="J606" s="7">
        <f t="shared" si="167"/>
        <v>144958.34</v>
      </c>
      <c r="K606" s="7">
        <f t="shared" si="167"/>
        <v>152253.22</v>
      </c>
      <c r="L606" s="7">
        <f t="shared" si="167"/>
        <v>-15073.36</v>
      </c>
      <c r="M606" s="7">
        <f t="shared" si="167"/>
        <v>-189736.47999999998</v>
      </c>
      <c r="N606" s="8">
        <f t="shared" si="167"/>
        <v>-6599.6500000000015</v>
      </c>
      <c r="O606" s="8">
        <f t="shared" si="167"/>
        <v>268811.01999999996</v>
      </c>
      <c r="P606" s="8">
        <f t="shared" si="165"/>
        <v>387311.6</v>
      </c>
      <c r="Q606" s="6"/>
      <c r="R606" s="9" t="s">
        <v>13</v>
      </c>
    </row>
    <row r="607" spans="2:18" ht="14">
      <c r="B607" s="7">
        <f t="shared" si="167"/>
        <v>94702.819999999978</v>
      </c>
      <c r="C607" s="7">
        <f t="shared" si="167"/>
        <v>-106988.49</v>
      </c>
      <c r="D607" s="7">
        <f t="shared" si="167"/>
        <v>157693.67000000001</v>
      </c>
      <c r="E607" s="7">
        <f t="shared" si="167"/>
        <v>-146085.11000000002</v>
      </c>
      <c r="F607" s="7">
        <f t="shared" si="167"/>
        <v>18910.5</v>
      </c>
      <c r="G607" s="7">
        <f t="shared" si="167"/>
        <v>102743.44999999998</v>
      </c>
      <c r="H607" s="7">
        <f t="shared" si="167"/>
        <v>91362.880000000005</v>
      </c>
      <c r="I607" s="7">
        <f t="shared" si="167"/>
        <v>122270.85999999999</v>
      </c>
      <c r="J607" s="7">
        <f t="shared" si="167"/>
        <v>166900.41</v>
      </c>
      <c r="K607" s="7">
        <f t="shared" si="167"/>
        <v>310611.32999999996</v>
      </c>
      <c r="L607" s="7">
        <f t="shared" si="167"/>
        <v>128775.30000000002</v>
      </c>
      <c r="M607" s="7">
        <f t="shared" si="167"/>
        <v>-209026.22</v>
      </c>
      <c r="N607" s="8">
        <f t="shared" si="167"/>
        <v>170732.66999999998</v>
      </c>
      <c r="O607" s="8">
        <f t="shared" si="167"/>
        <v>360251.28</v>
      </c>
      <c r="P607" s="8">
        <f t="shared" si="165"/>
        <v>572092.78</v>
      </c>
      <c r="Q607" s="6"/>
      <c r="R607" s="9" t="s">
        <v>14</v>
      </c>
    </row>
    <row r="608" spans="2:18" ht="14">
      <c r="B608" s="7">
        <f t="shared" si="167"/>
        <v>8051</v>
      </c>
      <c r="C608" s="18">
        <f t="shared" si="167"/>
        <v>-106637.09</v>
      </c>
      <c r="D608" s="18">
        <f t="shared" si="167"/>
        <v>165512.84</v>
      </c>
      <c r="E608" s="18">
        <f t="shared" si="167"/>
        <v>-174446.22</v>
      </c>
      <c r="F608" s="18">
        <f t="shared" si="167"/>
        <v>82823.16</v>
      </c>
      <c r="G608" s="18">
        <f t="shared" si="167"/>
        <v>94110.33</v>
      </c>
      <c r="H608" s="18">
        <f t="shared" si="167"/>
        <v>169695.18000000002</v>
      </c>
      <c r="I608" s="18">
        <f t="shared" si="167"/>
        <v>241119.14</v>
      </c>
      <c r="J608" s="18">
        <f t="shared" si="167"/>
        <v>240969.74999999997</v>
      </c>
      <c r="K608" s="18">
        <f t="shared" si="167"/>
        <v>506867.39</v>
      </c>
      <c r="L608" s="18">
        <f t="shared" si="167"/>
        <v>175721.19</v>
      </c>
      <c r="M608" s="18">
        <f t="shared" si="167"/>
        <v>-137467.06</v>
      </c>
      <c r="N608" s="18">
        <f t="shared" si="167"/>
        <v>294557.39</v>
      </c>
      <c r="O608" s="18">
        <f t="shared" si="167"/>
        <v>558999.86</v>
      </c>
      <c r="P608" s="18">
        <f t="shared" si="165"/>
        <v>642503.76</v>
      </c>
      <c r="Q608" s="6"/>
      <c r="R608" s="9" t="s">
        <v>15</v>
      </c>
    </row>
    <row r="609" spans="2:18" ht="14">
      <c r="B609" s="211" t="s">
        <v>10</v>
      </c>
      <c r="C609" s="212"/>
      <c r="D609" s="212"/>
      <c r="E609" s="212"/>
      <c r="F609" s="212"/>
      <c r="G609" s="212"/>
      <c r="H609" s="212"/>
      <c r="I609" s="212"/>
      <c r="J609" s="212"/>
      <c r="K609" s="212"/>
      <c r="L609" s="212"/>
      <c r="M609" s="212"/>
      <c r="N609" s="212"/>
      <c r="O609" s="124"/>
      <c r="P609" s="124"/>
      <c r="Q609" s="6"/>
      <c r="R609" s="9"/>
    </row>
    <row r="610" spans="2:18" ht="14">
      <c r="B610" s="213" t="s">
        <v>360</v>
      </c>
      <c r="C610" s="214"/>
      <c r="D610" s="214"/>
      <c r="E610" s="214"/>
      <c r="F610" s="214"/>
      <c r="G610" s="214"/>
      <c r="H610" s="214"/>
      <c r="I610" s="214"/>
      <c r="J610" s="214"/>
      <c r="K610" s="214"/>
      <c r="L610" s="214"/>
      <c r="M610" s="214"/>
      <c r="N610" s="214"/>
      <c r="O610" s="118"/>
      <c r="P610" s="118"/>
    </row>
    <row r="611" spans="2:18" ht="14">
      <c r="B611" s="7">
        <f t="shared" ref="B611:P614" si="168">IFERROR(VLOOKUP($B$610,$221:$343,MATCH($R611&amp;"/"&amp;B$348,$219:$219,0),FALSE),"")</f>
        <v>-17739.849999999999</v>
      </c>
      <c r="C611" s="7">
        <f t="shared" si="168"/>
        <v>-10682</v>
      </c>
      <c r="D611" s="7">
        <f t="shared" si="168"/>
        <v>-2513.7199999999998</v>
      </c>
      <c r="E611" s="7">
        <f t="shared" si="168"/>
        <v>-17252.419999999998</v>
      </c>
      <c r="F611" s="7">
        <f t="shared" si="168"/>
        <v>-10271.06</v>
      </c>
      <c r="G611" s="7">
        <f t="shared" si="168"/>
        <v>-27181.759999999998</v>
      </c>
      <c r="H611" s="7">
        <f t="shared" si="168"/>
        <v>-8449.9500000000007</v>
      </c>
      <c r="I611" s="7">
        <f t="shared" si="168"/>
        <v>-6183.53</v>
      </c>
      <c r="J611" s="7">
        <f t="shared" si="168"/>
        <v>-11483.79</v>
      </c>
      <c r="K611" s="7">
        <f t="shared" si="168"/>
        <v>-7014.47</v>
      </c>
      <c r="L611" s="7">
        <f t="shared" si="168"/>
        <v>-11510.62</v>
      </c>
      <c r="M611" s="7">
        <f t="shared" si="168"/>
        <v>-11056.49</v>
      </c>
      <c r="N611" s="8">
        <f t="shared" si="168"/>
        <v>-14854.89</v>
      </c>
      <c r="O611" s="8">
        <f t="shared" si="168"/>
        <v>-4044.04</v>
      </c>
      <c r="P611" s="8">
        <f t="shared" si="168"/>
        <v>-8616.1200000000008</v>
      </c>
      <c r="Q611" s="6"/>
      <c r="R611" s="9" t="s">
        <v>12</v>
      </c>
    </row>
    <row r="612" spans="2:18" ht="14">
      <c r="B612" s="7">
        <f t="shared" si="168"/>
        <v>-24846</v>
      </c>
      <c r="C612" s="7">
        <f t="shared" si="168"/>
        <v>-11459.96</v>
      </c>
      <c r="D612" s="7">
        <f t="shared" si="168"/>
        <v>-3508.48</v>
      </c>
      <c r="E612" s="7">
        <f t="shared" si="168"/>
        <v>-24470.07</v>
      </c>
      <c r="F612" s="7">
        <f t="shared" si="168"/>
        <v>-21833.47</v>
      </c>
      <c r="G612" s="7">
        <f t="shared" si="168"/>
        <v>-40786.980000000003</v>
      </c>
      <c r="H612" s="7">
        <f t="shared" si="168"/>
        <v>-16853.54</v>
      </c>
      <c r="I612" s="7">
        <f t="shared" si="168"/>
        <v>-12687.41</v>
      </c>
      <c r="J612" s="7">
        <f t="shared" si="168"/>
        <v>-17994.57</v>
      </c>
      <c r="K612" s="7">
        <f t="shared" si="168"/>
        <v>-13185.04</v>
      </c>
      <c r="L612" s="7">
        <f t="shared" si="168"/>
        <v>-31638.52</v>
      </c>
      <c r="M612" s="7">
        <f t="shared" si="168"/>
        <v>-15857.37</v>
      </c>
      <c r="N612" s="8">
        <f t="shared" si="168"/>
        <v>-16819.54</v>
      </c>
      <c r="O612" s="8">
        <f t="shared" si="168"/>
        <v>-8795.59</v>
      </c>
      <c r="P612" s="8">
        <f t="shared" si="168"/>
        <v>-15637.63</v>
      </c>
      <c r="Q612" s="6"/>
      <c r="R612" s="9" t="s">
        <v>13</v>
      </c>
    </row>
    <row r="613" spans="2:18" ht="14">
      <c r="B613" s="7">
        <f t="shared" si="168"/>
        <v>-37488.51</v>
      </c>
      <c r="C613" s="7">
        <f t="shared" si="168"/>
        <v>-27844.5</v>
      </c>
      <c r="D613" s="7">
        <f t="shared" si="168"/>
        <v>-21188.62</v>
      </c>
      <c r="E613" s="7">
        <f t="shared" si="168"/>
        <v>-35817.79</v>
      </c>
      <c r="F613" s="7">
        <f t="shared" si="168"/>
        <v>-35628.17</v>
      </c>
      <c r="G613" s="7">
        <f t="shared" si="168"/>
        <v>-52280.6</v>
      </c>
      <c r="H613" s="7">
        <f t="shared" si="168"/>
        <v>-24913.7</v>
      </c>
      <c r="I613" s="7">
        <f t="shared" si="168"/>
        <v>-28487.040000000001</v>
      </c>
      <c r="J613" s="7">
        <f t="shared" si="168"/>
        <v>-23226.87</v>
      </c>
      <c r="K613" s="7">
        <f t="shared" si="168"/>
        <v>-17445.03</v>
      </c>
      <c r="L613" s="7">
        <f t="shared" si="168"/>
        <v>-47607.99</v>
      </c>
      <c r="M613" s="7">
        <f t="shared" si="168"/>
        <v>-25567.07</v>
      </c>
      <c r="N613" s="8">
        <f t="shared" si="168"/>
        <v>-23802.7</v>
      </c>
      <c r="O613" s="8">
        <f t="shared" si="168"/>
        <v>-10561.75</v>
      </c>
      <c r="P613" s="8">
        <f t="shared" si="168"/>
        <v>-25354.15</v>
      </c>
      <c r="Q613" s="6"/>
      <c r="R613" s="9" t="s">
        <v>14</v>
      </c>
    </row>
    <row r="614" spans="2:18" ht="14">
      <c r="B614" s="7">
        <f t="shared" si="168"/>
        <v>-45683</v>
      </c>
      <c r="C614" s="7">
        <f t="shared" si="168"/>
        <v>-29411.919999999998</v>
      </c>
      <c r="D614" s="7">
        <f t="shared" si="168"/>
        <v>-42004.12</v>
      </c>
      <c r="E614" s="7">
        <f t="shared" si="168"/>
        <v>-43835.03</v>
      </c>
      <c r="F614" s="7">
        <f t="shared" si="168"/>
        <v>-56533.69</v>
      </c>
      <c r="G614" s="7">
        <f t="shared" si="168"/>
        <v>-69631.740000000005</v>
      </c>
      <c r="H614" s="7">
        <f t="shared" si="168"/>
        <v>-29381.24</v>
      </c>
      <c r="I614" s="7">
        <f t="shared" si="168"/>
        <v>-38799.89</v>
      </c>
      <c r="J614" s="7">
        <f t="shared" si="168"/>
        <v>-29858.73</v>
      </c>
      <c r="K614" s="7">
        <f t="shared" si="168"/>
        <v>-28245.47</v>
      </c>
      <c r="L614" s="7">
        <f t="shared" si="168"/>
        <v>-60964.68</v>
      </c>
      <c r="M614" s="7">
        <f t="shared" si="168"/>
        <v>-32407.759999999998</v>
      </c>
      <c r="N614" s="8">
        <f t="shared" si="168"/>
        <v>-35369.5</v>
      </c>
      <c r="O614" s="8">
        <f t="shared" si="168"/>
        <v>-18953.37</v>
      </c>
      <c r="P614" s="8">
        <f t="shared" si="168"/>
        <v>-39711.06</v>
      </c>
      <c r="Q614" s="6"/>
      <c r="R614" s="9" t="s">
        <v>15</v>
      </c>
    </row>
    <row r="615" spans="2:18" ht="14">
      <c r="B615" s="215" t="s">
        <v>361</v>
      </c>
      <c r="C615" s="216"/>
      <c r="D615" s="216"/>
      <c r="E615" s="216"/>
      <c r="F615" s="216"/>
      <c r="G615" s="216"/>
      <c r="H615" s="216"/>
      <c r="I615" s="216"/>
      <c r="J615" s="216"/>
      <c r="K615" s="216"/>
      <c r="L615" s="216"/>
      <c r="M615" s="216"/>
      <c r="N615" s="216"/>
      <c r="O615" s="122"/>
      <c r="P615" s="122"/>
    </row>
    <row r="616" spans="2:18" ht="14">
      <c r="B616" s="7">
        <f t="shared" ref="B616:P619" si="169">IFERROR(VLOOKUP($B$615,$221:$343,MATCH($R616&amp;"/"&amp;B$348,$219:$219,0),FALSE),"")</f>
        <v>-17739.849999999999</v>
      </c>
      <c r="C616" s="7">
        <f t="shared" si="169"/>
        <v>-16226</v>
      </c>
      <c r="D616" s="7">
        <f t="shared" si="169"/>
        <v>-20558.849999999999</v>
      </c>
      <c r="E616" s="7">
        <f t="shared" si="169"/>
        <v>-32780.480000000003</v>
      </c>
      <c r="F616" s="7">
        <f t="shared" si="169"/>
        <v>-20330.39</v>
      </c>
      <c r="G616" s="7">
        <f t="shared" si="169"/>
        <v>-20929.13</v>
      </c>
      <c r="H616" s="7">
        <f t="shared" si="169"/>
        <v>-18069.75</v>
      </c>
      <c r="I616" s="7">
        <f t="shared" si="169"/>
        <v>16609.61</v>
      </c>
      <c r="J616" s="7">
        <f t="shared" si="169"/>
        <v>-12534.98</v>
      </c>
      <c r="K616" s="7">
        <f t="shared" si="169"/>
        <v>-31472.09</v>
      </c>
      <c r="L616" s="7">
        <f t="shared" si="169"/>
        <v>20201.72</v>
      </c>
      <c r="M616" s="7">
        <f t="shared" si="169"/>
        <v>79672.850000000006</v>
      </c>
      <c r="N616" s="8">
        <f t="shared" si="169"/>
        <v>-6084</v>
      </c>
      <c r="O616" s="8">
        <f t="shared" si="169"/>
        <v>-51716.97</v>
      </c>
      <c r="P616" s="8">
        <f t="shared" si="169"/>
        <v>-61977.35</v>
      </c>
      <c r="Q616" s="6"/>
      <c r="R616" s="9" t="s">
        <v>12</v>
      </c>
    </row>
    <row r="617" spans="2:18" ht="14">
      <c r="B617" s="7">
        <f t="shared" si="169"/>
        <v>-90596</v>
      </c>
      <c r="C617" s="7">
        <f t="shared" si="169"/>
        <v>-10047.74</v>
      </c>
      <c r="D617" s="7">
        <f t="shared" si="169"/>
        <v>-48647.07</v>
      </c>
      <c r="E617" s="7">
        <f t="shared" si="169"/>
        <v>-25616.94</v>
      </c>
      <c r="F617" s="7">
        <f t="shared" si="169"/>
        <v>-21301.84</v>
      </c>
      <c r="G617" s="7">
        <f t="shared" si="169"/>
        <v>-19942.16</v>
      </c>
      <c r="H617" s="7">
        <f t="shared" si="169"/>
        <v>-22695.55</v>
      </c>
      <c r="I617" s="7">
        <f t="shared" si="169"/>
        <v>15054.83</v>
      </c>
      <c r="J617" s="7">
        <f t="shared" si="169"/>
        <v>-36966.410000000003</v>
      </c>
      <c r="K617" s="7">
        <f t="shared" si="169"/>
        <v>-57428.76</v>
      </c>
      <c r="L617" s="7">
        <f t="shared" si="169"/>
        <v>152198.32</v>
      </c>
      <c r="M617" s="7">
        <f t="shared" si="169"/>
        <v>114629.99</v>
      </c>
      <c r="N617" s="8">
        <f t="shared" si="169"/>
        <v>26795.93</v>
      </c>
      <c r="O617" s="8">
        <f t="shared" si="169"/>
        <v>-33471.53</v>
      </c>
      <c r="P617" s="8">
        <f t="shared" si="169"/>
        <v>-151000.57</v>
      </c>
      <c r="Q617" s="6"/>
      <c r="R617" s="9" t="s">
        <v>13</v>
      </c>
    </row>
    <row r="618" spans="2:18" ht="14">
      <c r="B618" s="7">
        <f t="shared" si="169"/>
        <v>-83264.649999999994</v>
      </c>
      <c r="C618" s="7">
        <f t="shared" si="169"/>
        <v>-60369.87</v>
      </c>
      <c r="D618" s="7">
        <f t="shared" si="169"/>
        <v>-14376.53</v>
      </c>
      <c r="E618" s="7">
        <f t="shared" si="169"/>
        <v>-36044.730000000003</v>
      </c>
      <c r="F618" s="7">
        <f t="shared" si="169"/>
        <v>-36093.57</v>
      </c>
      <c r="G618" s="7">
        <f t="shared" si="169"/>
        <v>-32477.46</v>
      </c>
      <c r="H618" s="7">
        <f t="shared" si="169"/>
        <v>-27807.45</v>
      </c>
      <c r="I618" s="7">
        <f t="shared" si="169"/>
        <v>1211.17</v>
      </c>
      <c r="J618" s="7">
        <f t="shared" si="169"/>
        <v>-27288.639999999999</v>
      </c>
      <c r="K618" s="7">
        <f t="shared" si="169"/>
        <v>-148895.97</v>
      </c>
      <c r="L618" s="7">
        <f t="shared" si="169"/>
        <v>173916.2</v>
      </c>
      <c r="M618" s="7">
        <f t="shared" si="169"/>
        <v>112395.38</v>
      </c>
      <c r="N618" s="8">
        <f t="shared" si="169"/>
        <v>34678.019999999997</v>
      </c>
      <c r="O618" s="8">
        <f t="shared" si="169"/>
        <v>41742.65</v>
      </c>
      <c r="P618" s="8">
        <f t="shared" si="169"/>
        <v>-87046.57</v>
      </c>
      <c r="Q618" s="6"/>
      <c r="R618" s="9" t="s">
        <v>14</v>
      </c>
    </row>
    <row r="619" spans="2:18" ht="14">
      <c r="B619" s="7">
        <f t="shared" si="169"/>
        <v>-56696</v>
      </c>
      <c r="C619" s="7">
        <f t="shared" si="169"/>
        <v>-128975.71</v>
      </c>
      <c r="D619" s="7">
        <f t="shared" si="169"/>
        <v>-32170.77</v>
      </c>
      <c r="E619" s="7">
        <f t="shared" si="169"/>
        <v>-44040.77</v>
      </c>
      <c r="F619" s="7">
        <f t="shared" si="169"/>
        <v>-72641.460000000006</v>
      </c>
      <c r="G619" s="7">
        <f t="shared" si="169"/>
        <v>-54464.28</v>
      </c>
      <c r="H619" s="7">
        <f t="shared" si="169"/>
        <v>-51415</v>
      </c>
      <c r="I619" s="7">
        <f t="shared" si="169"/>
        <v>-9926.11</v>
      </c>
      <c r="J619" s="7">
        <f t="shared" si="169"/>
        <v>-85312</v>
      </c>
      <c r="K619" s="7">
        <f t="shared" si="169"/>
        <v>-344857.14</v>
      </c>
      <c r="L619" s="7">
        <f t="shared" si="169"/>
        <v>51887.24</v>
      </c>
      <c r="M619" s="7">
        <f t="shared" si="169"/>
        <v>86846.57</v>
      </c>
      <c r="N619" s="8">
        <f t="shared" si="169"/>
        <v>-24767.91</v>
      </c>
      <c r="O619" s="8">
        <f t="shared" si="169"/>
        <v>-81848.149999999994</v>
      </c>
      <c r="P619" s="8">
        <f t="shared" si="169"/>
        <v>-174390.55</v>
      </c>
      <c r="Q619" s="6"/>
      <c r="R619" s="9" t="s">
        <v>15</v>
      </c>
    </row>
    <row r="620" spans="2:18" ht="14">
      <c r="B620" s="209" t="s">
        <v>362</v>
      </c>
      <c r="C620" s="210"/>
      <c r="D620" s="210"/>
      <c r="E620" s="210"/>
      <c r="F620" s="210"/>
      <c r="G620" s="210"/>
      <c r="H620" s="210"/>
      <c r="I620" s="210"/>
      <c r="J620" s="210"/>
      <c r="K620" s="210"/>
      <c r="L620" s="210"/>
      <c r="M620" s="210"/>
      <c r="N620" s="210"/>
      <c r="O620" s="120"/>
      <c r="P620" s="120"/>
    </row>
    <row r="621" spans="2:18" ht="14">
      <c r="B621" s="7">
        <f t="shared" ref="B621:P624" si="170">IFERROR(VLOOKUP($B$620,$221:$343,MATCH($R621&amp;"/"&amp;B$348,$219:$219,0),FALSE),"")</f>
        <v>-41825.93</v>
      </c>
      <c r="C621" s="7">
        <f t="shared" si="170"/>
        <v>54429</v>
      </c>
      <c r="D621" s="7">
        <f t="shared" si="170"/>
        <v>-31877.73</v>
      </c>
      <c r="E621" s="7">
        <f t="shared" si="170"/>
        <v>79244.92</v>
      </c>
      <c r="F621" s="7">
        <f t="shared" si="170"/>
        <v>30000</v>
      </c>
      <c r="G621" s="7">
        <f t="shared" si="170"/>
        <v>-32000</v>
      </c>
      <c r="H621" s="7">
        <f t="shared" si="170"/>
        <v>-6000</v>
      </c>
      <c r="I621" s="7">
        <f t="shared" si="170"/>
        <v>-44000</v>
      </c>
      <c r="J621" s="7">
        <f t="shared" si="170"/>
        <v>-53000</v>
      </c>
      <c r="K621" s="7">
        <f t="shared" si="170"/>
        <v>20000</v>
      </c>
      <c r="L621" s="7">
        <f t="shared" si="170"/>
        <v>16000</v>
      </c>
      <c r="M621" s="7">
        <f t="shared" si="170"/>
        <v>76297.75</v>
      </c>
      <c r="N621" s="7">
        <f t="shared" si="170"/>
        <v>120306.79</v>
      </c>
      <c r="O621" s="7">
        <f t="shared" si="170"/>
        <v>-106203.2</v>
      </c>
      <c r="P621" s="7">
        <f t="shared" si="170"/>
        <v>1408.43</v>
      </c>
      <c r="Q621" s="6"/>
      <c r="R621" s="9" t="s">
        <v>12</v>
      </c>
    </row>
    <row r="622" spans="2:18" ht="14">
      <c r="B622" s="7">
        <f t="shared" si="170"/>
        <v>24346</v>
      </c>
      <c r="C622" s="7">
        <f t="shared" si="170"/>
        <v>68833.429999999993</v>
      </c>
      <c r="D622" s="7">
        <f t="shared" si="170"/>
        <v>-88312.9</v>
      </c>
      <c r="E622" s="7">
        <f t="shared" si="170"/>
        <v>96637.65</v>
      </c>
      <c r="F622" s="7">
        <f t="shared" si="170"/>
        <v>-30425</v>
      </c>
      <c r="G622" s="7">
        <f t="shared" si="170"/>
        <v>-118375</v>
      </c>
      <c r="H622" s="7">
        <f t="shared" si="170"/>
        <v>-72587.5</v>
      </c>
      <c r="I622" s="7">
        <f t="shared" si="170"/>
        <v>-104750</v>
      </c>
      <c r="J622" s="7">
        <f t="shared" si="170"/>
        <v>-132225</v>
      </c>
      <c r="K622" s="7">
        <f t="shared" si="170"/>
        <v>-105650</v>
      </c>
      <c r="L622" s="7">
        <f t="shared" si="170"/>
        <v>-176300</v>
      </c>
      <c r="M622" s="7">
        <f t="shared" si="170"/>
        <v>56943.74</v>
      </c>
      <c r="N622" s="7">
        <f t="shared" si="170"/>
        <v>-16188.85</v>
      </c>
      <c r="O622" s="7">
        <f t="shared" si="170"/>
        <v>-254572.89</v>
      </c>
      <c r="P622" s="7">
        <f t="shared" si="170"/>
        <v>-228004.26</v>
      </c>
      <c r="Q622" s="6"/>
      <c r="R622" s="9" t="s">
        <v>13</v>
      </c>
    </row>
    <row r="623" spans="2:18" ht="14">
      <c r="B623" s="7">
        <f t="shared" si="170"/>
        <v>-49650.59</v>
      </c>
      <c r="C623" s="7">
        <f t="shared" si="170"/>
        <v>167390.75</v>
      </c>
      <c r="D623" s="7">
        <f t="shared" si="170"/>
        <v>-174603.93</v>
      </c>
      <c r="E623" s="7">
        <f t="shared" si="170"/>
        <v>147228.60999999999</v>
      </c>
      <c r="F623" s="7">
        <f t="shared" si="170"/>
        <v>-25012.5</v>
      </c>
      <c r="G623" s="7">
        <f t="shared" si="170"/>
        <v>-106962.5</v>
      </c>
      <c r="H623" s="7">
        <f t="shared" si="170"/>
        <v>-102046.09</v>
      </c>
      <c r="I623" s="7">
        <f t="shared" si="170"/>
        <v>-163550</v>
      </c>
      <c r="J623" s="7">
        <f t="shared" si="170"/>
        <v>-170975</v>
      </c>
      <c r="K623" s="7">
        <f t="shared" si="170"/>
        <v>-186300</v>
      </c>
      <c r="L623" s="7">
        <f t="shared" si="170"/>
        <v>-325576.75</v>
      </c>
      <c r="M623" s="7">
        <f t="shared" si="170"/>
        <v>55909.96</v>
      </c>
      <c r="N623" s="7">
        <f t="shared" si="170"/>
        <v>-242464.58</v>
      </c>
      <c r="O623" s="7">
        <f t="shared" si="170"/>
        <v>-405057.84</v>
      </c>
      <c r="P623" s="7">
        <f t="shared" si="170"/>
        <v>-486590.54</v>
      </c>
      <c r="Q623" s="6"/>
      <c r="R623" s="9" t="s">
        <v>14</v>
      </c>
    </row>
    <row r="624" spans="2:18" ht="14">
      <c r="B624" s="7">
        <f t="shared" si="170"/>
        <v>-3539</v>
      </c>
      <c r="C624" s="7">
        <f t="shared" si="170"/>
        <v>213658.23</v>
      </c>
      <c r="D624" s="7">
        <f t="shared" si="170"/>
        <v>-184899.21</v>
      </c>
      <c r="E624" s="7">
        <f t="shared" si="170"/>
        <v>182228.61</v>
      </c>
      <c r="F624" s="7">
        <f t="shared" si="170"/>
        <v>-66012.5</v>
      </c>
      <c r="G624" s="7">
        <f t="shared" si="170"/>
        <v>-88962.5</v>
      </c>
      <c r="H624" s="7">
        <f t="shared" si="170"/>
        <v>-147912.5</v>
      </c>
      <c r="I624" s="7">
        <f t="shared" si="170"/>
        <v>-274550</v>
      </c>
      <c r="J624" s="7">
        <f t="shared" si="170"/>
        <v>-183975</v>
      </c>
      <c r="K624" s="7">
        <f t="shared" si="170"/>
        <v>-187300</v>
      </c>
      <c r="L624" s="7">
        <f t="shared" si="170"/>
        <v>-272043.69</v>
      </c>
      <c r="M624" s="7">
        <f t="shared" si="170"/>
        <v>22943.119999999999</v>
      </c>
      <c r="N624" s="7">
        <f t="shared" si="170"/>
        <v>-307423.82</v>
      </c>
      <c r="O624" s="7">
        <f t="shared" si="170"/>
        <v>-479162.41</v>
      </c>
      <c r="P624" s="7">
        <f t="shared" si="170"/>
        <v>-469873.72</v>
      </c>
      <c r="Q624" s="6"/>
      <c r="R624" s="9" t="s">
        <v>15</v>
      </c>
    </row>
    <row r="625" spans="2:18" ht="14">
      <c r="B625" s="217" t="s">
        <v>363</v>
      </c>
      <c r="C625" s="218"/>
      <c r="D625" s="218"/>
      <c r="E625" s="218"/>
      <c r="F625" s="218"/>
      <c r="G625" s="218"/>
      <c r="H625" s="218"/>
      <c r="I625" s="218"/>
      <c r="J625" s="218"/>
      <c r="K625" s="218"/>
      <c r="L625" s="218"/>
      <c r="M625" s="218"/>
      <c r="N625" s="218"/>
      <c r="O625" s="136"/>
      <c r="P625" s="136"/>
    </row>
    <row r="626" spans="2:18" ht="14">
      <c r="B626" s="7">
        <f t="shared" ref="B626:P629" si="171">IFERROR(VLOOKUP($B$625,$221:$343,MATCH($R626&amp;"/"&amp;B$348,$219:$219,0),FALSE),"")</f>
        <v>28208.43</v>
      </c>
      <c r="C626" s="7">
        <f t="shared" si="171"/>
        <v>17196</v>
      </c>
      <c r="D626" s="7">
        <f t="shared" si="171"/>
        <v>6094.93</v>
      </c>
      <c r="E626" s="7">
        <f t="shared" si="171"/>
        <v>6783.98</v>
      </c>
      <c r="F626" s="7">
        <f t="shared" si="171"/>
        <v>6310.8</v>
      </c>
      <c r="G626" s="7">
        <f t="shared" si="171"/>
        <v>7772.9</v>
      </c>
      <c r="H626" s="7">
        <f t="shared" si="171"/>
        <v>-12282.56</v>
      </c>
      <c r="I626" s="7">
        <f t="shared" si="171"/>
        <v>-3637.62</v>
      </c>
      <c r="J626" s="7">
        <f t="shared" si="171"/>
        <v>-5759.47</v>
      </c>
      <c r="K626" s="7">
        <f t="shared" si="171"/>
        <v>560.84</v>
      </c>
      <c r="L626" s="7">
        <f t="shared" si="171"/>
        <v>-5812.79</v>
      </c>
      <c r="M626" s="7">
        <f t="shared" si="171"/>
        <v>-7968.91</v>
      </c>
      <c r="N626" s="8">
        <f t="shared" si="171"/>
        <v>-16489.16</v>
      </c>
      <c r="O626" s="8">
        <f t="shared" si="171"/>
        <v>-13972.84</v>
      </c>
      <c r="P626" s="8">
        <f t="shared" si="171"/>
        <v>41824.879999999997</v>
      </c>
      <c r="Q626" s="6"/>
      <c r="R626" s="9" t="s">
        <v>12</v>
      </c>
    </row>
    <row r="627" spans="2:18" ht="14">
      <c r="B627" s="7">
        <f t="shared" si="171"/>
        <v>14600</v>
      </c>
      <c r="C627" s="7">
        <f t="shared" si="171"/>
        <v>23419.02</v>
      </c>
      <c r="D627" s="7">
        <f t="shared" si="171"/>
        <v>-6555.35</v>
      </c>
      <c r="E627" s="7">
        <f t="shared" si="171"/>
        <v>-675.99</v>
      </c>
      <c r="F627" s="7">
        <f t="shared" si="171"/>
        <v>-2310.9299999999998</v>
      </c>
      <c r="G627" s="7">
        <f t="shared" si="171"/>
        <v>6098.71</v>
      </c>
      <c r="H627" s="7">
        <f t="shared" si="171"/>
        <v>-6659.55</v>
      </c>
      <c r="I627" s="7">
        <f t="shared" si="171"/>
        <v>-10711.69</v>
      </c>
      <c r="J627" s="7">
        <f t="shared" si="171"/>
        <v>-6238.5</v>
      </c>
      <c r="K627" s="7">
        <f t="shared" si="171"/>
        <v>2359.5</v>
      </c>
      <c r="L627" s="7">
        <f t="shared" si="171"/>
        <v>-7536.52</v>
      </c>
      <c r="M627" s="7">
        <f t="shared" si="171"/>
        <v>-2305.38</v>
      </c>
      <c r="N627" s="8">
        <f t="shared" si="171"/>
        <v>20826.96</v>
      </c>
      <c r="O627" s="8">
        <f t="shared" si="171"/>
        <v>-10437.81</v>
      </c>
      <c r="P627" s="8">
        <f t="shared" si="171"/>
        <v>23944.400000000001</v>
      </c>
      <c r="Q627" s="6"/>
      <c r="R627" s="9" t="s">
        <v>13</v>
      </c>
    </row>
    <row r="628" spans="2:18" ht="14">
      <c r="B628" s="7">
        <f t="shared" si="171"/>
        <v>-723.92</v>
      </c>
      <c r="C628" s="7">
        <f t="shared" si="171"/>
        <v>27876.89</v>
      </c>
      <c r="D628" s="7">
        <f t="shared" si="171"/>
        <v>-10098.17</v>
      </c>
      <c r="E628" s="7">
        <f t="shared" si="171"/>
        <v>916.56</v>
      </c>
      <c r="F628" s="7">
        <f t="shared" si="171"/>
        <v>-6567.4</v>
      </c>
      <c r="G628" s="7">
        <f t="shared" si="171"/>
        <v>15584.09</v>
      </c>
      <c r="H628" s="7">
        <f t="shared" si="171"/>
        <v>-13576.97</v>
      </c>
      <c r="I628" s="7">
        <f t="shared" si="171"/>
        <v>-11580.92</v>
      </c>
      <c r="J628" s="7">
        <f t="shared" si="171"/>
        <v>-8136.36</v>
      </c>
      <c r="K628" s="7">
        <f t="shared" si="171"/>
        <v>-7139.61</v>
      </c>
      <c r="L628" s="7">
        <f t="shared" si="171"/>
        <v>24722.74</v>
      </c>
      <c r="M628" s="7">
        <f t="shared" si="171"/>
        <v>-15153.81</v>
      </c>
      <c r="N628" s="8">
        <f t="shared" si="171"/>
        <v>-13251.19</v>
      </c>
      <c r="O628" s="8">
        <f t="shared" si="171"/>
        <v>7497.84</v>
      </c>
      <c r="P628" s="8">
        <f t="shared" si="171"/>
        <v>23809.82</v>
      </c>
      <c r="Q628" s="6"/>
      <c r="R628" s="9" t="s">
        <v>14</v>
      </c>
    </row>
    <row r="629" spans="2:18" ht="14">
      <c r="B629" s="7">
        <f t="shared" si="171"/>
        <v>-6501</v>
      </c>
      <c r="C629" s="7">
        <f t="shared" si="171"/>
        <v>7457.36</v>
      </c>
      <c r="D629" s="7">
        <f t="shared" si="171"/>
        <v>-9553.02</v>
      </c>
      <c r="E629" s="7">
        <f t="shared" si="171"/>
        <v>7576.65</v>
      </c>
      <c r="F629" s="7">
        <f t="shared" si="171"/>
        <v>702.88</v>
      </c>
      <c r="G629" s="7">
        <f t="shared" si="171"/>
        <v>20315.28</v>
      </c>
      <c r="H629" s="7">
        <f t="shared" si="171"/>
        <v>-251.08</v>
      </c>
      <c r="I629" s="7">
        <f t="shared" si="171"/>
        <v>-4557.08</v>
      </c>
      <c r="J629" s="7">
        <f t="shared" si="171"/>
        <v>1541.48</v>
      </c>
      <c r="K629" s="7">
        <f t="shared" si="171"/>
        <v>2955.72</v>
      </c>
      <c r="L629" s="7">
        <f t="shared" si="171"/>
        <v>16529.43</v>
      </c>
      <c r="M629" s="7">
        <f t="shared" si="171"/>
        <v>4730.38</v>
      </c>
      <c r="N629" s="8">
        <f t="shared" si="171"/>
        <v>-2264.84</v>
      </c>
      <c r="O629" s="8">
        <f t="shared" si="171"/>
        <v>16942.669999999998</v>
      </c>
      <c r="P629" s="8">
        <f t="shared" si="171"/>
        <v>37950.550000000003</v>
      </c>
      <c r="Q629" s="6"/>
      <c r="R629" s="9" t="s">
        <v>15</v>
      </c>
    </row>
    <row r="630" spans="2:18" ht="14">
      <c r="B630" s="219" t="s">
        <v>35</v>
      </c>
      <c r="C630" s="220"/>
      <c r="D630" s="220"/>
      <c r="E630" s="220"/>
      <c r="F630" s="220"/>
      <c r="G630" s="220"/>
      <c r="H630" s="220"/>
      <c r="I630" s="220"/>
      <c r="J630" s="220"/>
      <c r="K630" s="220"/>
      <c r="L630" s="220"/>
      <c r="M630" s="220"/>
      <c r="N630" s="220"/>
      <c r="O630" s="125"/>
      <c r="P630" s="125"/>
      <c r="Q630" s="28"/>
      <c r="R630" s="89"/>
    </row>
    <row r="631" spans="2:18" ht="14">
      <c r="B631" s="195" t="s">
        <v>36</v>
      </c>
      <c r="C631" s="196"/>
      <c r="D631" s="196"/>
      <c r="E631" s="196"/>
      <c r="F631" s="196"/>
      <c r="G631" s="196"/>
      <c r="H631" s="196"/>
      <c r="I631" s="196"/>
      <c r="J631" s="196"/>
      <c r="K631" s="196"/>
      <c r="L631" s="196"/>
      <c r="M631" s="196"/>
      <c r="N631" s="196"/>
      <c r="O631" s="126"/>
      <c r="P631" s="126"/>
      <c r="Q631" s="28"/>
      <c r="R631" s="89"/>
    </row>
    <row r="632" spans="2:18" ht="14">
      <c r="B632" s="29">
        <f t="shared" ref="B632:P632" si="172">B588/B402</f>
        <v>0.10020432034147343</v>
      </c>
      <c r="C632" s="29">
        <f t="shared" si="172"/>
        <v>2.9814134441742413E-2</v>
      </c>
      <c r="D632" s="29">
        <f t="shared" si="172"/>
        <v>2.748951218805722E-2</v>
      </c>
      <c r="E632" s="29">
        <f t="shared" si="172"/>
        <v>2.9389630025998745E-2</v>
      </c>
      <c r="F632" s="29">
        <f t="shared" si="172"/>
        <v>4.2632217856722748E-2</v>
      </c>
      <c r="G632" s="29">
        <f t="shared" si="172"/>
        <v>5.1080388175230369E-2</v>
      </c>
      <c r="H632" s="29">
        <f t="shared" si="172"/>
        <v>6.3668916378943979E-2</v>
      </c>
      <c r="I632" s="29">
        <f t="shared" si="172"/>
        <v>7.4708392820365788E-2</v>
      </c>
      <c r="J632" s="29">
        <f t="shared" si="172"/>
        <v>7.8491342195090588E-2</v>
      </c>
      <c r="K632" s="29">
        <f t="shared" si="172"/>
        <v>0.10185082479030676</v>
      </c>
      <c r="L632" s="29">
        <f t="shared" si="172"/>
        <v>0.13896377348236422</v>
      </c>
      <c r="M632" s="29">
        <f t="shared" si="172"/>
        <v>0.13693284729457156</v>
      </c>
      <c r="N632" s="29">
        <f t="shared" si="172"/>
        <v>9.8715049493223003E-2</v>
      </c>
      <c r="O632" s="29">
        <f t="shared" ref="O632" si="173">O588/O402</f>
        <v>0.10882739683269121</v>
      </c>
      <c r="P632" s="29">
        <f t="shared" si="172"/>
        <v>0.15227896134784832</v>
      </c>
      <c r="Q632" s="6"/>
      <c r="R632" s="89" t="s">
        <v>37</v>
      </c>
    </row>
    <row r="633" spans="2:18" ht="14">
      <c r="B633" s="29">
        <f t="shared" ref="B633:P633" si="174">((B551*(1-B582))/(B457+B432))</f>
        <v>0.15229002399986191</v>
      </c>
      <c r="C633" s="29">
        <f t="shared" si="174"/>
        <v>4.1004178849134189E-2</v>
      </c>
      <c r="D633" s="29">
        <f t="shared" si="174"/>
        <v>4.1662971320039106E-2</v>
      </c>
      <c r="E633" s="29">
        <f t="shared" si="174"/>
        <v>3.8651061088565794E-2</v>
      </c>
      <c r="F633" s="29">
        <f t="shared" si="174"/>
        <v>5.5203170367637097E-2</v>
      </c>
      <c r="G633" s="29">
        <f t="shared" si="174"/>
        <v>6.3510979958002575E-2</v>
      </c>
      <c r="H633" s="29">
        <f t="shared" si="174"/>
        <v>7.8871095710210976E-2</v>
      </c>
      <c r="I633" s="29">
        <f t="shared" si="174"/>
        <v>9.1571581864619472E-2</v>
      </c>
      <c r="J633" s="29">
        <f t="shared" si="174"/>
        <v>9.5750795077693102E-2</v>
      </c>
      <c r="K633" s="29">
        <f t="shared" si="174"/>
        <v>0.12205975336542454</v>
      </c>
      <c r="L633" s="29">
        <f t="shared" si="174"/>
        <v>0.18142019891228414</v>
      </c>
      <c r="M633" s="29">
        <f t="shared" si="174"/>
        <v>0.16320704951564641</v>
      </c>
      <c r="N633" s="29">
        <f t="shared" si="174"/>
        <v>0.1194261619839978</v>
      </c>
      <c r="O633" s="29">
        <f t="shared" ref="O633" si="175">((O551*(1-O582))/(O457+O432))</f>
        <v>0.13222104774829371</v>
      </c>
      <c r="P633" s="29">
        <f t="shared" si="174"/>
        <v>0.18979215927245094</v>
      </c>
      <c r="Q633" s="6"/>
      <c r="R633" s="89" t="s">
        <v>38</v>
      </c>
    </row>
    <row r="634" spans="2:18" ht="14">
      <c r="B634" s="29">
        <f t="shared" ref="B634:P634" si="176">B588/B457</f>
        <v>0.14115141643336793</v>
      </c>
      <c r="C634" s="29">
        <f t="shared" si="176"/>
        <v>4.6394768537943547E-2</v>
      </c>
      <c r="D634" s="29">
        <f t="shared" si="176"/>
        <v>4.0674270945893473E-2</v>
      </c>
      <c r="E634" s="29">
        <f t="shared" si="176"/>
        <v>5.069367000759923E-2</v>
      </c>
      <c r="F634" s="29">
        <f t="shared" si="176"/>
        <v>7.0837773385074493E-2</v>
      </c>
      <c r="G634" s="29">
        <f t="shared" si="176"/>
        <v>7.9569041202501412E-2</v>
      </c>
      <c r="H634" s="29">
        <f t="shared" si="176"/>
        <v>9.3800927476151874E-2</v>
      </c>
      <c r="I634" s="29">
        <f t="shared" si="176"/>
        <v>9.951343480259893E-2</v>
      </c>
      <c r="J634" s="29">
        <f t="shared" si="176"/>
        <v>0.10014372289910368</v>
      </c>
      <c r="K634" s="29">
        <f t="shared" si="176"/>
        <v>0.12828325681411795</v>
      </c>
      <c r="L634" s="29">
        <f t="shared" si="176"/>
        <v>0.19700935569125042</v>
      </c>
      <c r="M634" s="29">
        <f t="shared" si="176"/>
        <v>0.22206553677931667</v>
      </c>
      <c r="N634" s="29">
        <f t="shared" si="176"/>
        <v>0.15419190278988459</v>
      </c>
      <c r="O634" s="29">
        <f t="shared" ref="O634" si="177">O588/O457</f>
        <v>0.16083057049477958</v>
      </c>
      <c r="P634" s="29">
        <f t="shared" si="176"/>
        <v>0.22339104972430651</v>
      </c>
      <c r="Q634" s="6"/>
      <c r="R634" s="89" t="s">
        <v>39</v>
      </c>
    </row>
    <row r="635" spans="2:18" ht="14">
      <c r="B635" s="195" t="s">
        <v>59</v>
      </c>
      <c r="C635" s="196"/>
      <c r="D635" s="196"/>
      <c r="E635" s="196"/>
      <c r="F635" s="196"/>
      <c r="G635" s="196"/>
      <c r="H635" s="196"/>
      <c r="I635" s="196"/>
      <c r="J635" s="196"/>
      <c r="K635" s="196"/>
      <c r="L635" s="196"/>
      <c r="M635" s="196"/>
      <c r="N635" s="196"/>
      <c r="O635" s="126"/>
      <c r="P635" s="126"/>
      <c r="Q635" s="28"/>
      <c r="R635" s="89"/>
    </row>
    <row r="636" spans="2:18" ht="14">
      <c r="B636" s="27">
        <f t="shared" ref="B636:N636" si="178">B378/B414</f>
        <v>2.5849110207489407</v>
      </c>
      <c r="C636" s="27">
        <f t="shared" si="178"/>
        <v>2.2084093806761858</v>
      </c>
      <c r="D636" s="27">
        <f t="shared" si="178"/>
        <v>2.3916278812658081</v>
      </c>
      <c r="E636" s="27">
        <f t="shared" si="178"/>
        <v>1.9535448632596049</v>
      </c>
      <c r="F636" s="27">
        <f t="shared" si="178"/>
        <v>2.0675804185831841</v>
      </c>
      <c r="G636" s="27">
        <f t="shared" si="178"/>
        <v>2.1578753101000441</v>
      </c>
      <c r="H636" s="27">
        <f t="shared" si="178"/>
        <v>2.5539479770471596</v>
      </c>
      <c r="I636" s="27">
        <f t="shared" si="178"/>
        <v>3.4387595536861109</v>
      </c>
      <c r="J636" s="27">
        <f t="shared" si="178"/>
        <v>4.1807102959866853</v>
      </c>
      <c r="K636" s="27">
        <f t="shared" si="178"/>
        <v>4.6303517132494418</v>
      </c>
      <c r="L636" s="27">
        <f t="shared" si="178"/>
        <v>3.0535808737059327</v>
      </c>
      <c r="M636" s="27">
        <f t="shared" si="178"/>
        <v>2.326597632264749</v>
      </c>
      <c r="N636" s="27">
        <f t="shared" si="178"/>
        <v>2.5360070809976345</v>
      </c>
      <c r="O636" s="27">
        <f>O378/O414</f>
        <v>3.0171836977193065</v>
      </c>
      <c r="P636" s="27">
        <f>P378/P414</f>
        <v>3.282048839905523</v>
      </c>
      <c r="Q636" s="6"/>
      <c r="R636" s="89" t="s">
        <v>388</v>
      </c>
    </row>
    <row r="637" spans="2:18" ht="14">
      <c r="B637" s="27">
        <f t="shared" ref="B637:N637" si="179">(B378-B372)/B414</f>
        <v>1.3150414360369833</v>
      </c>
      <c r="C637" s="27">
        <f t="shared" si="179"/>
        <v>1.0645845823729996</v>
      </c>
      <c r="D637" s="27">
        <f t="shared" si="179"/>
        <v>1.1513756798341761</v>
      </c>
      <c r="E637" s="27">
        <f t="shared" si="179"/>
        <v>0.73462725089094816</v>
      </c>
      <c r="F637" s="27">
        <f t="shared" si="179"/>
        <v>0.77372319723436389</v>
      </c>
      <c r="G637" s="27">
        <f t="shared" si="179"/>
        <v>0.68061338882327571</v>
      </c>
      <c r="H637" s="27">
        <f t="shared" si="179"/>
        <v>0.77312210134022574</v>
      </c>
      <c r="I637" s="27">
        <f t="shared" si="179"/>
        <v>1.0771257186325938</v>
      </c>
      <c r="J637" s="27">
        <f t="shared" si="179"/>
        <v>1.3592711968032598</v>
      </c>
      <c r="K637" s="27">
        <f t="shared" si="179"/>
        <v>2.2138283231669811</v>
      </c>
      <c r="L637" s="27">
        <f t="shared" si="179"/>
        <v>1.3718017273925016</v>
      </c>
      <c r="M637" s="27">
        <f t="shared" si="179"/>
        <v>0.81508209594799619</v>
      </c>
      <c r="N637" s="27">
        <f t="shared" si="179"/>
        <v>0.88969221612432392</v>
      </c>
      <c r="O637" s="27">
        <f>(O378-O372)/O414</f>
        <v>1.2444403615308404</v>
      </c>
      <c r="P637" s="27">
        <f>(P378-P372)/P414</f>
        <v>1.6020080071213523</v>
      </c>
      <c r="Q637" s="6"/>
      <c r="R637" s="89" t="s">
        <v>389</v>
      </c>
    </row>
    <row r="638" spans="2:18" ht="14">
      <c r="B638" s="195" t="s">
        <v>364</v>
      </c>
      <c r="C638" s="196"/>
      <c r="D638" s="196"/>
      <c r="E638" s="196"/>
      <c r="F638" s="196"/>
      <c r="G638" s="196"/>
      <c r="H638" s="196"/>
      <c r="I638" s="196"/>
      <c r="J638" s="196"/>
      <c r="K638" s="196"/>
      <c r="L638" s="196"/>
      <c r="M638" s="196"/>
      <c r="N638" s="196"/>
      <c r="O638" s="126"/>
      <c r="P638" s="126"/>
      <c r="Q638" s="28"/>
      <c r="R638" s="89"/>
    </row>
    <row r="639" spans="2:18" ht="14">
      <c r="B639" s="27">
        <f t="shared" ref="B639:N639" si="180">B432/B457</f>
        <v>0</v>
      </c>
      <c r="C639" s="27">
        <f t="shared" si="180"/>
        <v>0.38288425723281899</v>
      </c>
      <c r="D639" s="27">
        <f t="shared" si="180"/>
        <v>0.26566514241812117</v>
      </c>
      <c r="E639" s="27">
        <f t="shared" si="180"/>
        <v>0.4957580030460696</v>
      </c>
      <c r="F639" s="27">
        <f t="shared" si="180"/>
        <v>0.44541706699899125</v>
      </c>
      <c r="G639" s="27">
        <f t="shared" si="180"/>
        <v>0.37559331891523329</v>
      </c>
      <c r="H639" s="27">
        <f t="shared" si="180"/>
        <v>0.27517796320728893</v>
      </c>
      <c r="I639" s="27">
        <f t="shared" si="180"/>
        <v>0.1316478916635235</v>
      </c>
      <c r="J639" s="27">
        <f t="shared" si="180"/>
        <v>6.156865298162735E-2</v>
      </c>
      <c r="K639" s="27">
        <f t="shared" si="180"/>
        <v>5.600567638056822E-2</v>
      </c>
      <c r="L639" s="27">
        <f t="shared" si="180"/>
        <v>8.5084782594340116E-2</v>
      </c>
      <c r="M639" s="27">
        <f t="shared" si="180"/>
        <v>0.36941132801325161</v>
      </c>
      <c r="N639" s="27">
        <f t="shared" si="180"/>
        <v>0.31498824143603654</v>
      </c>
      <c r="O639" s="27">
        <f>O432/O457</f>
        <v>0.21571930871963585</v>
      </c>
      <c r="P639" s="27">
        <f>P432/P457</f>
        <v>0.16995188367584166</v>
      </c>
      <c r="Q639" s="6"/>
      <c r="R639" s="89" t="s">
        <v>40</v>
      </c>
    </row>
    <row r="640" spans="2:18" ht="14">
      <c r="B640" s="27">
        <f t="shared" ref="B640:N640" si="181">B432/B588</f>
        <v>0</v>
      </c>
      <c r="C640" s="27">
        <f t="shared" si="181"/>
        <v>8.2527463612558059</v>
      </c>
      <c r="D640" s="27">
        <f t="shared" si="181"/>
        <v>6.5315280702024001</v>
      </c>
      <c r="E640" s="27">
        <f t="shared" si="181"/>
        <v>9.779485347416216</v>
      </c>
      <c r="F640" s="27">
        <f t="shared" si="181"/>
        <v>6.287846804242446</v>
      </c>
      <c r="G640" s="27">
        <f t="shared" si="181"/>
        <v>4.7203449135368718</v>
      </c>
      <c r="H640" s="27">
        <f t="shared" si="181"/>
        <v>2.9336379779107271</v>
      </c>
      <c r="I640" s="27">
        <f t="shared" si="181"/>
        <v>1.3229157643354235</v>
      </c>
      <c r="J640" s="27">
        <f t="shared" si="181"/>
        <v>0.61480291723984237</v>
      </c>
      <c r="K640" s="27">
        <f t="shared" si="181"/>
        <v>0.43657822362368204</v>
      </c>
      <c r="L640" s="27">
        <f t="shared" si="181"/>
        <v>0.43188193929065727</v>
      </c>
      <c r="M640" s="27">
        <f t="shared" si="181"/>
        <v>1.663523900966063</v>
      </c>
      <c r="N640" s="27">
        <f t="shared" si="181"/>
        <v>2.0428325725071774</v>
      </c>
      <c r="O640" s="27">
        <f>O432/O588</f>
        <v>1.3412829915108577</v>
      </c>
      <c r="P640" s="27">
        <f>P432/P588</f>
        <v>0.76078197351945975</v>
      </c>
      <c r="Q640" s="6"/>
      <c r="R640" s="89" t="s">
        <v>41</v>
      </c>
    </row>
    <row r="641" spans="2:24" ht="14">
      <c r="B641" s="199" t="s">
        <v>387</v>
      </c>
      <c r="C641" s="200"/>
      <c r="D641" s="200"/>
      <c r="E641" s="200"/>
      <c r="F641" s="200"/>
      <c r="G641" s="200"/>
      <c r="H641" s="200"/>
      <c r="I641" s="200"/>
      <c r="J641" s="200"/>
      <c r="K641" s="200"/>
      <c r="L641" s="200"/>
      <c r="M641" s="200"/>
      <c r="N641" s="200"/>
      <c r="O641" s="127"/>
      <c r="P641" s="127"/>
      <c r="Q641" s="40"/>
      <c r="R641" s="41"/>
    </row>
    <row r="642" spans="2:24" ht="14">
      <c r="B642" s="42"/>
      <c r="C642" s="43">
        <f t="shared" ref="C642:N642" si="182">365/(C465/((C366+B366)/2))</f>
        <v>134.93175716159908</v>
      </c>
      <c r="D642" s="43">
        <f t="shared" si="182"/>
        <v>117.12884381251396</v>
      </c>
      <c r="E642" s="43">
        <f t="shared" si="182"/>
        <v>108.9702713717061</v>
      </c>
      <c r="F642" s="43">
        <f t="shared" si="182"/>
        <v>92.931273588244295</v>
      </c>
      <c r="G642" s="43">
        <f t="shared" si="182"/>
        <v>72.172387604546117</v>
      </c>
      <c r="H642" s="43">
        <f t="shared" si="182"/>
        <v>57.398334491695472</v>
      </c>
      <c r="I642" s="43">
        <f t="shared" si="182"/>
        <v>51.12320411204454</v>
      </c>
      <c r="J642" s="43">
        <f t="shared" si="182"/>
        <v>50.011026995635518</v>
      </c>
      <c r="K642" s="43">
        <f t="shared" si="182"/>
        <v>45.879091596689022</v>
      </c>
      <c r="L642" s="43">
        <f t="shared" si="182"/>
        <v>48.204245007496503</v>
      </c>
      <c r="M642" s="43">
        <f t="shared" si="182"/>
        <v>53.26411985831777</v>
      </c>
      <c r="N642" s="44">
        <f t="shared" si="182"/>
        <v>58.437045635848797</v>
      </c>
      <c r="O642" s="44">
        <f>365/(O465/((O366+M366)/2))</f>
        <v>64.993367481088143</v>
      </c>
      <c r="P642" s="44">
        <f>365/(P465/((P366+N366)/2))</f>
        <v>52.340069649610712</v>
      </c>
      <c r="Q642" s="40"/>
      <c r="R642" s="41" t="s">
        <v>60</v>
      </c>
    </row>
    <row r="643" spans="2:24" ht="14">
      <c r="B643" s="42"/>
      <c r="C643" s="43">
        <f t="shared" ref="C643:N643" si="183">365/(C503/((C372+B372)/2))</f>
        <v>262.7447882531406</v>
      </c>
      <c r="D643" s="43">
        <f t="shared" si="183"/>
        <v>238.42360031396433</v>
      </c>
      <c r="E643" s="43">
        <f t="shared" si="183"/>
        <v>310.99576030137263</v>
      </c>
      <c r="F643" s="43">
        <f t="shared" si="183"/>
        <v>389.02043522424759</v>
      </c>
      <c r="G643" s="43">
        <f t="shared" si="183"/>
        <v>390.29130726708928</v>
      </c>
      <c r="H643" s="43">
        <f t="shared" si="183"/>
        <v>434.04612737825988</v>
      </c>
      <c r="I643" s="43">
        <f t="shared" si="183"/>
        <v>394.00719869963831</v>
      </c>
      <c r="J643" s="43">
        <f t="shared" si="183"/>
        <v>372.90705107834805</v>
      </c>
      <c r="K643" s="43">
        <f t="shared" si="183"/>
        <v>296.9452243360401</v>
      </c>
      <c r="L643" s="43">
        <f t="shared" si="183"/>
        <v>255.54210731757573</v>
      </c>
      <c r="M643" s="43">
        <f t="shared" si="183"/>
        <v>327.5050586415303</v>
      </c>
      <c r="N643" s="44">
        <f t="shared" si="183"/>
        <v>355.20135722274136</v>
      </c>
      <c r="O643" s="44">
        <f>365/(O503/((O372+M372)/2))</f>
        <v>382.9756888692923</v>
      </c>
      <c r="P643" s="44">
        <f>365/(P503/((P372+N372)/2))</f>
        <v>280.311710207445</v>
      </c>
      <c r="Q643" s="40"/>
      <c r="R643" s="41" t="s">
        <v>61</v>
      </c>
    </row>
    <row r="644" spans="2:24" ht="14">
      <c r="B644" s="42"/>
      <c r="C644" s="43">
        <f t="shared" ref="C644:N644" si="184">365/(C503/((C408+B408)/2))</f>
        <v>56.601239799704871</v>
      </c>
      <c r="D644" s="43">
        <f t="shared" si="184"/>
        <v>48.94703314863267</v>
      </c>
      <c r="E644" s="43">
        <f t="shared" si="184"/>
        <v>69.495961007997479</v>
      </c>
      <c r="F644" s="43">
        <f t="shared" si="184"/>
        <v>78.254116919665236</v>
      </c>
      <c r="G644" s="43">
        <f t="shared" si="184"/>
        <v>74.766816091387582</v>
      </c>
      <c r="H644" s="43">
        <f t="shared" si="184"/>
        <v>81.766885231269157</v>
      </c>
      <c r="I644" s="43">
        <f t="shared" si="184"/>
        <v>75.698249497833757</v>
      </c>
      <c r="J644" s="43">
        <f t="shared" si="184"/>
        <v>79.048017112130623</v>
      </c>
      <c r="K644" s="43">
        <f t="shared" si="184"/>
        <v>81.476553874686587</v>
      </c>
      <c r="L644" s="43">
        <f t="shared" si="184"/>
        <v>89.99252215769711</v>
      </c>
      <c r="M644" s="43">
        <f t="shared" si="184"/>
        <v>94.765197319965225</v>
      </c>
      <c r="N644" s="44">
        <f t="shared" si="184"/>
        <v>69.331975796671657</v>
      </c>
      <c r="O644" s="44">
        <f>365/(O503/((O408+M408)/2))</f>
        <v>83.831693135444269</v>
      </c>
      <c r="P644" s="44">
        <f>365/(P503/((P408+N408)/2))</f>
        <v>55.598876561086776</v>
      </c>
      <c r="Q644" s="40"/>
      <c r="R644" s="41" t="s">
        <v>62</v>
      </c>
      <c r="V644" s="182" t="s">
        <v>3728</v>
      </c>
    </row>
    <row r="645" spans="2:24" ht="14">
      <c r="B645" s="45"/>
      <c r="C645" s="46">
        <f t="shared" ref="C645:M645" si="185">C643+C642-C644</f>
        <v>341.07530561503484</v>
      </c>
      <c r="D645" s="46">
        <f t="shared" si="185"/>
        <v>306.60541097784562</v>
      </c>
      <c r="E645" s="46">
        <f t="shared" si="185"/>
        <v>350.47007066508127</v>
      </c>
      <c r="F645" s="46">
        <f t="shared" si="185"/>
        <v>403.69759189282667</v>
      </c>
      <c r="G645" s="46">
        <f t="shared" si="185"/>
        <v>387.69687878024786</v>
      </c>
      <c r="H645" s="46">
        <f t="shared" si="185"/>
        <v>409.67757663868622</v>
      </c>
      <c r="I645" s="46">
        <f t="shared" si="185"/>
        <v>369.43215331384908</v>
      </c>
      <c r="J645" s="46">
        <f t="shared" si="185"/>
        <v>343.87006096185291</v>
      </c>
      <c r="K645" s="46">
        <f t="shared" si="185"/>
        <v>261.34776205804252</v>
      </c>
      <c r="L645" s="46">
        <f t="shared" si="185"/>
        <v>213.7538301673751</v>
      </c>
      <c r="M645" s="46">
        <f t="shared" si="185"/>
        <v>286.00398117988283</v>
      </c>
      <c r="N645" s="47">
        <f>N643+N642-N644</f>
        <v>344.3064270619185</v>
      </c>
      <c r="O645" s="47">
        <f>O643+O642-O644</f>
        <v>364.13736321493622</v>
      </c>
      <c r="P645" s="47">
        <f>P643+P642-P644</f>
        <v>277.05290329596892</v>
      </c>
      <c r="Q645" s="40"/>
      <c r="R645" s="41" t="s">
        <v>63</v>
      </c>
      <c r="S645" s="176" t="s">
        <v>3710</v>
      </c>
      <c r="T645" s="177">
        <f>+R348+1</f>
        <v>2023</v>
      </c>
      <c r="U645" s="177">
        <f>+T645+1</f>
        <v>2024</v>
      </c>
      <c r="V645" s="178">
        <f>+U645+1</f>
        <v>2025</v>
      </c>
    </row>
    <row r="646" spans="2:24" ht="14">
      <c r="B646" s="197" t="s">
        <v>42</v>
      </c>
      <c r="C646" s="198"/>
      <c r="D646" s="198"/>
      <c r="E646" s="198"/>
      <c r="F646" s="198"/>
      <c r="G646" s="198"/>
      <c r="H646" s="198"/>
      <c r="I646" s="198"/>
      <c r="J646" s="198"/>
      <c r="K646" s="198"/>
      <c r="L646" s="198"/>
      <c r="M646" s="198"/>
      <c r="N646" s="198"/>
      <c r="O646" s="126"/>
      <c r="P646" s="126"/>
      <c r="Q646" s="28"/>
      <c r="R646" s="89"/>
      <c r="S646" s="172" t="s">
        <v>3711</v>
      </c>
      <c r="T646" s="173">
        <v>0.2</v>
      </c>
      <c r="U646" s="174">
        <f>T646</f>
        <v>0.2</v>
      </c>
      <c r="V646" s="174">
        <f>T646</f>
        <v>0.2</v>
      </c>
    </row>
    <row r="647" spans="2:24" ht="14">
      <c r="B647" s="139">
        <v>69500000</v>
      </c>
      <c r="C647" s="139">
        <v>69500000</v>
      </c>
      <c r="D647" s="139">
        <v>69500000</v>
      </c>
      <c r="E647" s="139">
        <v>69500000</v>
      </c>
      <c r="F647" s="139">
        <v>347500000</v>
      </c>
      <c r="G647" s="139">
        <v>347500000</v>
      </c>
      <c r="H647" s="139">
        <v>347500000</v>
      </c>
      <c r="I647" s="139">
        <v>347500000</v>
      </c>
      <c r="J647" s="139">
        <v>347500000</v>
      </c>
      <c r="K647" s="139">
        <v>347500000</v>
      </c>
      <c r="L647" s="139">
        <v>347500000</v>
      </c>
      <c r="M647" s="139">
        <v>347500000</v>
      </c>
      <c r="N647" s="140">
        <v>347500000</v>
      </c>
      <c r="O647" s="140">
        <v>347500000</v>
      </c>
      <c r="P647" s="140">
        <v>347500000</v>
      </c>
      <c r="Q647" s="30"/>
      <c r="R647" s="90" t="s">
        <v>43</v>
      </c>
      <c r="S647" s="172" t="s">
        <v>3712</v>
      </c>
      <c r="T647" s="175">
        <f>$P465*(1+T646)</f>
        <v>3801311.1239999998</v>
      </c>
      <c r="U647" s="175">
        <f>$P465*(1+U646)</f>
        <v>3801311.1239999998</v>
      </c>
      <c r="V647" s="175">
        <f>$P465*(1+V646)</f>
        <v>3801311.1239999998</v>
      </c>
      <c r="W647" s="79">
        <v>1</v>
      </c>
      <c r="X647" s="79" t="s">
        <v>3729</v>
      </c>
    </row>
    <row r="648" spans="2:24" ht="14">
      <c r="B648" s="13">
        <f t="shared" ref="B648:P648" si="186">B457/B647</f>
        <v>1.8373741007194244E-2</v>
      </c>
      <c r="C648" s="13">
        <f t="shared" si="186"/>
        <v>1.8808437266187049E-2</v>
      </c>
      <c r="D648" s="13">
        <f t="shared" si="186"/>
        <v>1.8414483309352518E-2</v>
      </c>
      <c r="E648" s="13">
        <f t="shared" si="186"/>
        <v>1.782025165467626E-2</v>
      </c>
      <c r="F648" s="13">
        <f t="shared" si="186"/>
        <v>3.7536559999999997E-3</v>
      </c>
      <c r="G648" s="13">
        <f t="shared" si="186"/>
        <v>4.2367875395683454E-3</v>
      </c>
      <c r="H648" s="13">
        <f t="shared" si="186"/>
        <v>4.5072205467625893E-3</v>
      </c>
      <c r="I648" s="13">
        <f t="shared" si="186"/>
        <v>4.7871319424460431E-3</v>
      </c>
      <c r="J648" s="13">
        <f t="shared" si="186"/>
        <v>5.0478831654676252E-3</v>
      </c>
      <c r="K648" s="13">
        <f t="shared" si="186"/>
        <v>5.4542811510791362E-3</v>
      </c>
      <c r="L648" s="13">
        <f t="shared" si="186"/>
        <v>5.2816664172661868E-3</v>
      </c>
      <c r="M648" s="13">
        <f t="shared" si="186"/>
        <v>5.3552232805755395E-3</v>
      </c>
      <c r="N648" s="13">
        <f t="shared" si="186"/>
        <v>5.1657803165467619E-3</v>
      </c>
      <c r="O648" s="13">
        <f t="shared" ref="O648" si="187">O457/O647</f>
        <v>5.2639446618705033E-3</v>
      </c>
      <c r="P648" s="13">
        <f t="shared" si="186"/>
        <v>5.3746428489208631E-3</v>
      </c>
      <c r="Q648" s="6"/>
      <c r="R648" s="90" t="s">
        <v>44</v>
      </c>
      <c r="S648" s="172" t="s">
        <v>3713</v>
      </c>
      <c r="T648" s="175">
        <f>$P472*(1+T646)</f>
        <v>14353.415999999999</v>
      </c>
      <c r="U648" s="175">
        <f>$P472*(1+U646)</f>
        <v>14353.415999999999</v>
      </c>
      <c r="V648" s="175">
        <f>$P472*(1+V646)</f>
        <v>14353.415999999999</v>
      </c>
    </row>
    <row r="649" spans="2:24" ht="14">
      <c r="B649" s="13">
        <f t="shared" ref="B649:P649" si="188">B588/B647</f>
        <v>2.593479568345324E-3</v>
      </c>
      <c r="C649" s="13">
        <f t="shared" si="188"/>
        <v>8.7261309352517984E-4</v>
      </c>
      <c r="D649" s="13">
        <f t="shared" si="188"/>
        <v>7.4899568345323749E-4</v>
      </c>
      <c r="E649" s="13">
        <f t="shared" si="188"/>
        <v>9.0337395683453246E-4</v>
      </c>
      <c r="F649" s="13">
        <f t="shared" si="188"/>
        <v>2.6590063309352521E-4</v>
      </c>
      <c r="G649" s="13">
        <f t="shared" si="188"/>
        <v>3.3711712230215821E-4</v>
      </c>
      <c r="H649" s="13">
        <f t="shared" si="188"/>
        <v>4.2278146762589927E-4</v>
      </c>
      <c r="I649" s="13">
        <f t="shared" si="188"/>
        <v>4.7638394244604312E-4</v>
      </c>
      <c r="J649" s="13">
        <f t="shared" si="188"/>
        <v>5.055138129496403E-4</v>
      </c>
      <c r="K649" s="13">
        <f t="shared" si="188"/>
        <v>6.9969294964028776E-4</v>
      </c>
      <c r="L649" s="13">
        <f t="shared" si="188"/>
        <v>1.0405376978417265E-3</v>
      </c>
      <c r="M649" s="13">
        <f t="shared" si="188"/>
        <v>1.1892105323741005E-3</v>
      </c>
      <c r="N649" s="13">
        <f t="shared" si="188"/>
        <v>7.9652149640287758E-4</v>
      </c>
      <c r="O649" s="13">
        <f t="shared" ref="O649" si="189">O588/O647</f>
        <v>8.4660322302158267E-4</v>
      </c>
      <c r="P649" s="13">
        <f t="shared" si="188"/>
        <v>1.2006471079136689E-3</v>
      </c>
      <c r="Q649" s="6"/>
      <c r="R649" s="89" t="s">
        <v>45</v>
      </c>
      <c r="S649" s="160" t="s">
        <v>3709</v>
      </c>
      <c r="T649" s="171">
        <v>0.2</v>
      </c>
      <c r="U649" s="170">
        <f>T649</f>
        <v>0.2</v>
      </c>
      <c r="V649" s="170">
        <f>T649</f>
        <v>0.2</v>
      </c>
      <c r="W649" s="79">
        <v>2</v>
      </c>
      <c r="X649" s="79" t="s">
        <v>3730</v>
      </c>
    </row>
    <row r="650" spans="2:24" ht="14">
      <c r="B650" s="91"/>
      <c r="C650" s="91">
        <f t="shared" ref="C650:M650" si="190">+C649/B649-1</f>
        <v>-0.66353577480391746</v>
      </c>
      <c r="D650" s="92">
        <f t="shared" si="190"/>
        <v>-0.14166348292179887</v>
      </c>
      <c r="E650" s="91">
        <f t="shared" si="190"/>
        <v>0.20611370237747617</v>
      </c>
      <c r="F650" s="92">
        <f t="shared" si="190"/>
        <v>-0.70565829235851085</v>
      </c>
      <c r="G650" s="91">
        <f t="shared" si="190"/>
        <v>0.26783121341265859</v>
      </c>
      <c r="H650" s="92">
        <f t="shared" si="190"/>
        <v>0.25410855651217878</v>
      </c>
      <c r="I650" s="91">
        <f t="shared" si="190"/>
        <v>0.12678529908405145</v>
      </c>
      <c r="J650" s="92">
        <f t="shared" si="190"/>
        <v>6.1147884947647002E-2</v>
      </c>
      <c r="K650" s="91">
        <f t="shared" si="190"/>
        <v>0.38412231617890868</v>
      </c>
      <c r="L650" s="92">
        <f t="shared" si="190"/>
        <v>0.48713474728688788</v>
      </c>
      <c r="M650" s="91">
        <f t="shared" si="190"/>
        <v>0.14288077677603606</v>
      </c>
      <c r="N650" s="93">
        <f>+N649/M649-1</f>
        <v>-0.3302098537483279</v>
      </c>
      <c r="O650" s="93">
        <f>+O649/M649-1</f>
        <v>-0.28809643038440635</v>
      </c>
      <c r="P650" s="93">
        <f>+P649/N649-1</f>
        <v>0.50736309482649045</v>
      </c>
      <c r="Q650" s="31"/>
      <c r="R650" s="94" t="s">
        <v>46</v>
      </c>
      <c r="S650" s="160" t="s">
        <v>22</v>
      </c>
      <c r="T650" s="166">
        <f>T649*T647</f>
        <v>760262.22479999997</v>
      </c>
      <c r="U650" s="166">
        <f t="shared" ref="U650:V650" si="191">U649*U647</f>
        <v>760262.22479999997</v>
      </c>
      <c r="V650" s="166">
        <f t="shared" si="191"/>
        <v>760262.22479999997</v>
      </c>
    </row>
    <row r="651" spans="2:24" ht="14">
      <c r="B651" s="138">
        <v>0.28000000000000003</v>
      </c>
      <c r="C651" s="138">
        <v>6.6000000000000003E-2</v>
      </c>
      <c r="D651" s="138">
        <v>0.26</v>
      </c>
      <c r="E651" s="138">
        <v>0.03</v>
      </c>
      <c r="F651" s="138">
        <v>0.115</v>
      </c>
      <c r="G651" s="138">
        <v>0.13</v>
      </c>
      <c r="H651" s="138">
        <v>0.17</v>
      </c>
      <c r="I651" s="138">
        <v>0.19</v>
      </c>
      <c r="J651" s="138">
        <v>0.24000000000000002</v>
      </c>
      <c r="K651" s="138">
        <v>0.82000000000000006</v>
      </c>
      <c r="L651" s="138">
        <v>1.04</v>
      </c>
      <c r="M651" s="138">
        <v>1.19</v>
      </c>
      <c r="N651" s="138">
        <v>0.8</v>
      </c>
      <c r="O651" s="138">
        <v>0.85</v>
      </c>
      <c r="P651" s="138">
        <v>1.2</v>
      </c>
      <c r="Q651" s="6"/>
      <c r="R651" s="90" t="s">
        <v>47</v>
      </c>
      <c r="S651" s="161" t="s">
        <v>3708</v>
      </c>
      <c r="T651" s="180">
        <v>0.05</v>
      </c>
      <c r="U651" s="179">
        <f>T651</f>
        <v>0.05</v>
      </c>
      <c r="V651" s="179">
        <f>T651</f>
        <v>0.05</v>
      </c>
      <c r="W651" s="79">
        <v>3</v>
      </c>
      <c r="X651" s="79" t="s">
        <v>3730</v>
      </c>
    </row>
    <row r="652" spans="2:24" ht="14">
      <c r="B652" s="91">
        <f t="shared" ref="B652:P652" si="192">+B651/B661</f>
        <v>2.6486744226038219E-2</v>
      </c>
      <c r="C652" s="91">
        <f t="shared" si="192"/>
        <v>4.4048111686224856E-3</v>
      </c>
      <c r="D652" s="92">
        <f t="shared" si="192"/>
        <v>1.1760436190602463E-2</v>
      </c>
      <c r="E652" s="91">
        <f t="shared" si="192"/>
        <v>1.3500587045379726E-3</v>
      </c>
      <c r="F652" s="92">
        <f t="shared" si="192"/>
        <v>5.005534080228826E-3</v>
      </c>
      <c r="G652" s="91">
        <f t="shared" si="192"/>
        <v>5.5450989838322163E-3</v>
      </c>
      <c r="H652" s="92">
        <f t="shared" si="192"/>
        <v>7.3115945686739693E-3</v>
      </c>
      <c r="I652" s="91">
        <f t="shared" si="192"/>
        <v>8.0140790833065374E-3</v>
      </c>
      <c r="J652" s="92">
        <f t="shared" si="192"/>
        <v>1.0184924018676558E-2</v>
      </c>
      <c r="K652" s="91">
        <f t="shared" si="192"/>
        <v>3.5242513135638351E-2</v>
      </c>
      <c r="L652" s="92">
        <f t="shared" si="192"/>
        <v>3.457629822478131E-2</v>
      </c>
      <c r="M652" s="91">
        <f t="shared" si="192"/>
        <v>4.2424920716227797E-2</v>
      </c>
      <c r="N652" s="93">
        <f t="shared" si="192"/>
        <v>4.1474465340765938E-2</v>
      </c>
      <c r="O652" s="93">
        <f t="shared" ref="O652" si="193">+O651/O661</f>
        <v>4.1975018444316933E-2</v>
      </c>
      <c r="P652" s="93">
        <f t="shared" si="192"/>
        <v>4.8000000000000001E-2</v>
      </c>
      <c r="Q652" s="6"/>
      <c r="R652" s="94" t="s">
        <v>48</v>
      </c>
      <c r="S652" s="161" t="s">
        <v>3708</v>
      </c>
      <c r="T652" s="167">
        <f>$P520*(1+T651)</f>
        <v>887238.66000000015</v>
      </c>
      <c r="U652" s="167">
        <f>$P520*(1+U651)</f>
        <v>887238.66000000015</v>
      </c>
      <c r="V652" s="167">
        <f>$P520*(1+V651)</f>
        <v>887238.66000000015</v>
      </c>
    </row>
    <row r="653" spans="2:24" ht="14">
      <c r="B653" s="95">
        <f t="shared" ref="B653:M653" si="194">+B651/B649</f>
        <v>107.96306376095491</v>
      </c>
      <c r="C653" s="95">
        <f t="shared" si="194"/>
        <v>75.634895338750184</v>
      </c>
      <c r="D653" s="96">
        <f t="shared" si="194"/>
        <v>347.13150655458048</v>
      </c>
      <c r="E653" s="95">
        <f t="shared" si="194"/>
        <v>33.208838679743991</v>
      </c>
      <c r="F653" s="96">
        <f t="shared" si="194"/>
        <v>432.49238883741606</v>
      </c>
      <c r="G653" s="95">
        <f t="shared" si="194"/>
        <v>385.6226557471648</v>
      </c>
      <c r="H653" s="96">
        <f t="shared" si="194"/>
        <v>402.09898734356432</v>
      </c>
      <c r="I653" s="95">
        <f t="shared" si="194"/>
        <v>398.83796045774579</v>
      </c>
      <c r="J653" s="96">
        <f t="shared" si="194"/>
        <v>474.76447497965603</v>
      </c>
      <c r="K653" s="95">
        <f t="shared" si="194"/>
        <v>1171.942636297196</v>
      </c>
      <c r="L653" s="96">
        <f t="shared" si="194"/>
        <v>999.48325001310218</v>
      </c>
      <c r="M653" s="95">
        <f t="shared" si="194"/>
        <v>1000.6638585888769</v>
      </c>
      <c r="N653" s="97">
        <f>+N651/N649</f>
        <v>1004.367118292264</v>
      </c>
      <c r="O653" s="97">
        <f>+O651/O649</f>
        <v>1004.0122419641801</v>
      </c>
      <c r="P653" s="97">
        <f>+P651/P649</f>
        <v>999.46103404622079</v>
      </c>
      <c r="Q653" s="28"/>
      <c r="R653" s="98" t="s">
        <v>49</v>
      </c>
      <c r="S653" s="161" t="s">
        <v>3714</v>
      </c>
      <c r="T653" s="180">
        <v>0.05</v>
      </c>
      <c r="U653" s="179">
        <f>T653</f>
        <v>0.05</v>
      </c>
      <c r="V653" s="179">
        <f>T653</f>
        <v>0.05</v>
      </c>
      <c r="W653" s="79">
        <v>4</v>
      </c>
      <c r="X653" s="79" t="s">
        <v>3730</v>
      </c>
    </row>
    <row r="654" spans="2:24" ht="14">
      <c r="B654" s="16">
        <f t="shared" ref="B654:M654" si="195">+B661*B647</f>
        <v>734707136.29157698</v>
      </c>
      <c r="C654" s="16">
        <f t="shared" si="195"/>
        <v>1041361326.1506714</v>
      </c>
      <c r="D654" s="16">
        <f t="shared" si="195"/>
        <v>1536507635.1878331</v>
      </c>
      <c r="E654" s="16">
        <f t="shared" si="195"/>
        <v>1544377287.4406559</v>
      </c>
      <c r="F654" s="16">
        <f t="shared" si="195"/>
        <v>7983663553.0754652</v>
      </c>
      <c r="G654" s="16">
        <f t="shared" si="195"/>
        <v>8146833831.4097271</v>
      </c>
      <c r="H654" s="16">
        <f t="shared" si="195"/>
        <v>8079632896.0994139</v>
      </c>
      <c r="I654" s="16">
        <f t="shared" si="195"/>
        <v>8238625962.3430958</v>
      </c>
      <c r="J654" s="16">
        <f t="shared" si="195"/>
        <v>8188573606.1521559</v>
      </c>
      <c r="K654" s="16">
        <f t="shared" si="195"/>
        <v>8085405229.2839899</v>
      </c>
      <c r="L654" s="16">
        <f t="shared" si="195"/>
        <v>10452246728.395569</v>
      </c>
      <c r="M654" s="16">
        <f t="shared" si="195"/>
        <v>9747219158.4278927</v>
      </c>
      <c r="N654" s="16">
        <f>+N661*N647</f>
        <v>6702919440.0909901</v>
      </c>
      <c r="O654" s="16">
        <f>+O661*O647</f>
        <v>7036923649.999999</v>
      </c>
      <c r="P654" s="16">
        <f>+P661*P647</f>
        <v>8687500000</v>
      </c>
      <c r="Q654" s="6"/>
      <c r="R654" s="89" t="s">
        <v>50</v>
      </c>
      <c r="S654" s="161" t="s">
        <v>3714</v>
      </c>
      <c r="T654" s="167">
        <f>$P528*(1+T653)</f>
        <v>181884.3285</v>
      </c>
      <c r="U654" s="167">
        <f>$P528*(1+U653)</f>
        <v>181884.3285</v>
      </c>
      <c r="V654" s="167">
        <f>$P528*(1+V653)</f>
        <v>181884.3285</v>
      </c>
    </row>
    <row r="655" spans="2:24" ht="14">
      <c r="B655" s="32">
        <f t="shared" ref="B655:M655" si="196">+B661/B$648</f>
        <v>575.34966329926351</v>
      </c>
      <c r="C655" s="32">
        <f t="shared" si="196"/>
        <v>796.64333573016427</v>
      </c>
      <c r="D655" s="33">
        <f t="shared" si="196"/>
        <v>1200.5779992020771</v>
      </c>
      <c r="E655" s="32">
        <f t="shared" si="196"/>
        <v>1246.966449464634</v>
      </c>
      <c r="F655" s="33">
        <f t="shared" si="196"/>
        <v>6120.5852043332516</v>
      </c>
      <c r="G655" s="32">
        <f t="shared" si="196"/>
        <v>5533.4674950308508</v>
      </c>
      <c r="H655" s="33">
        <f t="shared" si="196"/>
        <v>5158.5543475898976</v>
      </c>
      <c r="I655" s="32">
        <f t="shared" si="196"/>
        <v>4952.5010874284744</v>
      </c>
      <c r="J655" s="33">
        <f t="shared" si="196"/>
        <v>4668.1430256638423</v>
      </c>
      <c r="K655" s="32">
        <f t="shared" si="196"/>
        <v>4265.8881222491036</v>
      </c>
      <c r="L655" s="33">
        <f t="shared" si="196"/>
        <v>5694.8707993313128</v>
      </c>
      <c r="M655" s="32">
        <f t="shared" si="196"/>
        <v>5237.793097588592</v>
      </c>
      <c r="N655" s="34">
        <f>+N661/N$648</f>
        <v>3733.9909218035809</v>
      </c>
      <c r="O655" s="34">
        <f>+O661/O$648</f>
        <v>3846.9515355437384</v>
      </c>
      <c r="P655" s="34">
        <f>+P661/P$648</f>
        <v>4651.4718657109606</v>
      </c>
      <c r="Q655" s="35">
        <f>(SUM(INDEX($B655:$P655,,$R$348-$B$348-$Q$348+1):INDEX($B655:$P655,$R$348-$B$348+1))-MAX(INDEX($B655:$P655,,$R$348-$B$348-$Q$348+1):INDEX($B655:$P655,$R$348-$B$348+1))-MIN(INDEX($B655:$P655,,$R$348-$B$348-$Q$348+1):INDEX($B655:$P655,$R$348-$B$348+1)))/(COUNT(INDEX($B655:$P655,,$R$348-$B$348-$Q$348+1):INDEX($B655:$P655,$R$348-$B$348+1))-2)</f>
        <v>4789.3463221006823</v>
      </c>
      <c r="R655" s="36" t="s">
        <v>51</v>
      </c>
      <c r="S655" s="160" t="s">
        <v>25</v>
      </c>
      <c r="T655" s="166">
        <f>(T647*T649)-(T651*T646)-(T653*T646)</f>
        <v>760262.20479999995</v>
      </c>
      <c r="U655" s="166">
        <f t="shared" ref="U655:V655" si="197">(U647*U649)-(U651*U646)-(U653*U646)</f>
        <v>760262.20479999995</v>
      </c>
      <c r="V655" s="166">
        <f t="shared" si="197"/>
        <v>760262.20479999995</v>
      </c>
      <c r="W655" s="79">
        <v>5</v>
      </c>
      <c r="X655" s="79" t="s">
        <v>3731</v>
      </c>
    </row>
    <row r="656" spans="2:24" ht="14">
      <c r="B656" s="32">
        <f t="shared" ref="B656:M656" si="198">+B661/B$649</f>
        <v>4076.1168243101802</v>
      </c>
      <c r="C656" s="32">
        <f t="shared" si="198"/>
        <v>17170.973384178793</v>
      </c>
      <c r="D656" s="33">
        <f t="shared" si="198"/>
        <v>29516.890439146002</v>
      </c>
      <c r="E656" s="32">
        <f t="shared" si="198"/>
        <v>24598.070119557487</v>
      </c>
      <c r="F656" s="33">
        <f t="shared" si="198"/>
        <v>86402.845711450005</v>
      </c>
      <c r="G656" s="32">
        <f t="shared" si="198"/>
        <v>69542.970625325266</v>
      </c>
      <c r="H656" s="33">
        <f t="shared" si="198"/>
        <v>54994.705131262359</v>
      </c>
      <c r="I656" s="32">
        <f t="shared" si="198"/>
        <v>49767.160557291238</v>
      </c>
      <c r="J656" s="33">
        <f t="shared" si="198"/>
        <v>46614.434639773339</v>
      </c>
      <c r="K656" s="32">
        <f t="shared" si="198"/>
        <v>33253.662466882655</v>
      </c>
      <c r="L656" s="33">
        <f t="shared" si="198"/>
        <v>28906.600802533529</v>
      </c>
      <c r="M656" s="32">
        <f t="shared" si="198"/>
        <v>23586.699555247884</v>
      </c>
      <c r="N656" s="34">
        <f>+N661/N$649</f>
        <v>24216.517561832312</v>
      </c>
      <c r="O656" s="34">
        <f>+O661/O$649</f>
        <v>23919.28054292767</v>
      </c>
      <c r="P656" s="34">
        <f>+P661/P$649</f>
        <v>20822.104875962934</v>
      </c>
      <c r="Q656" s="35">
        <f>(SUM(INDEX($B656:$P656,,$R$348-$B$348-$Q$348+1):INDEX($B656:$P656,$R$348-$B$348+1))-MAX(INDEX($B656:$P656,,$R$348-$B$348-$Q$348+1):INDEX($B656:$P656,$R$348-$B$348+1))-MIN(INDEX($B656:$P656,,$R$348-$B$348-$Q$348+1):INDEX($B656:$P656,$R$348-$B$348+1)))/(COUNT(INDEX($B656:$P656,,$R$348-$B$348-$Q$348+1):INDEX($B656:$P656,$R$348-$B$348+1))-2)</f>
        <v>35657.38265721887</v>
      </c>
      <c r="R656" s="36" t="s">
        <v>52</v>
      </c>
      <c r="S656" s="161" t="s">
        <v>3715</v>
      </c>
      <c r="T656" s="181">
        <v>40000</v>
      </c>
      <c r="U656" s="167">
        <f>T656</f>
        <v>40000</v>
      </c>
      <c r="V656" s="167">
        <f>T656</f>
        <v>40000</v>
      </c>
      <c r="W656" s="79">
        <v>6</v>
      </c>
      <c r="X656" s="79" t="s">
        <v>3732</v>
      </c>
    </row>
    <row r="657" spans="1:24" ht="14">
      <c r="B657" s="32">
        <f t="shared" ref="B657:P657" si="199">+(B654+B432-B354-B360)/B559</f>
        <v>2527.2969284066844</v>
      </c>
      <c r="C657" s="32">
        <f t="shared" si="199"/>
        <v>6981.7901585638874</v>
      </c>
      <c r="D657" s="33">
        <f t="shared" si="199"/>
        <v>10592.480662961245</v>
      </c>
      <c r="E657" s="32">
        <f t="shared" si="199"/>
        <v>8027.7525272877456</v>
      </c>
      <c r="F657" s="33">
        <f t="shared" si="199"/>
        <v>31395.152934183443</v>
      </c>
      <c r="G657" s="32">
        <f t="shared" si="199"/>
        <v>34126.536178858245</v>
      </c>
      <c r="H657" s="33">
        <f t="shared" si="199"/>
        <v>31392.213496580123</v>
      </c>
      <c r="I657" s="32">
        <f t="shared" si="199"/>
        <v>30306.117831072788</v>
      </c>
      <c r="J657" s="33">
        <f t="shared" si="199"/>
        <v>29115.450431013585</v>
      </c>
      <c r="K657" s="32">
        <f t="shared" si="199"/>
        <v>22404.367844760043</v>
      </c>
      <c r="L657" s="33">
        <f t="shared" si="199"/>
        <v>20863.340484278549</v>
      </c>
      <c r="M657" s="32">
        <f t="shared" si="199"/>
        <v>17138.592348215712</v>
      </c>
      <c r="N657" s="34">
        <f t="shared" si="199"/>
        <v>16490.122186329536</v>
      </c>
      <c r="O657" s="34">
        <f t="shared" ref="O657" si="200">+(O654+O432-O354-O360)/O559</f>
        <v>15671.679815079915</v>
      </c>
      <c r="P657" s="34">
        <f t="shared" si="199"/>
        <v>14946.215593980103</v>
      </c>
      <c r="Q657" s="35">
        <f>(SUM(INDEX($B657:$P657,,$R$348-$B$348-$Q$348+1):INDEX($B657:$P657,$R$348-$B$348+1))-MAX(INDEX($B657:$P657,,$R$348-$B$348-$Q$348+1):INDEX($B657:$P657,$R$348-$B$348+1))-MIN(INDEX($B657:$P657,,$R$348-$B$348-$Q$348+1):INDEX($B657:$P657,$R$348-$B$348+1)))/(COUNT(INDEX($B657:$P657,,$R$348-$B$348-$Q$348+1):INDEX($B657:$P657,$R$348-$B$348+1))-2)</f>
        <v>22922.73555466628</v>
      </c>
      <c r="R657" s="36" t="s">
        <v>53</v>
      </c>
      <c r="S657" s="160" t="s">
        <v>29</v>
      </c>
      <c r="T657" s="166">
        <f>T655-T656</f>
        <v>720262.20479999995</v>
      </c>
      <c r="U657" s="166">
        <f>U655-U656</f>
        <v>720262.20479999995</v>
      </c>
      <c r="V657" s="166">
        <f>V655-V656</f>
        <v>720262.20479999995</v>
      </c>
      <c r="W657" s="79">
        <v>7</v>
      </c>
      <c r="X657" s="184" t="s">
        <v>3733</v>
      </c>
    </row>
    <row r="658" spans="1:24" ht="14">
      <c r="B658" s="32">
        <f t="shared" ref="B658:P658" si="201">B654/B465</f>
        <v>376.03041545807332</v>
      </c>
      <c r="C658" s="32">
        <f t="shared" si="201"/>
        <v>630.92696752810286</v>
      </c>
      <c r="D658" s="33">
        <f t="shared" si="201"/>
        <v>822.74285952052912</v>
      </c>
      <c r="E658" s="32">
        <f t="shared" si="201"/>
        <v>812.43078169203352</v>
      </c>
      <c r="F658" s="33">
        <f t="shared" si="201"/>
        <v>3962.6630103845928</v>
      </c>
      <c r="G658" s="32">
        <f t="shared" si="201"/>
        <v>3741.1031926963765</v>
      </c>
      <c r="H658" s="33">
        <f t="shared" si="201"/>
        <v>3751.9857328251146</v>
      </c>
      <c r="I658" s="32">
        <f t="shared" si="201"/>
        <v>3587.3817075726774</v>
      </c>
      <c r="J658" s="33">
        <f t="shared" si="201"/>
        <v>3436.3707100452743</v>
      </c>
      <c r="K658" s="32">
        <f t="shared" si="201"/>
        <v>3036.5652823985447</v>
      </c>
      <c r="L658" s="33">
        <f t="shared" si="201"/>
        <v>3382.7764328175067</v>
      </c>
      <c r="M658" s="32">
        <f t="shared" si="201"/>
        <v>2971.9469179918492</v>
      </c>
      <c r="N658" s="34">
        <f t="shared" si="201"/>
        <v>2312.9419418477205</v>
      </c>
      <c r="O658" s="34">
        <f t="shared" ref="O658" si="202">O654/O465</f>
        <v>2674.2565439590917</v>
      </c>
      <c r="P658" s="34">
        <f t="shared" si="201"/>
        <v>2742.4748093310764</v>
      </c>
      <c r="Q658" s="35">
        <f>(SUM(INDEX($B658:$P658,,$R$348-$B$348-$Q$348+1):INDEX($B658:$P658,$R$348-$B$348+1))-MAX(INDEX($B658:$P658,,$R$348-$B$348-$Q$348+1):INDEX($B658:$P658,$R$348-$B$348+1))-MIN(INDEX($B658:$P658,,$R$348-$B$348-$Q$348+1):INDEX($B658:$P658,$R$348-$B$348+1)))/(COUNT(INDEX($B658:$P658,,$R$348-$B$348-$Q$348+1):INDEX($B658:$P658,$R$348-$B$348+1))-2)</f>
        <v>3196.6094496015494</v>
      </c>
      <c r="R658" s="36" t="s">
        <v>54</v>
      </c>
      <c r="S658" s="161" t="s">
        <v>3716</v>
      </c>
      <c r="T658" s="185">
        <v>0.2</v>
      </c>
      <c r="U658" s="164">
        <f>T658</f>
        <v>0.2</v>
      </c>
      <c r="V658" s="164">
        <f>T658</f>
        <v>0.2</v>
      </c>
      <c r="W658" s="79">
        <v>8</v>
      </c>
      <c r="X658" s="79" t="s">
        <v>3730</v>
      </c>
    </row>
    <row r="659" spans="1:24" s="15" customFormat="1" ht="14">
      <c r="A659" s="99"/>
      <c r="B659" s="138">
        <v>13</v>
      </c>
      <c r="C659" s="138">
        <v>24</v>
      </c>
      <c r="D659" s="138">
        <v>24.1</v>
      </c>
      <c r="E659" s="138">
        <v>22.700000000000003</v>
      </c>
      <c r="F659" s="138">
        <v>24.4</v>
      </c>
      <c r="G659" s="138">
        <v>24.5</v>
      </c>
      <c r="H659" s="138">
        <v>24.1</v>
      </c>
      <c r="I659" s="138">
        <v>30.75</v>
      </c>
      <c r="J659" s="138">
        <v>24.2</v>
      </c>
      <c r="K659" s="138">
        <v>23.8</v>
      </c>
      <c r="L659" s="138">
        <v>38.75</v>
      </c>
      <c r="M659" s="138">
        <v>33.25</v>
      </c>
      <c r="N659" s="145">
        <v>24.6</v>
      </c>
      <c r="O659" s="145">
        <v>22.9</v>
      </c>
      <c r="P659" s="145">
        <v>27.75</v>
      </c>
      <c r="Q659" s="31"/>
      <c r="R659" s="37" t="s">
        <v>55</v>
      </c>
      <c r="S659" s="160" t="s">
        <v>3717</v>
      </c>
      <c r="T659" s="166">
        <f>T657-(T657*T658)</f>
        <v>576209.76383999991</v>
      </c>
      <c r="U659" s="166">
        <f>U657-(U657*U658)</f>
        <v>576209.76383999991</v>
      </c>
      <c r="V659" s="166">
        <f>V657-(V657*V658)</f>
        <v>576209.76383999991</v>
      </c>
      <c r="W659" s="79">
        <v>9</v>
      </c>
      <c r="X659" s="79" t="s">
        <v>3734</v>
      </c>
    </row>
    <row r="660" spans="1:24" s="71" customFormat="1" ht="14">
      <c r="A660" s="100"/>
      <c r="B660" s="138">
        <v>7.75</v>
      </c>
      <c r="C660" s="138">
        <v>12</v>
      </c>
      <c r="D660" s="138">
        <v>20</v>
      </c>
      <c r="E660" s="138">
        <v>21.700000000000003</v>
      </c>
      <c r="F660" s="138">
        <v>22</v>
      </c>
      <c r="G660" s="138">
        <v>21.5</v>
      </c>
      <c r="H660" s="138">
        <v>22.1</v>
      </c>
      <c r="I660" s="138">
        <v>22.7</v>
      </c>
      <c r="J660" s="138">
        <v>22.8</v>
      </c>
      <c r="K660" s="138">
        <v>23</v>
      </c>
      <c r="L660" s="138">
        <v>23.3</v>
      </c>
      <c r="M660" s="138">
        <v>21.5</v>
      </c>
      <c r="N660" s="145">
        <v>13.9</v>
      </c>
      <c r="O660" s="145">
        <v>18.7</v>
      </c>
      <c r="P660" s="145">
        <v>19.7</v>
      </c>
      <c r="Q660" s="38"/>
      <c r="R660" s="39" t="s">
        <v>56</v>
      </c>
      <c r="S660" s="160" t="s">
        <v>3718</v>
      </c>
      <c r="T660" s="170">
        <f>T659/(T647+T648)</f>
        <v>0.15101164103907308</v>
      </c>
      <c r="U660" s="170">
        <f t="shared" ref="U660:V660" si="203">U659/(U647+U648)</f>
        <v>0.15101164103907308</v>
      </c>
      <c r="V660" s="170">
        <f t="shared" si="203"/>
        <v>0.15101164103907308</v>
      </c>
    </row>
    <row r="661" spans="1:24" s="3" customFormat="1" ht="14">
      <c r="A661" s="101"/>
      <c r="B661" s="146">
        <v>10.571325702037079</v>
      </c>
      <c r="C661" s="146">
        <v>14.983616203606783</v>
      </c>
      <c r="D661" s="146">
        <v>22.108023527882491</v>
      </c>
      <c r="E661" s="146">
        <v>22.221255934397927</v>
      </c>
      <c r="F661" s="146">
        <v>22.974571375756735</v>
      </c>
      <c r="G661" s="146">
        <v>23.444126133553173</v>
      </c>
      <c r="H661" s="146">
        <v>23.250742147048673</v>
      </c>
      <c r="I661" s="146">
        <v>23.708276150627615</v>
      </c>
      <c r="J661" s="146">
        <v>23.564240593243614</v>
      </c>
      <c r="K661" s="146">
        <v>23.267353177795655</v>
      </c>
      <c r="L661" s="146">
        <v>30.078407851498042</v>
      </c>
      <c r="M661" s="146">
        <v>28.049551535044294</v>
      </c>
      <c r="N661" s="147">
        <v>19.288976806017239</v>
      </c>
      <c r="O661" s="147">
        <v>20.250139999999998</v>
      </c>
      <c r="P661" s="149" t="str">
        <f>VLOOKUP($Q661,Price!$A$1:$F$1207,6,FALSE)</f>
        <v>25.00</v>
      </c>
      <c r="Q661" s="148" t="s">
        <v>167</v>
      </c>
      <c r="R661" s="36" t="s">
        <v>57</v>
      </c>
      <c r="S661" s="160" t="s">
        <v>3719</v>
      </c>
      <c r="T661" s="170">
        <f>(T659-P588)/P588</f>
        <v>0.38105325274593532</v>
      </c>
      <c r="U661" s="170">
        <f>(U659-P588)/P588</f>
        <v>0.38105325274593532</v>
      </c>
      <c r="V661" s="170">
        <f>(V659-P588)/P588</f>
        <v>0.38105325274593532</v>
      </c>
    </row>
    <row r="662" spans="1:24" ht="14">
      <c r="B662" s="201" t="s">
        <v>64</v>
      </c>
      <c r="C662" s="202"/>
      <c r="D662" s="202"/>
      <c r="E662" s="202"/>
      <c r="F662" s="202"/>
      <c r="G662" s="202"/>
      <c r="H662" s="202"/>
      <c r="I662" s="202"/>
      <c r="J662" s="202"/>
      <c r="K662" s="202"/>
      <c r="L662" s="202"/>
      <c r="M662" s="202"/>
      <c r="N662" s="202"/>
      <c r="O662" s="128"/>
      <c r="P662" s="128"/>
      <c r="Q662" s="28"/>
      <c r="R662" s="89"/>
      <c r="S662" s="162" t="s">
        <v>3720</v>
      </c>
      <c r="T662" s="165">
        <f>$P654</f>
        <v>8687500000</v>
      </c>
      <c r="U662" s="165">
        <f>$P654</f>
        <v>8687500000</v>
      </c>
      <c r="V662" s="165">
        <f>$P654</f>
        <v>8687500000</v>
      </c>
    </row>
    <row r="663" spans="1:24" ht="14">
      <c r="B663" s="102"/>
      <c r="C663" s="103">
        <f t="shared" ref="C663:P663" si="204">+C656/C650/100</f>
        <v>-258.77991867511611</v>
      </c>
      <c r="D663" s="102">
        <f t="shared" si="204"/>
        <v>-2083.592033060484</v>
      </c>
      <c r="E663" s="103">
        <f t="shared" si="204"/>
        <v>1193.4223603682904</v>
      </c>
      <c r="F663" s="102">
        <f t="shared" si="204"/>
        <v>-1224.4289714596439</v>
      </c>
      <c r="G663" s="103">
        <f t="shared" si="204"/>
        <v>2596.5222551629017</v>
      </c>
      <c r="H663" s="102">
        <f t="shared" si="204"/>
        <v>2164.2209096027273</v>
      </c>
      <c r="I663" s="103">
        <f t="shared" si="204"/>
        <v>3925.3100254390247</v>
      </c>
      <c r="J663" s="102">
        <f t="shared" si="204"/>
        <v>7623.229271083248</v>
      </c>
      <c r="K663" s="103">
        <f t="shared" si="204"/>
        <v>865.70503889689235</v>
      </c>
      <c r="L663" s="102">
        <f t="shared" si="204"/>
        <v>593.40051112201991</v>
      </c>
      <c r="M663" s="103">
        <f t="shared" si="204"/>
        <v>1650.795865438201</v>
      </c>
      <c r="N663" s="104">
        <f t="shared" si="204"/>
        <v>-733.36750211848994</v>
      </c>
      <c r="O663" s="104">
        <f t="shared" ref="O663" si="205">+O656/O650/100</f>
        <v>-830.25258282486288</v>
      </c>
      <c r="P663" s="104">
        <f t="shared" si="204"/>
        <v>410.39849150013049</v>
      </c>
      <c r="Q663" s="28"/>
      <c r="R663" s="89" t="s">
        <v>65</v>
      </c>
      <c r="S663" s="162" t="s">
        <v>57</v>
      </c>
      <c r="T663" s="186">
        <v>25</v>
      </c>
      <c r="U663" s="186">
        <v>20</v>
      </c>
      <c r="V663" s="186">
        <v>20</v>
      </c>
    </row>
    <row r="664" spans="1:24" ht="14">
      <c r="B664" s="105"/>
      <c r="D664" s="105"/>
      <c r="F664" s="105"/>
      <c r="H664" s="105"/>
      <c r="I664" s="106"/>
      <c r="J664" s="107"/>
      <c r="K664" s="106"/>
      <c r="L664" s="107"/>
      <c r="M664" s="106"/>
      <c r="N664" s="108"/>
      <c r="O664" s="135"/>
      <c r="P664" s="135"/>
      <c r="Q664" s="30"/>
      <c r="R664" s="90" t="s">
        <v>66</v>
      </c>
      <c r="S664" s="162" t="s">
        <v>3721</v>
      </c>
      <c r="T664" s="183">
        <v>30</v>
      </c>
      <c r="U664" s="183"/>
      <c r="V664" s="183"/>
    </row>
    <row r="665" spans="1:24" ht="14">
      <c r="B665" s="48">
        <f t="shared" ref="B665:P665" si="206">($Q655-B655)/$Q655</f>
        <v>0.87986885378401569</v>
      </c>
      <c r="C665" s="49">
        <f t="shared" si="206"/>
        <v>0.83366345172116429</v>
      </c>
      <c r="D665" s="48">
        <f t="shared" si="206"/>
        <v>0.74932320227878513</v>
      </c>
      <c r="E665" s="49">
        <f t="shared" si="206"/>
        <v>0.73963744410997301</v>
      </c>
      <c r="F665" s="48">
        <f t="shared" si="206"/>
        <v>-0.27795836690479025</v>
      </c>
      <c r="G665" s="49">
        <f t="shared" si="206"/>
        <v>-0.15537009079848402</v>
      </c>
      <c r="H665" s="48">
        <f t="shared" si="206"/>
        <v>-7.7089439906545501E-2</v>
      </c>
      <c r="I665" s="49">
        <f t="shared" si="206"/>
        <v>-3.4066186563896234E-2</v>
      </c>
      <c r="J665" s="48">
        <f t="shared" si="206"/>
        <v>2.5306855734683709E-2</v>
      </c>
      <c r="K665" s="49">
        <f t="shared" si="206"/>
        <v>0.10929637671764394</v>
      </c>
      <c r="L665" s="48">
        <f t="shared" si="206"/>
        <v>-0.18907057797262264</v>
      </c>
      <c r="M665" s="49">
        <f t="shared" si="206"/>
        <v>-9.3634234262519128E-2</v>
      </c>
      <c r="N665" s="50">
        <f t="shared" si="206"/>
        <v>0.22035478942650485</v>
      </c>
      <c r="O665" s="50">
        <f t="shared" si="206"/>
        <v>0.19676897914193744</v>
      </c>
      <c r="P665" s="50">
        <f t="shared" si="206"/>
        <v>2.8787739937179521E-2</v>
      </c>
      <c r="Q665" s="31"/>
      <c r="R665" s="51" t="s">
        <v>67</v>
      </c>
      <c r="S665" s="162" t="s">
        <v>3722</v>
      </c>
      <c r="T665" s="165"/>
      <c r="U665" s="165"/>
      <c r="V665" s="165"/>
    </row>
    <row r="666" spans="1:24" ht="14">
      <c r="B666" s="48">
        <f t="shared" ref="B666:P666" si="207">($Q656-B656)/$Q656</f>
        <v>0.88568659501751279</v>
      </c>
      <c r="C666" s="49">
        <f t="shared" si="207"/>
        <v>0.5184454913798191</v>
      </c>
      <c r="D666" s="48">
        <f t="shared" si="207"/>
        <v>0.17220815888542845</v>
      </c>
      <c r="E666" s="49">
        <f t="shared" si="207"/>
        <v>0.31015491641595333</v>
      </c>
      <c r="F666" s="48">
        <f t="shared" si="207"/>
        <v>-1.4231404346767911</v>
      </c>
      <c r="G666" s="49">
        <f t="shared" si="207"/>
        <v>-0.95031057926642937</v>
      </c>
      <c r="H666" s="48">
        <f t="shared" si="207"/>
        <v>-0.54230908252399812</v>
      </c>
      <c r="I666" s="49">
        <f t="shared" si="207"/>
        <v>-0.3957042510862987</v>
      </c>
      <c r="J666" s="48">
        <f t="shared" si="207"/>
        <v>-0.3072870515451645</v>
      </c>
      <c r="K666" s="49">
        <f t="shared" si="207"/>
        <v>6.7411571214960705E-2</v>
      </c>
      <c r="L666" s="48">
        <f t="shared" si="207"/>
        <v>0.18932353839825761</v>
      </c>
      <c r="M666" s="49">
        <f t="shared" si="207"/>
        <v>0.3385184834795289</v>
      </c>
      <c r="N666" s="50">
        <f t="shared" si="207"/>
        <v>0.32085543701762259</v>
      </c>
      <c r="O666" s="50">
        <f>($Q656-O656)/$Q656</f>
        <v>0.32919135504509078</v>
      </c>
      <c r="P666" s="50">
        <f t="shared" si="207"/>
        <v>0.41605066540834623</v>
      </c>
      <c r="Q666" s="31"/>
      <c r="R666" s="51" t="s">
        <v>68</v>
      </c>
      <c r="S666" s="162" t="s">
        <v>3723</v>
      </c>
      <c r="T666" s="168">
        <f>(T664-T663)/T663</f>
        <v>0.2</v>
      </c>
      <c r="U666" s="168"/>
      <c r="V666" s="168"/>
    </row>
    <row r="667" spans="1:24" ht="14">
      <c r="B667" s="48">
        <f t="shared" ref="B667:P667" si="208">($Q657-B657)/$Q657</f>
        <v>0.8897471498382219</v>
      </c>
      <c r="C667" s="49">
        <f t="shared" si="208"/>
        <v>0.69542072577185776</v>
      </c>
      <c r="D667" s="48">
        <f t="shared" si="208"/>
        <v>0.53790503591073446</v>
      </c>
      <c r="E667" s="49">
        <f t="shared" si="208"/>
        <v>0.64979081540494532</v>
      </c>
      <c r="F667" s="48">
        <f t="shared" si="208"/>
        <v>-0.36960760461211489</v>
      </c>
      <c r="G667" s="49">
        <f t="shared" si="208"/>
        <v>-0.48876368169379575</v>
      </c>
      <c r="H667" s="48">
        <f t="shared" si="208"/>
        <v>-0.36947937220301563</v>
      </c>
      <c r="I667" s="49">
        <f t="shared" si="208"/>
        <v>-0.32209865435992896</v>
      </c>
      <c r="J667" s="48">
        <f t="shared" si="208"/>
        <v>-0.27015601438924602</v>
      </c>
      <c r="K667" s="49">
        <f t="shared" si="208"/>
        <v>2.2613693233516152E-2</v>
      </c>
      <c r="L667" s="48">
        <f t="shared" si="208"/>
        <v>8.984072016520335E-2</v>
      </c>
      <c r="M667" s="49">
        <f t="shared" si="208"/>
        <v>0.2523321526201141</v>
      </c>
      <c r="N667" s="50">
        <f t="shared" si="208"/>
        <v>0.28062154069684259</v>
      </c>
      <c r="O667" s="50">
        <f t="shared" si="208"/>
        <v>0.31632593423651389</v>
      </c>
      <c r="P667" s="50">
        <f t="shared" si="208"/>
        <v>0.34797417357381816</v>
      </c>
      <c r="Q667" s="31"/>
      <c r="R667" s="51" t="s">
        <v>69</v>
      </c>
      <c r="S667" s="162" t="s">
        <v>3724</v>
      </c>
      <c r="T667" s="168"/>
      <c r="U667" s="168"/>
      <c r="V667" s="168"/>
    </row>
    <row r="668" spans="1:24" ht="14">
      <c r="B668" s="48">
        <f t="shared" ref="B668:P668" si="209">($Q658-B658)/$Q658</f>
        <v>0.88236585626531727</v>
      </c>
      <c r="C668" s="49">
        <f t="shared" si="209"/>
        <v>0.80262619582547168</v>
      </c>
      <c r="D668" s="48">
        <f t="shared" si="209"/>
        <v>0.7426201503524047</v>
      </c>
      <c r="E668" s="49">
        <f t="shared" si="209"/>
        <v>0.7458460927113566</v>
      </c>
      <c r="F668" s="48">
        <f t="shared" si="209"/>
        <v>-0.23964565357789652</v>
      </c>
      <c r="G668" s="49">
        <f t="shared" si="209"/>
        <v>-0.17033477241415809</v>
      </c>
      <c r="H668" s="48">
        <f t="shared" si="209"/>
        <v>-0.17373917332716129</v>
      </c>
      <c r="I668" s="49">
        <f t="shared" si="209"/>
        <v>-0.12224585584574212</v>
      </c>
      <c r="J668" s="48">
        <f t="shared" si="209"/>
        <v>-7.5004865068396362E-2</v>
      </c>
      <c r="K668" s="49">
        <f t="shared" si="209"/>
        <v>5.0066850432089492E-2</v>
      </c>
      <c r="L668" s="48">
        <f t="shared" si="209"/>
        <v>-5.8238889095182593E-2</v>
      </c>
      <c r="M668" s="49">
        <f t="shared" si="209"/>
        <v>7.0281507688624234E-2</v>
      </c>
      <c r="N668" s="50">
        <f t="shared" si="209"/>
        <v>0.27643899628213142</v>
      </c>
      <c r="O668" s="50">
        <f t="shared" si="209"/>
        <v>0.16340842191640517</v>
      </c>
      <c r="P668" s="50">
        <f t="shared" si="209"/>
        <v>0.14206760238635968</v>
      </c>
      <c r="Q668" s="31"/>
      <c r="R668" s="51" t="s">
        <v>70</v>
      </c>
      <c r="S668" s="162" t="s">
        <v>3725</v>
      </c>
      <c r="T668" s="168"/>
      <c r="U668" s="168"/>
      <c r="V668" s="168"/>
    </row>
    <row r="669" spans="1:24" ht="14">
      <c r="B669" s="105"/>
      <c r="D669" s="105"/>
      <c r="F669" s="105"/>
      <c r="H669" s="105"/>
      <c r="I669" s="96"/>
      <c r="J669" s="95"/>
      <c r="K669" s="96"/>
      <c r="L669" s="95"/>
      <c r="M669" s="96"/>
      <c r="N669" s="97">
        <f>N664/N661-1</f>
        <v>-1</v>
      </c>
      <c r="O669" s="97">
        <f>O664/O661-1</f>
        <v>-1</v>
      </c>
      <c r="P669" s="97">
        <f>P664/P661-1</f>
        <v>-1</v>
      </c>
      <c r="Q669" s="28"/>
      <c r="R669" s="98" t="s">
        <v>71</v>
      </c>
      <c r="S669" s="162" t="s">
        <v>3726</v>
      </c>
      <c r="T669" s="165"/>
      <c r="U669" s="165"/>
      <c r="V669" s="165"/>
    </row>
    <row r="670" spans="1:24" ht="14">
      <c r="B670" s="109">
        <f t="shared" ref="B670:M670" si="210">AVERAGE(B665:B669)</f>
        <v>0.88441711372626686</v>
      </c>
      <c r="C670" s="110">
        <f t="shared" si="210"/>
        <v>0.71253896617457824</v>
      </c>
      <c r="D670" s="109">
        <f t="shared" si="210"/>
        <v>0.55051413685683814</v>
      </c>
      <c r="E670" s="110">
        <f t="shared" si="210"/>
        <v>0.61135731716055708</v>
      </c>
      <c r="F670" s="109">
        <f t="shared" si="210"/>
        <v>-0.57758801494289824</v>
      </c>
      <c r="G670" s="110">
        <f t="shared" si="210"/>
        <v>-0.4411947810432168</v>
      </c>
      <c r="H670" s="109">
        <f t="shared" si="210"/>
        <v>-0.29065426699018015</v>
      </c>
      <c r="I670" s="110">
        <f t="shared" si="210"/>
        <v>-0.21852873696396649</v>
      </c>
      <c r="J670" s="52">
        <f t="shared" si="210"/>
        <v>-0.15678526881703078</v>
      </c>
      <c r="K670" s="53">
        <f t="shared" si="210"/>
        <v>6.2347122899552569E-2</v>
      </c>
      <c r="L670" s="52">
        <f t="shared" si="210"/>
        <v>7.9636978739139313E-3</v>
      </c>
      <c r="M670" s="53">
        <f t="shared" si="210"/>
        <v>0.14187447738143705</v>
      </c>
      <c r="N670" s="54">
        <f>AVERAGE(N665:N669)</f>
        <v>1.9654152684620296E-2</v>
      </c>
      <c r="O670" s="54">
        <f>AVERAGE(O665:O669)</f>
        <v>1.138938067989459E-3</v>
      </c>
      <c r="P670" s="54">
        <f>AVERAGE(P665:P669)</f>
        <v>-1.3023963738859301E-2</v>
      </c>
      <c r="Q670" s="31"/>
      <c r="R670" s="51" t="s">
        <v>72</v>
      </c>
      <c r="S670" s="163" t="s">
        <v>3727</v>
      </c>
      <c r="T670" s="169"/>
      <c r="U670" s="169"/>
      <c r="V670" s="169"/>
    </row>
    <row r="671" spans="1:24" ht="14">
      <c r="B671" s="203" t="s">
        <v>73</v>
      </c>
      <c r="C671" s="204"/>
      <c r="D671" s="204"/>
      <c r="E671" s="204"/>
      <c r="F671" s="204"/>
      <c r="G671" s="204"/>
      <c r="H671" s="204"/>
      <c r="I671" s="204"/>
      <c r="J671" s="204"/>
      <c r="K671" s="204"/>
      <c r="L671" s="204"/>
      <c r="M671" s="204"/>
      <c r="N671" s="204"/>
      <c r="O671" s="129"/>
      <c r="P671" s="129"/>
      <c r="Q671" s="28"/>
      <c r="R671" s="89"/>
    </row>
    <row r="672" spans="1:24" s="3" customFormat="1" ht="14">
      <c r="B672" s="55"/>
      <c r="C672" s="56">
        <f>+B$651+B672</f>
        <v>0.28000000000000003</v>
      </c>
      <c r="D672" s="56">
        <f t="shared" ref="D672:N672" si="211">+C$651+C672</f>
        <v>0.34600000000000003</v>
      </c>
      <c r="E672" s="56">
        <f t="shared" si="211"/>
        <v>0.60600000000000009</v>
      </c>
      <c r="F672" s="56">
        <f t="shared" si="211"/>
        <v>0.63600000000000012</v>
      </c>
      <c r="G672" s="56">
        <f t="shared" si="211"/>
        <v>0.75100000000000011</v>
      </c>
      <c r="H672" s="56">
        <f t="shared" si="211"/>
        <v>0.88100000000000012</v>
      </c>
      <c r="I672" s="56">
        <f t="shared" si="211"/>
        <v>1.0510000000000002</v>
      </c>
      <c r="J672" s="56">
        <f t="shared" si="211"/>
        <v>1.2410000000000001</v>
      </c>
      <c r="K672" s="56">
        <f t="shared" si="211"/>
        <v>1.4810000000000001</v>
      </c>
      <c r="L672" s="56">
        <f t="shared" si="211"/>
        <v>2.3010000000000002</v>
      </c>
      <c r="M672" s="56">
        <f t="shared" si="211"/>
        <v>3.3410000000000002</v>
      </c>
      <c r="N672" s="57">
        <f t="shared" si="211"/>
        <v>4.5310000000000006</v>
      </c>
      <c r="O672" s="57">
        <f>+M$651+M672</f>
        <v>4.5310000000000006</v>
      </c>
      <c r="P672" s="57">
        <f>+N$651+N672</f>
        <v>5.3310000000000004</v>
      </c>
      <c r="Q672" s="31"/>
      <c r="R672" s="36" t="s">
        <v>74</v>
      </c>
    </row>
    <row r="673" spans="1:18" s="3" customFormat="1" ht="14">
      <c r="B673" s="58">
        <f>+B$661+B672</f>
        <v>10.571325702037079</v>
      </c>
      <c r="C673" s="59">
        <f t="shared" ref="C673:P673" si="212">+C$661+C672</f>
        <v>15.263616203606782</v>
      </c>
      <c r="D673" s="59">
        <f t="shared" si="212"/>
        <v>22.454023527882491</v>
      </c>
      <c r="E673" s="59">
        <f t="shared" si="212"/>
        <v>22.827255934397929</v>
      </c>
      <c r="F673" s="59">
        <f t="shared" si="212"/>
        <v>23.610571375756734</v>
      </c>
      <c r="G673" s="59">
        <f t="shared" si="212"/>
        <v>24.195126133553174</v>
      </c>
      <c r="H673" s="59">
        <f t="shared" si="212"/>
        <v>24.131742147048673</v>
      </c>
      <c r="I673" s="59">
        <f t="shared" si="212"/>
        <v>24.759276150627613</v>
      </c>
      <c r="J673" s="59">
        <f t="shared" si="212"/>
        <v>24.805240593243614</v>
      </c>
      <c r="K673" s="59">
        <f t="shared" si="212"/>
        <v>24.748353177795657</v>
      </c>
      <c r="L673" s="59">
        <f t="shared" si="212"/>
        <v>32.379407851498044</v>
      </c>
      <c r="M673" s="59">
        <f t="shared" si="212"/>
        <v>31.390551535044295</v>
      </c>
      <c r="N673" s="60">
        <f t="shared" si="212"/>
        <v>23.819976806017237</v>
      </c>
      <c r="O673" s="60">
        <f t="shared" ref="O673" si="213">+O$661+O672</f>
        <v>24.781140000000001</v>
      </c>
      <c r="P673" s="60">
        <f t="shared" si="212"/>
        <v>30.331</v>
      </c>
      <c r="Q673" s="31"/>
      <c r="R673" s="36" t="s">
        <v>75</v>
      </c>
    </row>
    <row r="674" spans="1:18" s="3" customFormat="1" ht="14">
      <c r="B674" s="72"/>
      <c r="I674" s="61"/>
      <c r="J674" s="61"/>
      <c r="K674" s="61"/>
      <c r="L674" s="61"/>
      <c r="M674" s="61"/>
      <c r="N674" s="62"/>
      <c r="O674" s="62" t="e">
        <f>+O673/A673-1</f>
        <v>#DIV/0!</v>
      </c>
      <c r="P674" s="62">
        <f>+P673/B673-1</f>
        <v>1.8691765682855896</v>
      </c>
      <c r="Q674" s="31"/>
      <c r="R674" s="63" t="s">
        <v>76</v>
      </c>
    </row>
    <row r="675" spans="1:18" s="70" customFormat="1" ht="14">
      <c r="A675" s="64"/>
      <c r="B675" s="65"/>
      <c r="C675" s="66">
        <f>RATE(C$348-$B$348,,-$B673,C673)</f>
        <v>0.44386963696194759</v>
      </c>
      <c r="D675" s="66">
        <f t="shared" ref="D675:P675" si="214">RATE(D$348-$B$348,,-$B673,D673)</f>
        <v>0.45741206305225923</v>
      </c>
      <c r="E675" s="66">
        <f t="shared" si="214"/>
        <v>0.29253233974584109</v>
      </c>
      <c r="F675" s="66">
        <f t="shared" si="214"/>
        <v>0.222487032004727</v>
      </c>
      <c r="G675" s="66">
        <f t="shared" si="214"/>
        <v>0.18010238309118737</v>
      </c>
      <c r="H675" s="66">
        <f t="shared" si="214"/>
        <v>0.14747492443216226</v>
      </c>
      <c r="I675" s="66">
        <f t="shared" si="214"/>
        <v>0.12927889798703809</v>
      </c>
      <c r="J675" s="66">
        <f t="shared" si="214"/>
        <v>0.11250442934884403</v>
      </c>
      <c r="K675" s="66">
        <f t="shared" si="214"/>
        <v>9.9123052947081028E-2</v>
      </c>
      <c r="L675" s="66">
        <f t="shared" si="214"/>
        <v>0.11844322950269887</v>
      </c>
      <c r="M675" s="66">
        <f t="shared" si="214"/>
        <v>0.1040022382607533</v>
      </c>
      <c r="N675" s="67">
        <f t="shared" si="214"/>
        <v>7.0042408091774255E-2</v>
      </c>
      <c r="O675" s="67">
        <f t="shared" ref="O675" si="215">RATE(O$348-$B$348,,-$B673,O673)</f>
        <v>6.772868358275512E-2</v>
      </c>
      <c r="P675" s="67">
        <f t="shared" si="214"/>
        <v>7.8194093182912719E-2</v>
      </c>
      <c r="Q675" s="68"/>
      <c r="R675" s="69" t="s">
        <v>77</v>
      </c>
    </row>
    <row r="676" spans="1:18" s="3" customFormat="1" ht="14">
      <c r="B676" s="55"/>
      <c r="C676" s="56"/>
      <c r="D676" s="56">
        <f t="shared" ref="D676:N676" si="216">+C$651+C676</f>
        <v>6.6000000000000003E-2</v>
      </c>
      <c r="E676" s="56">
        <f t="shared" si="216"/>
        <v>0.32600000000000001</v>
      </c>
      <c r="F676" s="56">
        <f t="shared" si="216"/>
        <v>0.35599999999999998</v>
      </c>
      <c r="G676" s="56">
        <f t="shared" si="216"/>
        <v>0.47099999999999997</v>
      </c>
      <c r="H676" s="56">
        <f t="shared" si="216"/>
        <v>0.60099999999999998</v>
      </c>
      <c r="I676" s="56">
        <f t="shared" si="216"/>
        <v>0.77100000000000002</v>
      </c>
      <c r="J676" s="56">
        <f t="shared" si="216"/>
        <v>0.96100000000000008</v>
      </c>
      <c r="K676" s="56">
        <f t="shared" si="216"/>
        <v>1.2010000000000001</v>
      </c>
      <c r="L676" s="56">
        <f t="shared" si="216"/>
        <v>2.0209999999999999</v>
      </c>
      <c r="M676" s="56">
        <f t="shared" si="216"/>
        <v>3.0609999999999999</v>
      </c>
      <c r="N676" s="57">
        <f t="shared" si="216"/>
        <v>4.2509999999999994</v>
      </c>
      <c r="O676" s="57">
        <f>+M$651+M676</f>
        <v>4.2509999999999994</v>
      </c>
      <c r="P676" s="57">
        <f>+N$651+N676</f>
        <v>5.0509999999999993</v>
      </c>
      <c r="Q676" s="31"/>
      <c r="R676" s="36" t="s">
        <v>74</v>
      </c>
    </row>
    <row r="677" spans="1:18" s="3" customFormat="1" ht="14">
      <c r="B677" s="58"/>
      <c r="C677" s="59">
        <f t="shared" ref="C677:P677" si="217">+C$661+C676</f>
        <v>14.983616203606783</v>
      </c>
      <c r="D677" s="59">
        <f t="shared" si="217"/>
        <v>22.17402352788249</v>
      </c>
      <c r="E677" s="59">
        <f t="shared" si="217"/>
        <v>22.547255934397928</v>
      </c>
      <c r="F677" s="59">
        <f t="shared" si="217"/>
        <v>23.330571375756737</v>
      </c>
      <c r="G677" s="59">
        <f t="shared" si="217"/>
        <v>23.915126133553173</v>
      </c>
      <c r="H677" s="59">
        <f t="shared" si="217"/>
        <v>23.851742147048672</v>
      </c>
      <c r="I677" s="59">
        <f t="shared" si="217"/>
        <v>24.479276150627616</v>
      </c>
      <c r="J677" s="59">
        <f t="shared" si="217"/>
        <v>24.525240593243613</v>
      </c>
      <c r="K677" s="59">
        <f t="shared" si="217"/>
        <v>24.468353177795656</v>
      </c>
      <c r="L677" s="59">
        <f t="shared" si="217"/>
        <v>32.099407851498043</v>
      </c>
      <c r="M677" s="59">
        <f t="shared" si="217"/>
        <v>31.110551535044294</v>
      </c>
      <c r="N677" s="60">
        <f t="shared" si="217"/>
        <v>23.539976806017236</v>
      </c>
      <c r="O677" s="60">
        <f t="shared" ref="O677" si="218">+O$661+O676</f>
        <v>24.501139999999999</v>
      </c>
      <c r="P677" s="60">
        <f t="shared" si="217"/>
        <v>30.050999999999998</v>
      </c>
      <c r="Q677" s="31"/>
      <c r="R677" s="36" t="s">
        <v>75</v>
      </c>
    </row>
    <row r="678" spans="1:18" s="3" customFormat="1" ht="14">
      <c r="B678" s="72"/>
      <c r="I678" s="61"/>
      <c r="J678" s="61"/>
      <c r="K678" s="61"/>
      <c r="L678" s="61"/>
      <c r="M678" s="61"/>
      <c r="N678" s="62"/>
      <c r="O678" s="62" t="e">
        <f>+O677/B677-1</f>
        <v>#DIV/0!</v>
      </c>
      <c r="P678" s="62">
        <f>+P677/C677-1</f>
        <v>1.0055906125496108</v>
      </c>
      <c r="Q678" s="31"/>
      <c r="R678" s="63" t="s">
        <v>76</v>
      </c>
    </row>
    <row r="679" spans="1:18" s="70" customFormat="1" ht="14">
      <c r="A679" s="64"/>
      <c r="B679" s="65"/>
      <c r="C679" s="66"/>
      <c r="D679" s="66">
        <f>RATE(D$348-$C$348,,-$C677,D677)</f>
        <v>0.47988464377143258</v>
      </c>
      <c r="E679" s="66">
        <f t="shared" ref="E679:P679" si="219">RATE(E$348-$C$348,,-$C677,E677)</f>
        <v>0.22670045713686013</v>
      </c>
      <c r="F679" s="66">
        <f t="shared" si="219"/>
        <v>0.1590519756030605</v>
      </c>
      <c r="G679" s="66">
        <f t="shared" si="219"/>
        <v>0.12399404124631522</v>
      </c>
      <c r="H679" s="66">
        <f t="shared" si="219"/>
        <v>9.7439766410775314E-2</v>
      </c>
      <c r="I679" s="66">
        <f t="shared" si="219"/>
        <v>8.5251317847046884E-2</v>
      </c>
      <c r="J679" s="66">
        <f t="shared" si="219"/>
        <v>7.2928911340759503E-2</v>
      </c>
      <c r="K679" s="66">
        <f t="shared" si="219"/>
        <v>6.3220918286961386E-2</v>
      </c>
      <c r="L679" s="66">
        <f t="shared" si="219"/>
        <v>8.8339738241783178E-2</v>
      </c>
      <c r="M679" s="66">
        <f t="shared" si="219"/>
        <v>7.5793973348880758E-2</v>
      </c>
      <c r="N679" s="67">
        <f t="shared" si="219"/>
        <v>4.1922458081037277E-2</v>
      </c>
      <c r="O679" s="67">
        <f t="shared" ref="O679" si="220">RATE(O$348-$C$348,,-$C677,O677)</f>
        <v>4.1831468050310495E-2</v>
      </c>
      <c r="P679" s="67">
        <f t="shared" si="219"/>
        <v>5.4992583957716133E-2</v>
      </c>
      <c r="Q679" s="68"/>
      <c r="R679" s="69" t="s">
        <v>77</v>
      </c>
    </row>
    <row r="680" spans="1:18" s="3" customFormat="1" ht="14">
      <c r="B680" s="55"/>
      <c r="C680" s="56"/>
      <c r="D680" s="56"/>
      <c r="E680" s="56">
        <f t="shared" ref="E680:N680" si="221">+D$651+D680</f>
        <v>0.26</v>
      </c>
      <c r="F680" s="56">
        <f t="shared" si="221"/>
        <v>0.29000000000000004</v>
      </c>
      <c r="G680" s="56">
        <f t="shared" si="221"/>
        <v>0.40500000000000003</v>
      </c>
      <c r="H680" s="56">
        <f t="shared" si="221"/>
        <v>0.53500000000000003</v>
      </c>
      <c r="I680" s="56">
        <f t="shared" si="221"/>
        <v>0.70500000000000007</v>
      </c>
      <c r="J680" s="56">
        <f t="shared" si="221"/>
        <v>0.89500000000000002</v>
      </c>
      <c r="K680" s="56">
        <f t="shared" si="221"/>
        <v>1.135</v>
      </c>
      <c r="L680" s="56">
        <f t="shared" si="221"/>
        <v>1.9550000000000001</v>
      </c>
      <c r="M680" s="56">
        <f t="shared" si="221"/>
        <v>2.9950000000000001</v>
      </c>
      <c r="N680" s="57">
        <f t="shared" si="221"/>
        <v>4.1850000000000005</v>
      </c>
      <c r="O680" s="57">
        <f>+M$651+M680</f>
        <v>4.1850000000000005</v>
      </c>
      <c r="P680" s="57">
        <f>+N$651+N680</f>
        <v>4.9850000000000003</v>
      </c>
      <c r="Q680" s="31"/>
      <c r="R680" s="36" t="s">
        <v>74</v>
      </c>
    </row>
    <row r="681" spans="1:18" s="3" customFormat="1" ht="14">
      <c r="B681" s="58"/>
      <c r="C681" s="59"/>
      <c r="D681" s="59">
        <f t="shared" ref="D681:P681" si="222">+D$661+D680</f>
        <v>22.108023527882491</v>
      </c>
      <c r="E681" s="59">
        <f t="shared" si="222"/>
        <v>22.481255934397929</v>
      </c>
      <c r="F681" s="59">
        <f t="shared" si="222"/>
        <v>23.264571375756734</v>
      </c>
      <c r="G681" s="59">
        <f t="shared" si="222"/>
        <v>23.849126133553174</v>
      </c>
      <c r="H681" s="59">
        <f t="shared" si="222"/>
        <v>23.785742147048673</v>
      </c>
      <c r="I681" s="59">
        <f t="shared" si="222"/>
        <v>24.413276150627617</v>
      </c>
      <c r="J681" s="59">
        <f t="shared" si="222"/>
        <v>24.459240593243614</v>
      </c>
      <c r="K681" s="59">
        <f t="shared" si="222"/>
        <v>24.402353177795657</v>
      </c>
      <c r="L681" s="59">
        <f t="shared" si="222"/>
        <v>32.03340785149804</v>
      </c>
      <c r="M681" s="59">
        <f t="shared" si="222"/>
        <v>31.044551535044295</v>
      </c>
      <c r="N681" s="60">
        <f t="shared" si="222"/>
        <v>23.473976806017241</v>
      </c>
      <c r="O681" s="60">
        <f t="shared" ref="O681" si="223">+O$661+O680</f>
        <v>24.435139999999997</v>
      </c>
      <c r="P681" s="60">
        <f t="shared" si="222"/>
        <v>29.984999999999999</v>
      </c>
      <c r="Q681" s="31"/>
      <c r="R681" s="36" t="s">
        <v>75</v>
      </c>
    </row>
    <row r="682" spans="1:18" s="3" customFormat="1" ht="14">
      <c r="B682" s="72"/>
      <c r="I682" s="61"/>
      <c r="J682" s="61"/>
      <c r="K682" s="61"/>
      <c r="L682" s="61"/>
      <c r="M682" s="61"/>
      <c r="N682" s="62"/>
      <c r="O682" s="62" t="e">
        <f>+O681/C681-1</f>
        <v>#DIV/0!</v>
      </c>
      <c r="P682" s="62">
        <f>+P681/D681-1</f>
        <v>0.35629491990467255</v>
      </c>
      <c r="Q682" s="31"/>
      <c r="R682" s="63" t="s">
        <v>76</v>
      </c>
    </row>
    <row r="683" spans="1:18" s="70" customFormat="1" ht="14">
      <c r="A683" s="64"/>
      <c r="B683" s="65"/>
      <c r="C683" s="66"/>
      <c r="D683" s="66"/>
      <c r="E683" s="66">
        <f>RATE(E$348-$D$348,,-$D681,E681)</f>
        <v>1.6882215004191507E-2</v>
      </c>
      <c r="F683" s="66">
        <f t="shared" ref="F683:P683" si="224">RATE(F$348-$D$348,,-$D681,F681)</f>
        <v>2.5823322556651599E-2</v>
      </c>
      <c r="G683" s="66">
        <f t="shared" si="224"/>
        <v>2.5590959995444397E-2</v>
      </c>
      <c r="H683" s="66">
        <f t="shared" si="224"/>
        <v>1.8454654023098104E-2</v>
      </c>
      <c r="I683" s="66">
        <f t="shared" si="224"/>
        <v>2.0035364866943694E-2</v>
      </c>
      <c r="J683" s="66">
        <f t="shared" si="224"/>
        <v>1.6987250679819165E-2</v>
      </c>
      <c r="K683" s="66">
        <f t="shared" si="224"/>
        <v>1.4205520235384456E-2</v>
      </c>
      <c r="L683" s="66">
        <f t="shared" si="224"/>
        <v>4.7446025400312931E-2</v>
      </c>
      <c r="M683" s="66">
        <f t="shared" si="224"/>
        <v>3.8440742788567905E-2</v>
      </c>
      <c r="N683" s="67">
        <f t="shared" si="224"/>
        <v>6.0131910236149097E-3</v>
      </c>
      <c r="O683" s="67">
        <f t="shared" ref="O683" si="225">RATE(O$348-$D$348,,-$D681,O681)</f>
        <v>9.1398485518553139E-3</v>
      </c>
      <c r="P683" s="67">
        <f t="shared" si="224"/>
        <v>2.5721623902888138E-2</v>
      </c>
      <c r="Q683" s="68"/>
      <c r="R683" s="69" t="s">
        <v>77</v>
      </c>
    </row>
    <row r="684" spans="1:18" s="3" customFormat="1" ht="14">
      <c r="B684" s="55"/>
      <c r="C684" s="56"/>
      <c r="D684" s="56"/>
      <c r="E684" s="56"/>
      <c r="F684" s="56">
        <f t="shared" ref="F684:N684" si="226">+E$651+E684</f>
        <v>0.03</v>
      </c>
      <c r="G684" s="56">
        <f t="shared" si="226"/>
        <v>0.14500000000000002</v>
      </c>
      <c r="H684" s="56">
        <f t="shared" si="226"/>
        <v>0.27500000000000002</v>
      </c>
      <c r="I684" s="56">
        <f t="shared" si="226"/>
        <v>0.44500000000000006</v>
      </c>
      <c r="J684" s="56">
        <f t="shared" si="226"/>
        <v>0.63500000000000001</v>
      </c>
      <c r="K684" s="56">
        <f t="shared" si="226"/>
        <v>0.875</v>
      </c>
      <c r="L684" s="56">
        <f t="shared" si="226"/>
        <v>1.6950000000000001</v>
      </c>
      <c r="M684" s="56">
        <f t="shared" si="226"/>
        <v>2.7350000000000003</v>
      </c>
      <c r="N684" s="57">
        <f t="shared" si="226"/>
        <v>3.9250000000000003</v>
      </c>
      <c r="O684" s="57">
        <f>+M$651+M684</f>
        <v>3.9250000000000003</v>
      </c>
      <c r="P684" s="57">
        <f>+N$651+N684</f>
        <v>4.7250000000000005</v>
      </c>
      <c r="Q684" s="31"/>
      <c r="R684" s="36" t="s">
        <v>74</v>
      </c>
    </row>
    <row r="685" spans="1:18" s="3" customFormat="1" ht="14">
      <c r="B685" s="58"/>
      <c r="C685" s="59"/>
      <c r="D685" s="59"/>
      <c r="E685" s="59">
        <f t="shared" ref="E685:P685" si="227">+E$661+E684</f>
        <v>22.221255934397927</v>
      </c>
      <c r="F685" s="59">
        <f t="shared" si="227"/>
        <v>23.004571375756736</v>
      </c>
      <c r="G685" s="59">
        <f t="shared" si="227"/>
        <v>23.589126133553172</v>
      </c>
      <c r="H685" s="59">
        <f t="shared" si="227"/>
        <v>23.525742147048671</v>
      </c>
      <c r="I685" s="59">
        <f t="shared" si="227"/>
        <v>24.153276150627615</v>
      </c>
      <c r="J685" s="59">
        <f t="shared" si="227"/>
        <v>24.199240593243616</v>
      </c>
      <c r="K685" s="59">
        <f t="shared" si="227"/>
        <v>24.142353177795655</v>
      </c>
      <c r="L685" s="59">
        <f t="shared" si="227"/>
        <v>31.773407851498042</v>
      </c>
      <c r="M685" s="59">
        <f t="shared" si="227"/>
        <v>30.784551535044294</v>
      </c>
      <c r="N685" s="60">
        <f t="shared" si="227"/>
        <v>23.213976806017239</v>
      </c>
      <c r="O685" s="60">
        <f t="shared" ref="O685" si="228">+O$661+O684</f>
        <v>24.175139999999999</v>
      </c>
      <c r="P685" s="60">
        <f t="shared" si="227"/>
        <v>29.725000000000001</v>
      </c>
      <c r="Q685" s="31"/>
      <c r="R685" s="36" t="s">
        <v>75</v>
      </c>
    </row>
    <row r="686" spans="1:18" s="3" customFormat="1" ht="14">
      <c r="B686" s="72"/>
      <c r="I686" s="61"/>
      <c r="J686" s="61"/>
      <c r="K686" s="61"/>
      <c r="L686" s="61"/>
      <c r="M686" s="61"/>
      <c r="N686" s="62"/>
      <c r="O686" s="62" t="e">
        <f>+O685/D685-1</f>
        <v>#DIV/0!</v>
      </c>
      <c r="P686" s="62">
        <f>+P685/E685-1</f>
        <v>0.33768316641304108</v>
      </c>
      <c r="Q686" s="31"/>
      <c r="R686" s="63" t="s">
        <v>76</v>
      </c>
    </row>
    <row r="687" spans="1:18" s="70" customFormat="1" ht="14">
      <c r="A687" s="64"/>
      <c r="B687" s="65"/>
      <c r="C687" s="66"/>
      <c r="D687" s="66"/>
      <c r="E687" s="66"/>
      <c r="F687" s="66">
        <f>RATE(F$348-$E$348,,-$E685,F685)</f>
        <v>3.5250727666848856E-2</v>
      </c>
      <c r="G687" s="66">
        <f t="shared" ref="G687:P687" si="229">RATE(G$348-$E$348,,-$E685,G685)</f>
        <v>3.0318802915331389E-2</v>
      </c>
      <c r="H687" s="66">
        <f t="shared" si="229"/>
        <v>1.9197251328972511E-2</v>
      </c>
      <c r="I687" s="66">
        <f t="shared" si="229"/>
        <v>2.1061406641011783E-2</v>
      </c>
      <c r="J687" s="66">
        <f t="shared" si="229"/>
        <v>1.7200645735515208E-2</v>
      </c>
      <c r="K687" s="66">
        <f t="shared" si="229"/>
        <v>1.3915664907224037E-2</v>
      </c>
      <c r="L687" s="66">
        <f t="shared" si="229"/>
        <v>5.2410150036369181E-2</v>
      </c>
      <c r="M687" s="66">
        <f t="shared" si="229"/>
        <v>4.1586946948528193E-2</v>
      </c>
      <c r="N687" s="67">
        <f t="shared" si="229"/>
        <v>4.8679479794763439E-3</v>
      </c>
      <c r="O687" s="67">
        <f t="shared" ref="O687" si="230">RATE(O$348-$E$348,,-$E685,O685)</f>
        <v>8.463164503619414E-3</v>
      </c>
      <c r="P687" s="67">
        <f t="shared" si="229"/>
        <v>2.680189184729026E-2</v>
      </c>
      <c r="Q687" s="68"/>
      <c r="R687" s="69" t="s">
        <v>77</v>
      </c>
    </row>
    <row r="688" spans="1:18" s="3" customFormat="1" ht="14">
      <c r="B688" s="55"/>
      <c r="C688" s="56"/>
      <c r="D688" s="56"/>
      <c r="E688" s="56"/>
      <c r="F688" s="56"/>
      <c r="G688" s="56">
        <f t="shared" ref="G688:N688" si="231">+F$651+F688</f>
        <v>0.115</v>
      </c>
      <c r="H688" s="56">
        <f t="shared" si="231"/>
        <v>0.245</v>
      </c>
      <c r="I688" s="56">
        <f t="shared" si="231"/>
        <v>0.41500000000000004</v>
      </c>
      <c r="J688" s="56">
        <f t="shared" si="231"/>
        <v>0.60499999999999998</v>
      </c>
      <c r="K688" s="56">
        <f t="shared" si="231"/>
        <v>0.84499999999999997</v>
      </c>
      <c r="L688" s="56">
        <f t="shared" si="231"/>
        <v>1.665</v>
      </c>
      <c r="M688" s="56">
        <f t="shared" si="231"/>
        <v>2.7050000000000001</v>
      </c>
      <c r="N688" s="57">
        <f t="shared" si="231"/>
        <v>3.895</v>
      </c>
      <c r="O688" s="57">
        <f>+M$651+M688</f>
        <v>3.895</v>
      </c>
      <c r="P688" s="57">
        <f>+N$651+N688</f>
        <v>4.6950000000000003</v>
      </c>
      <c r="Q688" s="31"/>
      <c r="R688" s="36" t="s">
        <v>74</v>
      </c>
    </row>
    <row r="689" spans="1:18" s="3" customFormat="1" ht="14">
      <c r="B689" s="58"/>
      <c r="C689" s="59"/>
      <c r="D689" s="59"/>
      <c r="E689" s="59"/>
      <c r="F689" s="59">
        <f t="shared" ref="F689:P689" si="232">+F$661+F688</f>
        <v>22.974571375756735</v>
      </c>
      <c r="G689" s="59">
        <f t="shared" si="232"/>
        <v>23.559126133553171</v>
      </c>
      <c r="H689" s="59">
        <f t="shared" si="232"/>
        <v>23.495742147048674</v>
      </c>
      <c r="I689" s="59">
        <f t="shared" si="232"/>
        <v>24.123276150627614</v>
      </c>
      <c r="J689" s="59">
        <f t="shared" si="232"/>
        <v>24.169240593243615</v>
      </c>
      <c r="K689" s="59">
        <f t="shared" si="232"/>
        <v>24.112353177795654</v>
      </c>
      <c r="L689" s="59">
        <f t="shared" si="232"/>
        <v>31.743407851498041</v>
      </c>
      <c r="M689" s="59">
        <f t="shared" si="232"/>
        <v>30.754551535044293</v>
      </c>
      <c r="N689" s="60">
        <f t="shared" si="232"/>
        <v>23.183976806017238</v>
      </c>
      <c r="O689" s="60">
        <f t="shared" ref="O689" si="233">+O$661+O688</f>
        <v>24.145139999999998</v>
      </c>
      <c r="P689" s="60">
        <f t="shared" si="232"/>
        <v>29.695</v>
      </c>
      <c r="Q689" s="31"/>
      <c r="R689" s="36" t="s">
        <v>75</v>
      </c>
    </row>
    <row r="690" spans="1:18" s="3" customFormat="1" ht="14">
      <c r="B690" s="72"/>
      <c r="I690" s="61"/>
      <c r="J690" s="61"/>
      <c r="K690" s="61"/>
      <c r="L690" s="61"/>
      <c r="M690" s="61"/>
      <c r="N690" s="62"/>
      <c r="O690" s="62" t="e">
        <f>+O689/E689-1</f>
        <v>#DIV/0!</v>
      </c>
      <c r="P690" s="62">
        <f>+P689/F689-1</f>
        <v>0.29251595228169558</v>
      </c>
      <c r="Q690" s="31"/>
      <c r="R690" s="63" t="s">
        <v>76</v>
      </c>
    </row>
    <row r="691" spans="1:18" s="70" customFormat="1" ht="14">
      <c r="A691" s="64"/>
      <c r="B691" s="65"/>
      <c r="C691" s="66"/>
      <c r="D691" s="66"/>
      <c r="E691" s="66"/>
      <c r="F691" s="66"/>
      <c r="G691" s="66">
        <f>RATE(G$348-$F$348,,-$F689,G689)</f>
        <v>2.5443554451391022E-2</v>
      </c>
      <c r="H691" s="66">
        <f t="shared" ref="H691:P691" si="234">RATE(H$348-$F$348,,-$F689,H689)</f>
        <v>1.1278734454212035E-2</v>
      </c>
      <c r="I691" s="66">
        <f t="shared" si="234"/>
        <v>1.6396022641969436E-2</v>
      </c>
      <c r="J691" s="66">
        <f t="shared" si="234"/>
        <v>1.275383591828543E-2</v>
      </c>
      <c r="K691" s="66">
        <f t="shared" si="234"/>
        <v>9.7141342976485232E-3</v>
      </c>
      <c r="L691" s="66">
        <f t="shared" si="234"/>
        <v>5.536095323855466E-2</v>
      </c>
      <c r="M691" s="66">
        <f t="shared" si="234"/>
        <v>4.2544421262322364E-2</v>
      </c>
      <c r="N691" s="67">
        <f t="shared" si="234"/>
        <v>1.1348150677729172E-3</v>
      </c>
      <c r="O691" s="67">
        <f t="shared" ref="O691" si="235">RATE(O$348-$F$348,,-$F689,O689)</f>
        <v>5.5369509803848103E-3</v>
      </c>
      <c r="P691" s="67">
        <f t="shared" si="234"/>
        <v>2.5991094567651463E-2</v>
      </c>
      <c r="Q691" s="68"/>
      <c r="R691" s="69" t="s">
        <v>77</v>
      </c>
    </row>
    <row r="692" spans="1:18" s="3" customFormat="1" ht="14">
      <c r="B692" s="55"/>
      <c r="C692" s="56"/>
      <c r="D692" s="56"/>
      <c r="E692" s="56"/>
      <c r="F692" s="56"/>
      <c r="G692" s="56"/>
      <c r="H692" s="56">
        <f t="shared" ref="H692:N692" si="236">+G$651+G692</f>
        <v>0.13</v>
      </c>
      <c r="I692" s="56">
        <f t="shared" si="236"/>
        <v>0.30000000000000004</v>
      </c>
      <c r="J692" s="56">
        <f t="shared" si="236"/>
        <v>0.49000000000000005</v>
      </c>
      <c r="K692" s="56">
        <f t="shared" si="236"/>
        <v>0.73000000000000009</v>
      </c>
      <c r="L692" s="56">
        <f t="shared" si="236"/>
        <v>1.5500000000000003</v>
      </c>
      <c r="M692" s="56">
        <f t="shared" si="236"/>
        <v>2.5900000000000003</v>
      </c>
      <c r="N692" s="57">
        <f t="shared" si="236"/>
        <v>3.7800000000000002</v>
      </c>
      <c r="O692" s="57">
        <f>+M$651+M692</f>
        <v>3.7800000000000002</v>
      </c>
      <c r="P692" s="57">
        <f>+N$651+N692</f>
        <v>4.58</v>
      </c>
      <c r="Q692" s="31"/>
      <c r="R692" s="36" t="s">
        <v>74</v>
      </c>
    </row>
    <row r="693" spans="1:18" s="3" customFormat="1" ht="14">
      <c r="B693" s="58"/>
      <c r="C693" s="59"/>
      <c r="D693" s="59"/>
      <c r="E693" s="59"/>
      <c r="F693" s="59"/>
      <c r="G693" s="59">
        <f t="shared" ref="G693:P693" si="237">+G$661+G692</f>
        <v>23.444126133553173</v>
      </c>
      <c r="H693" s="59">
        <f t="shared" si="237"/>
        <v>23.380742147048672</v>
      </c>
      <c r="I693" s="59">
        <f t="shared" si="237"/>
        <v>24.008276150627616</v>
      </c>
      <c r="J693" s="59">
        <f t="shared" si="237"/>
        <v>24.054240593243613</v>
      </c>
      <c r="K693" s="59">
        <f t="shared" si="237"/>
        <v>23.997353177795656</v>
      </c>
      <c r="L693" s="59">
        <f t="shared" si="237"/>
        <v>31.628407851498043</v>
      </c>
      <c r="M693" s="59">
        <f t="shared" si="237"/>
        <v>30.639551535044294</v>
      </c>
      <c r="N693" s="60">
        <f t="shared" si="237"/>
        <v>23.06897680601724</v>
      </c>
      <c r="O693" s="60">
        <f t="shared" ref="O693" si="238">+O$661+O692</f>
        <v>24.030139999999999</v>
      </c>
      <c r="P693" s="60">
        <f t="shared" si="237"/>
        <v>29.58</v>
      </c>
      <c r="Q693" s="31"/>
      <c r="R693" s="36" t="s">
        <v>75</v>
      </c>
    </row>
    <row r="694" spans="1:18" s="3" customFormat="1" ht="14">
      <c r="B694" s="72"/>
      <c r="I694" s="61"/>
      <c r="J694" s="61"/>
      <c r="K694" s="61"/>
      <c r="L694" s="61"/>
      <c r="M694" s="61"/>
      <c r="N694" s="62"/>
      <c r="O694" s="62" t="e">
        <f>+O693/F693-1</f>
        <v>#DIV/0!</v>
      </c>
      <c r="P694" s="62">
        <f>+P693/G693-1</f>
        <v>0.26172329185966881</v>
      </c>
      <c r="Q694" s="31"/>
      <c r="R694" s="63" t="s">
        <v>76</v>
      </c>
    </row>
    <row r="695" spans="1:18" s="70" customFormat="1" ht="14">
      <c r="A695" s="64"/>
      <c r="B695" s="65"/>
      <c r="C695" s="66"/>
      <c r="D695" s="66"/>
      <c r="E695" s="66"/>
      <c r="F695" s="66"/>
      <c r="G695" s="66"/>
      <c r="H695" s="66">
        <f>RATE(H$348-$G$348,,-$G693,H693)</f>
        <v>-2.703619070441126E-3</v>
      </c>
      <c r="I695" s="66">
        <f t="shared" ref="I695:P695" si="239">RATE(I$348-$G$348,,-$G693,I693)</f>
        <v>1.1960274708329171E-2</v>
      </c>
      <c r="J695" s="66">
        <f t="shared" si="239"/>
        <v>8.6005494399139411E-3</v>
      </c>
      <c r="K695" s="66">
        <f t="shared" si="239"/>
        <v>5.8479230327005052E-3</v>
      </c>
      <c r="L695" s="66">
        <f t="shared" si="239"/>
        <v>6.1716718806368073E-2</v>
      </c>
      <c r="M695" s="66">
        <f t="shared" si="239"/>
        <v>4.5622032664187087E-2</v>
      </c>
      <c r="N695" s="67">
        <f t="shared" si="239"/>
        <v>-2.3018123737238599E-3</v>
      </c>
      <c r="O695" s="67">
        <f t="shared" ref="O695" si="240">RATE(O$348-$G$348,,-$G693,O693)</f>
        <v>3.0908790703142249E-3</v>
      </c>
      <c r="P695" s="67">
        <f t="shared" si="239"/>
        <v>2.6167452045730035E-2</v>
      </c>
      <c r="Q695" s="68"/>
      <c r="R695" s="69" t="s">
        <v>77</v>
      </c>
    </row>
    <row r="696" spans="1:18" s="3" customFormat="1" ht="14">
      <c r="B696" s="55"/>
      <c r="C696" s="56"/>
      <c r="D696" s="56"/>
      <c r="E696" s="56"/>
      <c r="F696" s="56"/>
      <c r="G696" s="56"/>
      <c r="H696" s="56"/>
      <c r="I696" s="56">
        <f t="shared" ref="I696:N696" si="241">+H$651+H696</f>
        <v>0.17</v>
      </c>
      <c r="J696" s="56">
        <f t="shared" si="241"/>
        <v>0.36</v>
      </c>
      <c r="K696" s="56">
        <f t="shared" si="241"/>
        <v>0.6</v>
      </c>
      <c r="L696" s="56">
        <f t="shared" si="241"/>
        <v>1.42</v>
      </c>
      <c r="M696" s="56">
        <f t="shared" si="241"/>
        <v>2.46</v>
      </c>
      <c r="N696" s="57">
        <f t="shared" si="241"/>
        <v>3.65</v>
      </c>
      <c r="O696" s="57">
        <f>+M$651+M696</f>
        <v>3.65</v>
      </c>
      <c r="P696" s="57">
        <f>+N$651+N696</f>
        <v>4.45</v>
      </c>
      <c r="Q696" s="31"/>
      <c r="R696" s="36" t="s">
        <v>74</v>
      </c>
    </row>
    <row r="697" spans="1:18" s="3" customFormat="1" ht="14">
      <c r="B697" s="58"/>
      <c r="C697" s="59"/>
      <c r="D697" s="59"/>
      <c r="E697" s="59"/>
      <c r="F697" s="59"/>
      <c r="G697" s="59"/>
      <c r="H697" s="59">
        <f t="shared" ref="H697:P697" si="242">+H$661+H696</f>
        <v>23.250742147048673</v>
      </c>
      <c r="I697" s="59">
        <f t="shared" si="242"/>
        <v>23.878276150627617</v>
      </c>
      <c r="J697" s="59">
        <f t="shared" si="242"/>
        <v>23.924240593243614</v>
      </c>
      <c r="K697" s="59">
        <f t="shared" si="242"/>
        <v>23.867353177795657</v>
      </c>
      <c r="L697" s="59">
        <f t="shared" si="242"/>
        <v>31.498407851498044</v>
      </c>
      <c r="M697" s="59">
        <f t="shared" si="242"/>
        <v>30.509551535044295</v>
      </c>
      <c r="N697" s="60">
        <f t="shared" si="242"/>
        <v>22.938976806017237</v>
      </c>
      <c r="O697" s="60">
        <f t="shared" ref="O697" si="243">+O$661+O696</f>
        <v>23.900139999999997</v>
      </c>
      <c r="P697" s="60">
        <f t="shared" si="242"/>
        <v>29.45</v>
      </c>
      <c r="Q697" s="31"/>
      <c r="R697" s="36" t="s">
        <v>75</v>
      </c>
    </row>
    <row r="698" spans="1:18" s="3" customFormat="1" ht="14">
      <c r="B698" s="72"/>
      <c r="I698" s="61"/>
      <c r="J698" s="61"/>
      <c r="K698" s="61"/>
      <c r="L698" s="61"/>
      <c r="M698" s="61"/>
      <c r="N698" s="62"/>
      <c r="O698" s="62" t="e">
        <f>+O697/G697-1</f>
        <v>#DIV/0!</v>
      </c>
      <c r="P698" s="62">
        <f>+P697/H697-1</f>
        <v>0.26662623557322562</v>
      </c>
      <c r="Q698" s="31"/>
      <c r="R698" s="63" t="s">
        <v>76</v>
      </c>
    </row>
    <row r="699" spans="1:18" s="70" customFormat="1" ht="14">
      <c r="A699" s="64"/>
      <c r="B699" s="65"/>
      <c r="C699" s="66"/>
      <c r="D699" s="66"/>
      <c r="E699" s="66"/>
      <c r="F699" s="66"/>
      <c r="G699" s="66"/>
      <c r="H699" s="66"/>
      <c r="I699" s="66">
        <f t="shared" ref="I699:P699" si="244">RATE(I$348-$H$348,,-$H697,I697)</f>
        <v>2.6989848307211902E-2</v>
      </c>
      <c r="J699" s="66">
        <f t="shared" si="244"/>
        <v>1.4379983279294462E-2</v>
      </c>
      <c r="K699" s="66">
        <f t="shared" si="244"/>
        <v>8.7630047827292924E-3</v>
      </c>
      <c r="L699" s="66">
        <f t="shared" si="244"/>
        <v>7.8854669358890947E-2</v>
      </c>
      <c r="M699" s="66">
        <f t="shared" si="244"/>
        <v>5.5844108192507139E-2</v>
      </c>
      <c r="N699" s="67">
        <f t="shared" si="244"/>
        <v>-2.2473948466477981E-3</v>
      </c>
      <c r="O699" s="67">
        <f t="shared" ref="O699" si="245">RATE(O$348-$H$348,,-$H697,O697)</f>
        <v>3.9430771010740082E-3</v>
      </c>
      <c r="P699" s="67">
        <f t="shared" si="244"/>
        <v>2.9985379297310055E-2</v>
      </c>
      <c r="Q699" s="68"/>
      <c r="R699" s="69" t="s">
        <v>77</v>
      </c>
    </row>
    <row r="700" spans="1:18" s="3" customFormat="1" ht="14">
      <c r="B700" s="55"/>
      <c r="C700" s="56"/>
      <c r="D700" s="56"/>
      <c r="E700" s="56"/>
      <c r="F700" s="56"/>
      <c r="G700" s="56"/>
      <c r="H700" s="56"/>
      <c r="I700" s="56"/>
      <c r="J700" s="56">
        <f t="shared" ref="J700:N700" si="246">+I$651+I700</f>
        <v>0.19</v>
      </c>
      <c r="K700" s="56">
        <f t="shared" si="246"/>
        <v>0.43000000000000005</v>
      </c>
      <c r="L700" s="56">
        <f t="shared" si="246"/>
        <v>1.25</v>
      </c>
      <c r="M700" s="56">
        <f t="shared" si="246"/>
        <v>2.29</v>
      </c>
      <c r="N700" s="57">
        <f t="shared" si="246"/>
        <v>3.48</v>
      </c>
      <c r="O700" s="57">
        <f>+M$651+M700</f>
        <v>3.48</v>
      </c>
      <c r="P700" s="57">
        <f>+N$651+N700</f>
        <v>4.28</v>
      </c>
      <c r="Q700" s="31"/>
      <c r="R700" s="36" t="s">
        <v>74</v>
      </c>
    </row>
    <row r="701" spans="1:18" s="3" customFormat="1" ht="14">
      <c r="B701" s="58"/>
      <c r="C701" s="59"/>
      <c r="D701" s="59"/>
      <c r="E701" s="59"/>
      <c r="F701" s="59"/>
      <c r="G701" s="59"/>
      <c r="H701" s="59"/>
      <c r="I701" s="59">
        <f t="shared" ref="I701:P701" si="247">+I$661+I700</f>
        <v>23.708276150627615</v>
      </c>
      <c r="J701" s="59">
        <f t="shared" si="247"/>
        <v>23.754240593243615</v>
      </c>
      <c r="K701" s="59">
        <f t="shared" si="247"/>
        <v>23.697353177795655</v>
      </c>
      <c r="L701" s="59">
        <f t="shared" si="247"/>
        <v>31.328407851498042</v>
      </c>
      <c r="M701" s="59">
        <f t="shared" si="247"/>
        <v>30.339551535044293</v>
      </c>
      <c r="N701" s="60">
        <f t="shared" si="247"/>
        <v>22.768976806017239</v>
      </c>
      <c r="O701" s="60">
        <f t="shared" ref="O701" si="248">+O$661+O700</f>
        <v>23.730139999999999</v>
      </c>
      <c r="P701" s="60">
        <f t="shared" si="247"/>
        <v>29.28</v>
      </c>
      <c r="Q701" s="31"/>
      <c r="R701" s="36" t="s">
        <v>75</v>
      </c>
    </row>
    <row r="702" spans="1:18" s="3" customFormat="1" ht="14">
      <c r="B702" s="72"/>
      <c r="I702" s="61"/>
      <c r="J702" s="61"/>
      <c r="K702" s="61"/>
      <c r="L702" s="61"/>
      <c r="M702" s="61"/>
      <c r="N702" s="62"/>
      <c r="O702" s="62" t="e">
        <f>+O701/H701-1</f>
        <v>#DIV/0!</v>
      </c>
      <c r="P702" s="62">
        <f>+P701/I701-1</f>
        <v>0.23501176610113372</v>
      </c>
      <c r="Q702" s="31"/>
      <c r="R702" s="63" t="s">
        <v>76</v>
      </c>
    </row>
    <row r="703" spans="1:18" s="70" customFormat="1" ht="14">
      <c r="A703" s="64"/>
      <c r="B703" s="65"/>
      <c r="C703" s="66"/>
      <c r="D703" s="66"/>
      <c r="E703" s="66"/>
      <c r="F703" s="66"/>
      <c r="G703" s="66"/>
      <c r="H703" s="66"/>
      <c r="I703" s="66"/>
      <c r="J703" s="66">
        <f t="shared" ref="J703:P703" si="249">RATE(J$348-$I$348,,-$I701,J701)</f>
        <v>1.9387509376038289E-3</v>
      </c>
      <c r="K703" s="66">
        <f t="shared" si="249"/>
        <v>-2.3038856076060737E-4</v>
      </c>
      <c r="L703" s="66">
        <f t="shared" si="249"/>
        <v>9.735239444437041E-2</v>
      </c>
      <c r="M703" s="66">
        <f t="shared" si="249"/>
        <v>6.359746839642974E-2</v>
      </c>
      <c r="N703" s="67">
        <f t="shared" si="249"/>
        <v>-8.052453659456147E-3</v>
      </c>
      <c r="O703" s="67">
        <f t="shared" ref="O703" si="250">RATE(O$348-$I$348,,-$I701,O701)</f>
        <v>1.5364151567784538E-4</v>
      </c>
      <c r="P703" s="67">
        <f t="shared" si="249"/>
        <v>3.0613603841655717E-2</v>
      </c>
      <c r="Q703" s="68"/>
      <c r="R703" s="69" t="s">
        <v>77</v>
      </c>
    </row>
    <row r="704" spans="1:18" s="3" customFormat="1" ht="14">
      <c r="B704" s="55"/>
      <c r="C704" s="56"/>
      <c r="D704" s="56"/>
      <c r="E704" s="56"/>
      <c r="F704" s="56"/>
      <c r="G704" s="56"/>
      <c r="H704" s="56"/>
      <c r="I704" s="56"/>
      <c r="J704" s="56"/>
      <c r="K704" s="56">
        <f>+J$651+J704</f>
        <v>0.24000000000000002</v>
      </c>
      <c r="L704" s="56">
        <f>+K$651+K704</f>
        <v>1.06</v>
      </c>
      <c r="M704" s="56">
        <f>+L$651+L704</f>
        <v>2.1</v>
      </c>
      <c r="N704" s="57">
        <f>+M$651+M704</f>
        <v>3.29</v>
      </c>
      <c r="O704" s="57">
        <f>+M$651+M704</f>
        <v>3.29</v>
      </c>
      <c r="P704" s="57">
        <f>+N$651+N704</f>
        <v>4.09</v>
      </c>
      <c r="Q704" s="31"/>
      <c r="R704" s="36" t="s">
        <v>74</v>
      </c>
    </row>
    <row r="705" spans="1:18" s="3" customFormat="1" ht="14">
      <c r="B705" s="58"/>
      <c r="C705" s="59"/>
      <c r="D705" s="59"/>
      <c r="E705" s="59"/>
      <c r="F705" s="59"/>
      <c r="G705" s="59"/>
      <c r="H705" s="59"/>
      <c r="I705" s="59"/>
      <c r="J705" s="59">
        <f t="shared" ref="J705:P705" si="251">+J$661+J704</f>
        <v>23.564240593243614</v>
      </c>
      <c r="K705" s="59">
        <f t="shared" si="251"/>
        <v>23.507353177795654</v>
      </c>
      <c r="L705" s="59">
        <f t="shared" si="251"/>
        <v>31.138407851498041</v>
      </c>
      <c r="M705" s="59">
        <f t="shared" si="251"/>
        <v>30.149551535044296</v>
      </c>
      <c r="N705" s="60">
        <f t="shared" si="251"/>
        <v>22.578976806017238</v>
      </c>
      <c r="O705" s="60">
        <f t="shared" ref="O705" si="252">+O$661+O704</f>
        <v>23.540139999999997</v>
      </c>
      <c r="P705" s="60">
        <f t="shared" si="251"/>
        <v>29.09</v>
      </c>
      <c r="Q705" s="31"/>
      <c r="R705" s="36" t="s">
        <v>75</v>
      </c>
    </row>
    <row r="706" spans="1:18" s="3" customFormat="1" ht="14">
      <c r="B706" s="72"/>
      <c r="I706" s="61"/>
      <c r="J706" s="61"/>
      <c r="K706" s="61"/>
      <c r="L706" s="61"/>
      <c r="M706" s="61"/>
      <c r="N706" s="62"/>
      <c r="O706" s="62" t="e">
        <f>+O705/I705-1</f>
        <v>#DIV/0!</v>
      </c>
      <c r="P706" s="62">
        <f>+P705/J705-1</f>
        <v>0.23449766543042094</v>
      </c>
      <c r="Q706" s="31"/>
      <c r="R706" s="63" t="s">
        <v>76</v>
      </c>
    </row>
    <row r="707" spans="1:18" s="70" customFormat="1" ht="14">
      <c r="A707" s="64"/>
      <c r="B707" s="65"/>
      <c r="C707" s="66"/>
      <c r="D707" s="66"/>
      <c r="E707" s="66"/>
      <c r="F707" s="66"/>
      <c r="G707" s="66"/>
      <c r="H707" s="66"/>
      <c r="I707" s="66"/>
      <c r="J707" s="66"/>
      <c r="K707" s="66">
        <f t="shared" ref="K707:P707" si="253">RATE(K$348-$J$348,,-$J705,K705)</f>
        <v>-2.4141416831515525E-3</v>
      </c>
      <c r="L707" s="66">
        <f t="shared" si="253"/>
        <v>0.14953309005248355</v>
      </c>
      <c r="M707" s="66">
        <f t="shared" si="253"/>
        <v>8.561491848149326E-2</v>
      </c>
      <c r="N707" s="67">
        <f t="shared" si="253"/>
        <v>-1.0620967521891947E-2</v>
      </c>
      <c r="O707" s="67">
        <f t="shared" si="253"/>
        <v>-2.0463599380232946E-4</v>
      </c>
      <c r="P707" s="67">
        <f t="shared" si="253"/>
        <v>3.5734347670037636E-2</v>
      </c>
      <c r="Q707" s="68"/>
      <c r="R707" s="69" t="s">
        <v>77</v>
      </c>
    </row>
    <row r="708" spans="1:18" s="3" customFormat="1" ht="14">
      <c r="B708" s="73"/>
      <c r="C708" s="74"/>
      <c r="D708" s="74"/>
      <c r="E708" s="74"/>
      <c r="F708" s="74"/>
      <c r="G708" s="74"/>
      <c r="H708" s="74"/>
      <c r="I708" s="74"/>
      <c r="J708" s="74"/>
      <c r="K708" s="74"/>
      <c r="L708" s="74">
        <f>+K$651+K708</f>
        <v>0.82000000000000006</v>
      </c>
      <c r="M708" s="74">
        <f>+L$651+L708</f>
        <v>1.86</v>
      </c>
      <c r="N708" s="75">
        <f>+M$651+M708</f>
        <v>3.05</v>
      </c>
      <c r="O708" s="75">
        <f>+M$651+M708</f>
        <v>3.05</v>
      </c>
      <c r="P708" s="75">
        <f>+N$651+N708</f>
        <v>3.8499999999999996</v>
      </c>
      <c r="Q708" s="31"/>
      <c r="R708" s="36" t="s">
        <v>74</v>
      </c>
    </row>
    <row r="709" spans="1:18" s="3" customFormat="1" ht="14">
      <c r="B709" s="76"/>
      <c r="C709" s="77"/>
      <c r="D709" s="77"/>
      <c r="E709" s="77"/>
      <c r="F709" s="77"/>
      <c r="G709" s="77"/>
      <c r="H709" s="77"/>
      <c r="I709" s="77"/>
      <c r="J709" s="77"/>
      <c r="K709" s="77">
        <f t="shared" ref="K709:P709" si="254">+K$661+K708</f>
        <v>23.267353177795655</v>
      </c>
      <c r="L709" s="77">
        <f t="shared" si="254"/>
        <v>30.898407851498042</v>
      </c>
      <c r="M709" s="77">
        <f t="shared" si="254"/>
        <v>29.909551535044294</v>
      </c>
      <c r="N709" s="78">
        <f t="shared" si="254"/>
        <v>22.338976806017239</v>
      </c>
      <c r="O709" s="78">
        <f t="shared" si="254"/>
        <v>23.300139999999999</v>
      </c>
      <c r="P709" s="78">
        <f t="shared" si="254"/>
        <v>28.85</v>
      </c>
      <c r="Q709" s="31"/>
      <c r="R709" s="36" t="s">
        <v>75</v>
      </c>
    </row>
    <row r="710" spans="1:18" s="3" customFormat="1" ht="14">
      <c r="B710" s="72"/>
      <c r="I710" s="61"/>
      <c r="J710" s="61"/>
      <c r="K710" s="61"/>
      <c r="L710" s="61"/>
      <c r="M710" s="61"/>
      <c r="N710" s="62"/>
      <c r="O710" s="62" t="e">
        <f>+O709/J709-1</f>
        <v>#DIV/0!</v>
      </c>
      <c r="P710" s="62">
        <f>+P709/K709-1</f>
        <v>0.23993476093069055</v>
      </c>
      <c r="Q710" s="31"/>
      <c r="R710" s="63" t="s">
        <v>76</v>
      </c>
    </row>
    <row r="711" spans="1:18" s="70" customFormat="1" ht="14">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3.520975421518751E-4</v>
      </c>
      <c r="P711" s="67">
        <f>RATE(P$348-$K$348,,-$K709,P709)</f>
        <v>4.3950164550403452E-2</v>
      </c>
      <c r="Q711" s="68"/>
      <c r="R711" s="69" t="s">
        <v>77</v>
      </c>
    </row>
    <row r="712" spans="1:18" s="3" customFormat="1" ht="14">
      <c r="B712" s="73"/>
      <c r="C712" s="74"/>
      <c r="D712" s="74"/>
      <c r="E712" s="74"/>
      <c r="F712" s="74"/>
      <c r="G712" s="74"/>
      <c r="H712" s="74"/>
      <c r="I712" s="74"/>
      <c r="J712" s="74"/>
      <c r="K712" s="74"/>
      <c r="L712" s="74"/>
      <c r="M712" s="74">
        <f>+L$651+L712</f>
        <v>1.04</v>
      </c>
      <c r="N712" s="75">
        <f>+M$651+M712</f>
        <v>2.23</v>
      </c>
      <c r="O712" s="75">
        <f>+M$651+M712</f>
        <v>2.23</v>
      </c>
      <c r="P712" s="75">
        <f>+N$651+N712</f>
        <v>3.0300000000000002</v>
      </c>
      <c r="Q712" s="31"/>
      <c r="R712" s="36" t="s">
        <v>74</v>
      </c>
    </row>
    <row r="713" spans="1:18" s="3" customFormat="1" ht="14">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22.480139999999999</v>
      </c>
      <c r="P713" s="78">
        <f>+P$661+P712</f>
        <v>28.03</v>
      </c>
      <c r="Q713" s="31"/>
      <c r="R713" s="36" t="s">
        <v>75</v>
      </c>
    </row>
    <row r="714" spans="1:18" s="3" customFormat="1" ht="14">
      <c r="B714" s="72"/>
      <c r="I714" s="61"/>
      <c r="J714" s="61"/>
      <c r="K714" s="61"/>
      <c r="L714" s="61"/>
      <c r="M714" s="61"/>
      <c r="N714" s="62"/>
      <c r="O714" s="62" t="e">
        <f>+O713/K713-1</f>
        <v>#DIV/0!</v>
      </c>
      <c r="P714" s="62">
        <f>+P713/L713-1</f>
        <v>-6.8102269960942152E-2</v>
      </c>
      <c r="Q714" s="31"/>
      <c r="R714" s="63" t="s">
        <v>76</v>
      </c>
    </row>
    <row r="715" spans="1:18" s="70" customFormat="1" ht="14">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-9.2497028210467513E-2</v>
      </c>
      <c r="P715" s="67">
        <f>RATE(P$348-$L$348,,-$L713,P713)</f>
        <v>-1.7478498017585904E-2</v>
      </c>
      <c r="Q715" s="68"/>
      <c r="R715" s="69" t="s">
        <v>77</v>
      </c>
    </row>
    <row r="716" spans="1:18" s="3" customFormat="1" ht="14">
      <c r="B716" s="73"/>
      <c r="C716" s="74"/>
      <c r="D716" s="74"/>
      <c r="E716" s="74"/>
      <c r="F716" s="74"/>
      <c r="G716" s="74"/>
      <c r="H716" s="74"/>
      <c r="I716" s="74"/>
      <c r="J716" s="74"/>
      <c r="K716" s="74"/>
      <c r="L716" s="74"/>
      <c r="M716" s="74"/>
      <c r="N716" s="75">
        <f>+M$651+M716</f>
        <v>1.19</v>
      </c>
      <c r="O716" s="75">
        <f>+M$651+M716</f>
        <v>1.19</v>
      </c>
      <c r="P716" s="75">
        <f>+N$651+N716</f>
        <v>1.99</v>
      </c>
      <c r="Q716" s="31"/>
      <c r="R716" s="36" t="s">
        <v>74</v>
      </c>
    </row>
    <row r="717" spans="1:18" s="3" customFormat="1" ht="14">
      <c r="B717" s="76"/>
      <c r="C717" s="77"/>
      <c r="D717" s="77"/>
      <c r="E717" s="77"/>
      <c r="F717" s="77"/>
      <c r="G717" s="77"/>
      <c r="H717" s="77"/>
      <c r="I717" s="77"/>
      <c r="J717" s="77"/>
      <c r="K717" s="77"/>
      <c r="L717" s="77"/>
      <c r="M717" s="77">
        <f>+M$661+M716</f>
        <v>28.049551535044294</v>
      </c>
      <c r="N717" s="78">
        <f>+N$661+N716</f>
        <v>20.47897680601724</v>
      </c>
      <c r="O717" s="78">
        <f>+O$661+O716</f>
        <v>21.44014</v>
      </c>
      <c r="P717" s="78">
        <f>+P$661+P716</f>
        <v>26.99</v>
      </c>
      <c r="Q717" s="31"/>
      <c r="R717" s="36" t="s">
        <v>75</v>
      </c>
    </row>
    <row r="718" spans="1:18" s="3" customFormat="1" ht="14">
      <c r="B718" s="72"/>
      <c r="I718" s="61"/>
      <c r="J718" s="61"/>
      <c r="K718" s="61"/>
      <c r="L718" s="61"/>
      <c r="M718" s="61"/>
      <c r="N718" s="62"/>
      <c r="O718" s="62" t="e">
        <f>+O717/L717-1</f>
        <v>#DIV/0!</v>
      </c>
      <c r="P718" s="62">
        <f>+P717/M717-1</f>
        <v>-3.7774277200850137E-2</v>
      </c>
      <c r="Q718" s="31"/>
      <c r="R718" s="63" t="s">
        <v>76</v>
      </c>
    </row>
    <row r="719" spans="1:18" s="70" customFormat="1" ht="14">
      <c r="A719" s="64"/>
      <c r="B719" s="65"/>
      <c r="C719" s="66"/>
      <c r="D719" s="66"/>
      <c r="E719" s="66"/>
      <c r="F719" s="66"/>
      <c r="G719" s="66"/>
      <c r="H719" s="66"/>
      <c r="I719" s="66"/>
      <c r="J719" s="66"/>
      <c r="K719" s="66"/>
      <c r="L719" s="66"/>
      <c r="M719" s="66"/>
      <c r="N719" s="67">
        <f>RATE(N$348-$M$348,,-$M717,N717)</f>
        <v>-0.26990002744138702</v>
      </c>
      <c r="O719" s="67">
        <f>RATE(O$348-$M$348,,-$M717,O717)</f>
        <v>-0.12571938833196911</v>
      </c>
      <c r="P719" s="67">
        <f>RATE(P$348-$M$348,,-$M717,P717)</f>
        <v>-1.2753383072460408E-2</v>
      </c>
      <c r="Q719" s="68"/>
      <c r="R719" s="69" t="s">
        <v>77</v>
      </c>
    </row>
    <row r="720" spans="1:18" s="3" customFormat="1" ht="14">
      <c r="B720" s="73"/>
      <c r="C720" s="74"/>
      <c r="D720" s="74"/>
      <c r="E720" s="74"/>
      <c r="F720" s="74"/>
      <c r="G720" s="74"/>
      <c r="H720" s="74"/>
      <c r="I720" s="74"/>
      <c r="J720" s="74"/>
      <c r="K720" s="74"/>
      <c r="L720" s="74"/>
      <c r="M720" s="74"/>
      <c r="N720" s="75"/>
      <c r="O720" s="75">
        <f>+M$651+M720</f>
        <v>1.19</v>
      </c>
      <c r="P720" s="75">
        <f>+N$651+N720</f>
        <v>0.8</v>
      </c>
      <c r="Q720" s="31"/>
      <c r="R720" s="36" t="s">
        <v>74</v>
      </c>
    </row>
    <row r="721" spans="1:18" s="3" customFormat="1" ht="14">
      <c r="B721" s="76"/>
      <c r="C721" s="77"/>
      <c r="D721" s="77"/>
      <c r="E721" s="77"/>
      <c r="F721" s="77"/>
      <c r="G721" s="77"/>
      <c r="H721" s="77"/>
      <c r="I721" s="77"/>
      <c r="J721" s="77"/>
      <c r="K721" s="77"/>
      <c r="L721" s="77"/>
      <c r="M721" s="77"/>
      <c r="N721" s="78">
        <f>+N$661+N720</f>
        <v>19.288976806017239</v>
      </c>
      <c r="O721" s="78">
        <f>+O$661+O720</f>
        <v>21.44014</v>
      </c>
      <c r="P721" s="78">
        <f>+P$661+P720</f>
        <v>25.8</v>
      </c>
      <c r="Q721" s="31"/>
      <c r="R721" s="36" t="s">
        <v>75</v>
      </c>
    </row>
    <row r="722" spans="1:18" s="3" customFormat="1" ht="14">
      <c r="B722" s="72"/>
      <c r="I722" s="61"/>
      <c r="J722" s="61"/>
      <c r="K722" s="61"/>
      <c r="L722" s="61"/>
      <c r="M722" s="61"/>
      <c r="N722" s="62"/>
      <c r="O722" s="62" t="e">
        <f>+O721/M721-1</f>
        <v>#DIV/0!</v>
      </c>
      <c r="P722" s="62">
        <f>+P721/N721-1</f>
        <v>0.33755150723970151</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0.11152292916396174</v>
      </c>
      <c r="P723" s="67">
        <f>RATE(P$348-$N$348,,-$N721,P721)</f>
        <v>0.15652561892964972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880" priority="1229" operator="lessThan">
      <formula>0</formula>
    </cfRule>
  </conditionalFormatting>
  <conditionalFormatting sqref="Q583">
    <cfRule type="cellIs" dxfId="4879" priority="1224" operator="lessThan">
      <formula>0</formula>
    </cfRule>
  </conditionalFormatting>
  <conditionalFormatting sqref="B348:N348">
    <cfRule type="cellIs" dxfId="4878" priority="1223" operator="lessThan">
      <formula>0</formula>
    </cfRule>
  </conditionalFormatting>
  <conditionalFormatting sqref="Q514:Q515">
    <cfRule type="cellIs" dxfId="4877" priority="1225" operator="lessThan">
      <formula>0</formula>
    </cfRule>
  </conditionalFormatting>
  <conditionalFormatting sqref="Q523 R529 R539:R545">
    <cfRule type="cellIs" dxfId="4876" priority="1226" operator="lessThan">
      <formula>0</formula>
    </cfRule>
  </conditionalFormatting>
  <conditionalFormatting sqref="Q531">
    <cfRule type="cellIs" dxfId="4875" priority="1227" operator="lessThan">
      <formula>0</formula>
    </cfRule>
  </conditionalFormatting>
  <conditionalFormatting sqref="Q562">
    <cfRule type="cellIs" dxfId="4874" priority="1228" operator="lessThan">
      <formula>0</formula>
    </cfRule>
  </conditionalFormatting>
  <conditionalFormatting sqref="B348:N348">
    <cfRule type="cellIs" dxfId="4873" priority="1222" operator="lessThan">
      <formula>0</formula>
    </cfRule>
  </conditionalFormatting>
  <conditionalFormatting sqref="R588">
    <cfRule type="cellIs" dxfId="4872" priority="1207" operator="lessThan">
      <formula>0</formula>
    </cfRule>
  </conditionalFormatting>
  <conditionalFormatting sqref="R499:R502">
    <cfRule type="cellIs" dxfId="4871" priority="1221" operator="lessThan">
      <formula>0</formula>
    </cfRule>
  </conditionalFormatting>
  <conditionalFormatting sqref="R503">
    <cfRule type="cellIs" dxfId="4870" priority="1220" operator="lessThan">
      <formula>0</formula>
    </cfRule>
  </conditionalFormatting>
  <conditionalFormatting sqref="R503">
    <cfRule type="cellIs" dxfId="4869" priority="1219" operator="lessThan">
      <formula>0</formula>
    </cfRule>
  </conditionalFormatting>
  <conditionalFormatting sqref="B514">
    <cfRule type="cellIs" dxfId="4868" priority="1217" operator="lessThan">
      <formula>0</formula>
    </cfRule>
  </conditionalFormatting>
  <conditionalFormatting sqref="B531">
    <cfRule type="cellIs" dxfId="4867" priority="1216" operator="lessThan">
      <formula>0</formula>
    </cfRule>
  </conditionalFormatting>
  <conditionalFormatting sqref="R520">
    <cfRule type="cellIs" dxfId="4866" priority="1215" operator="lessThan">
      <formula>0</formula>
    </cfRule>
  </conditionalFormatting>
  <conditionalFormatting sqref="R520">
    <cfRule type="cellIs" dxfId="4865" priority="1214" operator="lessThan">
      <formula>0</formula>
    </cfRule>
  </conditionalFormatting>
  <conditionalFormatting sqref="R567">
    <cfRule type="cellIs" dxfId="4864" priority="1209" operator="lessThan">
      <formula>0</formula>
    </cfRule>
  </conditionalFormatting>
  <conditionalFormatting sqref="B523 B515">
    <cfRule type="cellIs" dxfId="4863" priority="1218" operator="lessThan">
      <formula>0</formula>
    </cfRule>
  </conditionalFormatting>
  <conditionalFormatting sqref="R528">
    <cfRule type="cellIs" dxfId="4862" priority="1212" operator="lessThan">
      <formula>0</formula>
    </cfRule>
  </conditionalFormatting>
  <conditionalFormatting sqref="R536">
    <cfRule type="cellIs" dxfId="4861" priority="1211" operator="lessThan">
      <formula>0</formula>
    </cfRule>
  </conditionalFormatting>
  <conditionalFormatting sqref="R536">
    <cfRule type="cellIs" dxfId="4860" priority="1210" operator="lessThan">
      <formula>0</formula>
    </cfRule>
  </conditionalFormatting>
  <conditionalFormatting sqref="Q539">
    <cfRule type="cellIs" dxfId="4859" priority="1198" operator="lessThan">
      <formula>0</formula>
    </cfRule>
  </conditionalFormatting>
  <conditionalFormatting sqref="R528">
    <cfRule type="cellIs" dxfId="4858" priority="1213" operator="lessThan">
      <formula>0</formula>
    </cfRule>
  </conditionalFormatting>
  <conditionalFormatting sqref="R567">
    <cfRule type="cellIs" dxfId="4857" priority="1208" operator="lessThan">
      <formula>0</formula>
    </cfRule>
  </conditionalFormatting>
  <conditionalFormatting sqref="Q584:Q587">
    <cfRule type="cellIs" dxfId="4856" priority="1200" operator="lessThan">
      <formula>0</formula>
    </cfRule>
  </conditionalFormatting>
  <conditionalFormatting sqref="Q563:Q566">
    <cfRule type="cellIs" dxfId="4855" priority="1201" operator="lessThan">
      <formula>0</formula>
    </cfRule>
  </conditionalFormatting>
  <conditionalFormatting sqref="R366">
    <cfRule type="cellIs" dxfId="4854" priority="1163" operator="lessThan">
      <formula>0</formula>
    </cfRule>
  </conditionalFormatting>
  <conditionalFormatting sqref="R588">
    <cfRule type="cellIs" dxfId="4853" priority="1206" operator="lessThan">
      <formula>0</formula>
    </cfRule>
  </conditionalFormatting>
  <conditionalFormatting sqref="R544">
    <cfRule type="cellIs" dxfId="4852" priority="1197" operator="lessThan">
      <formula>0</formula>
    </cfRule>
  </conditionalFormatting>
  <conditionalFormatting sqref="J353:N354 K351:N352">
    <cfRule type="cellIs" dxfId="4851" priority="1186" operator="lessThan">
      <formula>0</formula>
    </cfRule>
  </conditionalFormatting>
  <conditionalFormatting sqref="Q516:Q519">
    <cfRule type="cellIs" dxfId="4850" priority="1205" operator="lessThan">
      <formula>0</formula>
    </cfRule>
  </conditionalFormatting>
  <conditionalFormatting sqref="Q524:Q527">
    <cfRule type="cellIs" dxfId="4849" priority="1204" operator="lessThan">
      <formula>0</formula>
    </cfRule>
  </conditionalFormatting>
  <conditionalFormatting sqref="Q539:Q543">
    <cfRule type="cellIs" dxfId="4848" priority="1203" operator="lessThan">
      <formula>0</formula>
    </cfRule>
  </conditionalFormatting>
  <conditionalFormatting sqref="Q532:Q535">
    <cfRule type="cellIs" dxfId="4847" priority="1202" operator="lessThan">
      <formula>0</formula>
    </cfRule>
  </conditionalFormatting>
  <conditionalFormatting sqref="R544">
    <cfRule type="cellIs" dxfId="4846" priority="1196" operator="lessThan">
      <formula>0</formula>
    </cfRule>
  </conditionalFormatting>
  <conditionalFormatting sqref="R354">
    <cfRule type="cellIs" dxfId="4845" priority="1179" operator="lessThan">
      <formula>0</formula>
    </cfRule>
  </conditionalFormatting>
  <conditionalFormatting sqref="R540:R543 B539">
    <cfRule type="cellIs" dxfId="4844" priority="1199" operator="lessThan">
      <formula>0</formula>
    </cfRule>
  </conditionalFormatting>
  <conditionalFormatting sqref="Q555:Q558">
    <cfRule type="cellIs" dxfId="4843" priority="1191" operator="lessThan">
      <formula>0</formula>
    </cfRule>
  </conditionalFormatting>
  <conditionalFormatting sqref="R555:R558 R560">
    <cfRule type="cellIs" dxfId="4842" priority="1194" operator="lessThan">
      <formula>0</formula>
    </cfRule>
  </conditionalFormatting>
  <conditionalFormatting sqref="R559">
    <cfRule type="cellIs" dxfId="4841" priority="1193" operator="lessThan">
      <formula>0</formula>
    </cfRule>
  </conditionalFormatting>
  <conditionalFormatting sqref="R468:R472">
    <cfRule type="cellIs" dxfId="4840" priority="1190" operator="lessThan">
      <formula>0</formula>
    </cfRule>
  </conditionalFormatting>
  <conditionalFormatting sqref="R559">
    <cfRule type="cellIs" dxfId="4839" priority="1192" operator="lessThan">
      <formula>0</formula>
    </cfRule>
  </conditionalFormatting>
  <conditionalFormatting sqref="J351">
    <cfRule type="cellIs" dxfId="4838" priority="1185" operator="lessThan">
      <formula>0</formula>
    </cfRule>
  </conditionalFormatting>
  <conditionalFormatting sqref="Q540:Q543">
    <cfRule type="cellIs" dxfId="4837" priority="1195" operator="lessThan">
      <formula>0</formula>
    </cfRule>
  </conditionalFormatting>
  <conditionalFormatting sqref="Q349:R350 R351:R353">
    <cfRule type="cellIs" dxfId="4836" priority="1189" operator="lessThan">
      <formula>0</formula>
    </cfRule>
  </conditionalFormatting>
  <conditionalFormatting sqref="R396">
    <cfRule type="cellIs" dxfId="4835" priority="1116" operator="lessThan">
      <formula>0</formula>
    </cfRule>
  </conditionalFormatting>
  <conditionalFormatting sqref="B349">
    <cfRule type="cellIs" dxfId="4834" priority="1184" operator="lessThan">
      <formula>0</formula>
    </cfRule>
  </conditionalFormatting>
  <conditionalFormatting sqref="Q393:Q395">
    <cfRule type="cellIs" dxfId="4833" priority="1120" operator="lessThan">
      <formula>0</formula>
    </cfRule>
  </conditionalFormatting>
  <conditionalFormatting sqref="R397">
    <cfRule type="cellIs" dxfId="4832" priority="1118" operator="lessThan">
      <formula>0</formula>
    </cfRule>
  </conditionalFormatting>
  <conditionalFormatting sqref="Q349:Q350">
    <cfRule type="cellIs" dxfId="4831" priority="1188" operator="lessThan">
      <formula>0</formula>
    </cfRule>
  </conditionalFormatting>
  <conditionalFormatting sqref="Q351:Q354">
    <cfRule type="cellIs" dxfId="4830" priority="1187" operator="lessThan">
      <formula>0</formula>
    </cfRule>
  </conditionalFormatting>
  <conditionalFormatting sqref="C397:M397">
    <cfRule type="cellIs" dxfId="4829" priority="1115" operator="lessThan">
      <formula>0</formula>
    </cfRule>
  </conditionalFormatting>
  <conditionalFormatting sqref="R355">
    <cfRule type="cellIs" dxfId="4828" priority="1182" operator="lessThan">
      <formula>0</formula>
    </cfRule>
  </conditionalFormatting>
  <conditionalFormatting sqref="Q398:R398 R399:R401">
    <cfRule type="cellIs" dxfId="4827" priority="1114" operator="lessThan">
      <formula>0</formula>
    </cfRule>
  </conditionalFormatting>
  <conditionalFormatting sqref="Q399:Q401">
    <cfRule type="cellIs" dxfId="4826" priority="1112" operator="lessThan">
      <formula>0</formula>
    </cfRule>
  </conditionalFormatting>
  <conditionalFormatting sqref="H385">
    <cfRule type="cellIs" dxfId="4825" priority="1077" operator="lessThan">
      <formula>0</formula>
    </cfRule>
  </conditionalFormatting>
  <conditionalFormatting sqref="R402">
    <cfRule type="cellIs" dxfId="4824" priority="1110" operator="lessThan">
      <formula>0</formula>
    </cfRule>
  </conditionalFormatting>
  <conditionalFormatting sqref="B350">
    <cfRule type="cellIs" dxfId="4823" priority="1183" operator="lessThan">
      <formula>0</formula>
    </cfRule>
  </conditionalFormatting>
  <conditionalFormatting sqref="J352">
    <cfRule type="cellIs" dxfId="4822" priority="1180" operator="lessThan">
      <formula>0</formula>
    </cfRule>
  </conditionalFormatting>
  <conditionalFormatting sqref="Q355">
    <cfRule type="cellIs" dxfId="4821" priority="1181" operator="lessThan">
      <formula>0</formula>
    </cfRule>
  </conditionalFormatting>
  <conditionalFormatting sqref="Q440">
    <cfRule type="cellIs" dxfId="4820" priority="1064" operator="lessThan">
      <formula>0</formula>
    </cfRule>
  </conditionalFormatting>
  <conditionalFormatting sqref="R354">
    <cfRule type="cellIs" dxfId="4819" priority="1178" operator="lessThan">
      <formula>0</formula>
    </cfRule>
  </conditionalFormatting>
  <conditionalFormatting sqref="Q356:R356 R357:R359">
    <cfRule type="cellIs" dxfId="4818" priority="1177" operator="lessThan">
      <formula>0</formula>
    </cfRule>
  </conditionalFormatting>
  <conditionalFormatting sqref="Q356">
    <cfRule type="cellIs" dxfId="4817" priority="1176" operator="lessThan">
      <formula>0</formula>
    </cfRule>
  </conditionalFormatting>
  <conditionalFormatting sqref="Q357:Q360">
    <cfRule type="cellIs" dxfId="4816" priority="1175" operator="lessThan">
      <formula>0</formula>
    </cfRule>
  </conditionalFormatting>
  <conditionalFormatting sqref="B356">
    <cfRule type="cellIs" dxfId="4815" priority="1174" operator="lessThan">
      <formula>0</formula>
    </cfRule>
  </conditionalFormatting>
  <conditionalFormatting sqref="R361">
    <cfRule type="cellIs" dxfId="4814" priority="1173" operator="lessThan">
      <formula>0</formula>
    </cfRule>
  </conditionalFormatting>
  <conditionalFormatting sqref="R360">
    <cfRule type="cellIs" dxfId="4813" priority="1172" operator="lessThan">
      <formula>0</formula>
    </cfRule>
  </conditionalFormatting>
  <conditionalFormatting sqref="R360">
    <cfRule type="cellIs" dxfId="4812" priority="1171" operator="lessThan">
      <formula>0</formula>
    </cfRule>
  </conditionalFormatting>
  <conditionalFormatting sqref="Q362:R362 R363:R365">
    <cfRule type="cellIs" dxfId="4811" priority="1170" operator="lessThan">
      <formula>0</formula>
    </cfRule>
  </conditionalFormatting>
  <conditionalFormatting sqref="Q362">
    <cfRule type="cellIs" dxfId="4810" priority="1169" operator="lessThan">
      <formula>0</formula>
    </cfRule>
  </conditionalFormatting>
  <conditionalFormatting sqref="J363">
    <cfRule type="cellIs" dxfId="4809" priority="1167" operator="lessThan">
      <formula>0</formula>
    </cfRule>
  </conditionalFormatting>
  <conditionalFormatting sqref="K363:N364 J365:M366">
    <cfRule type="cellIs" dxfId="4808" priority="1168" operator="lessThan">
      <formula>0</formula>
    </cfRule>
  </conditionalFormatting>
  <conditionalFormatting sqref="Q368">
    <cfRule type="cellIs" dxfId="4807" priority="1160" operator="lessThan">
      <formula>0</formula>
    </cfRule>
  </conditionalFormatting>
  <conditionalFormatting sqref="R367">
    <cfRule type="cellIs" dxfId="4806" priority="1165" operator="lessThan">
      <formula>0</formula>
    </cfRule>
  </conditionalFormatting>
  <conditionalFormatting sqref="B362">
    <cfRule type="cellIs" dxfId="4805" priority="1166" operator="lessThan">
      <formula>0</formula>
    </cfRule>
  </conditionalFormatting>
  <conditionalFormatting sqref="Q405:Q407">
    <cfRule type="cellIs" dxfId="4804" priority="1098" operator="lessThan">
      <formula>0</formula>
    </cfRule>
  </conditionalFormatting>
  <conditionalFormatting sqref="J364">
    <cfRule type="cellIs" dxfId="4803" priority="1164" operator="lessThan">
      <formula>0</formula>
    </cfRule>
  </conditionalFormatting>
  <conditionalFormatting sqref="R366">
    <cfRule type="cellIs" dxfId="4802" priority="1162" operator="lessThan">
      <formula>0</formula>
    </cfRule>
  </conditionalFormatting>
  <conditionalFormatting sqref="Q368:R368 R369:R371">
    <cfRule type="cellIs" dxfId="4801" priority="1161" operator="lessThan">
      <formula>0</formula>
    </cfRule>
  </conditionalFormatting>
  <conditionalFormatting sqref="R372">
    <cfRule type="cellIs" dxfId="4800" priority="1152" operator="lessThan">
      <formula>0</formula>
    </cfRule>
  </conditionalFormatting>
  <conditionalFormatting sqref="I370 K369:N370 C371:M372">
    <cfRule type="cellIs" dxfId="4799" priority="1159" operator="lessThan">
      <formula>0</formula>
    </cfRule>
  </conditionalFormatting>
  <conditionalFormatting sqref="I369">
    <cfRule type="cellIs" dxfId="4798" priority="1157" operator="lessThan">
      <formula>0</formula>
    </cfRule>
  </conditionalFormatting>
  <conditionalFormatting sqref="C369:J369">
    <cfRule type="cellIs" dxfId="4797" priority="1158" operator="lessThan">
      <formula>0</formula>
    </cfRule>
  </conditionalFormatting>
  <conditionalFormatting sqref="B368">
    <cfRule type="cellIs" dxfId="4796" priority="1156" operator="lessThan">
      <formula>0</formula>
    </cfRule>
  </conditionalFormatting>
  <conditionalFormatting sqref="R373">
    <cfRule type="cellIs" dxfId="4795" priority="1155" operator="lessThan">
      <formula>0</formula>
    </cfRule>
  </conditionalFormatting>
  <conditionalFormatting sqref="Q411:Q413">
    <cfRule type="cellIs" dxfId="4794" priority="1091" operator="lessThan">
      <formula>0</formula>
    </cfRule>
  </conditionalFormatting>
  <conditionalFormatting sqref="C370:J370">
    <cfRule type="cellIs" dxfId="4793" priority="1154" operator="lessThan">
      <formula>0</formula>
    </cfRule>
  </conditionalFormatting>
  <conditionalFormatting sqref="R372">
    <cfRule type="cellIs" dxfId="4792" priority="1153" operator="lessThan">
      <formula>0</formula>
    </cfRule>
  </conditionalFormatting>
  <conditionalFormatting sqref="Q374:R374 R375:R377">
    <cfRule type="cellIs" dxfId="4791" priority="1151" operator="lessThan">
      <formula>0</formula>
    </cfRule>
  </conditionalFormatting>
  <conditionalFormatting sqref="Q374">
    <cfRule type="cellIs" dxfId="4790" priority="1150" operator="lessThan">
      <formula>0</formula>
    </cfRule>
  </conditionalFormatting>
  <conditionalFormatting sqref="Q375:Q377">
    <cfRule type="cellIs" dxfId="4789" priority="1149" operator="lessThan">
      <formula>0</formula>
    </cfRule>
  </conditionalFormatting>
  <conditionalFormatting sqref="I376 K375:N376 C377:M378">
    <cfRule type="cellIs" dxfId="4788" priority="1148" operator="lessThan">
      <formula>0</formula>
    </cfRule>
  </conditionalFormatting>
  <conditionalFormatting sqref="I375">
    <cfRule type="cellIs" dxfId="4787" priority="1146" operator="lessThan">
      <formula>0</formula>
    </cfRule>
  </conditionalFormatting>
  <conditionalFormatting sqref="C375:J375">
    <cfRule type="cellIs" dxfId="4786" priority="1147" operator="lessThan">
      <formula>0</formula>
    </cfRule>
  </conditionalFormatting>
  <conditionalFormatting sqref="B374">
    <cfRule type="cellIs" dxfId="4785" priority="1145" operator="lessThan">
      <formula>0</formula>
    </cfRule>
  </conditionalFormatting>
  <conditionalFormatting sqref="R379">
    <cfRule type="cellIs" dxfId="4784" priority="1144" operator="lessThan">
      <formula>0</formula>
    </cfRule>
  </conditionalFormatting>
  <conditionalFormatting sqref="C376:J376">
    <cfRule type="cellIs" dxfId="4783" priority="1143" operator="lessThan">
      <formula>0</formula>
    </cfRule>
  </conditionalFormatting>
  <conditionalFormatting sqref="R378">
    <cfRule type="cellIs" dxfId="4782" priority="1142" operator="lessThan">
      <formula>0</formula>
    </cfRule>
  </conditionalFormatting>
  <conditionalFormatting sqref="R378">
    <cfRule type="cellIs" dxfId="4781" priority="1141" operator="lessThan">
      <formula>0</formula>
    </cfRule>
  </conditionalFormatting>
  <conditionalFormatting sqref="Q380:R380 R381:R383">
    <cfRule type="cellIs" dxfId="4780" priority="1140" operator="lessThan">
      <formula>0</formula>
    </cfRule>
  </conditionalFormatting>
  <conditionalFormatting sqref="Q380">
    <cfRule type="cellIs" dxfId="4779" priority="1139" operator="lessThan">
      <formula>0</formula>
    </cfRule>
  </conditionalFormatting>
  <conditionalFormatting sqref="Q381:Q383">
    <cfRule type="cellIs" dxfId="4778" priority="1138" operator="lessThan">
      <formula>0</formula>
    </cfRule>
  </conditionalFormatting>
  <conditionalFormatting sqref="I382 K381:N382 C383:N383 C384:M384">
    <cfRule type="cellIs" dxfId="4777" priority="1137" operator="lessThan">
      <formula>0</formula>
    </cfRule>
  </conditionalFormatting>
  <conditionalFormatting sqref="I381">
    <cfRule type="cellIs" dxfId="4776" priority="1135" operator="lessThan">
      <formula>0</formula>
    </cfRule>
  </conditionalFormatting>
  <conditionalFormatting sqref="C381:J381">
    <cfRule type="cellIs" dxfId="4775" priority="1136" operator="lessThan">
      <formula>0</formula>
    </cfRule>
  </conditionalFormatting>
  <conditionalFormatting sqref="B380">
    <cfRule type="cellIs" dxfId="4774" priority="1134" operator="lessThan">
      <formula>0</formula>
    </cfRule>
  </conditionalFormatting>
  <conditionalFormatting sqref="R385">
    <cfRule type="cellIs" dxfId="4773" priority="1133" operator="lessThan">
      <formula>0</formula>
    </cfRule>
  </conditionalFormatting>
  <conditionalFormatting sqref="C382:J382">
    <cfRule type="cellIs" dxfId="4772" priority="1132" operator="lessThan">
      <formula>0</formula>
    </cfRule>
  </conditionalFormatting>
  <conditionalFormatting sqref="R384">
    <cfRule type="cellIs" dxfId="4771" priority="1131" operator="lessThan">
      <formula>0</formula>
    </cfRule>
  </conditionalFormatting>
  <conditionalFormatting sqref="R384">
    <cfRule type="cellIs" dxfId="4770" priority="1130" operator="lessThan">
      <formula>0</formula>
    </cfRule>
  </conditionalFormatting>
  <conditionalFormatting sqref="Q386:R386 R387:R389">
    <cfRule type="cellIs" dxfId="4769" priority="1129" operator="lessThan">
      <formula>0</formula>
    </cfRule>
  </conditionalFormatting>
  <conditionalFormatting sqref="Q386">
    <cfRule type="cellIs" dxfId="4768" priority="1128" operator="lessThan">
      <formula>0</formula>
    </cfRule>
  </conditionalFormatting>
  <conditionalFormatting sqref="Q387:Q389">
    <cfRule type="cellIs" dxfId="4767" priority="1127" operator="lessThan">
      <formula>0</formula>
    </cfRule>
  </conditionalFormatting>
  <conditionalFormatting sqref="B386">
    <cfRule type="cellIs" dxfId="4766" priority="1126" operator="lessThan">
      <formula>0</formula>
    </cfRule>
  </conditionalFormatting>
  <conditionalFormatting sqref="R391">
    <cfRule type="cellIs" dxfId="4765" priority="1125" operator="lessThan">
      <formula>0</formula>
    </cfRule>
  </conditionalFormatting>
  <conditionalFormatting sqref="R390">
    <cfRule type="cellIs" dxfId="4764" priority="1124" operator="lessThan">
      <formula>0</formula>
    </cfRule>
  </conditionalFormatting>
  <conditionalFormatting sqref="R390">
    <cfRule type="cellIs" dxfId="4763" priority="1123" operator="lessThan">
      <formula>0</formula>
    </cfRule>
  </conditionalFormatting>
  <conditionalFormatting sqref="Q392:R392 R393:R395">
    <cfRule type="cellIs" dxfId="4762" priority="1122" operator="lessThan">
      <formula>0</formula>
    </cfRule>
  </conditionalFormatting>
  <conditionalFormatting sqref="Q392">
    <cfRule type="cellIs" dxfId="4761" priority="1121" operator="lessThan">
      <formula>0</formula>
    </cfRule>
  </conditionalFormatting>
  <conditionalFormatting sqref="H397">
    <cfRule type="cellIs" dxfId="4760" priority="1080" operator="lessThan">
      <formula>0</formula>
    </cfRule>
  </conditionalFormatting>
  <conditionalFormatting sqref="B392">
    <cfRule type="cellIs" dxfId="4759" priority="1119" operator="lessThan">
      <formula>0</formula>
    </cfRule>
  </conditionalFormatting>
  <conditionalFormatting sqref="H378">
    <cfRule type="cellIs" dxfId="4758" priority="1076" operator="lessThan">
      <formula>0</formula>
    </cfRule>
  </conditionalFormatting>
  <conditionalFormatting sqref="R396">
    <cfRule type="cellIs" dxfId="4757" priority="1117" operator="lessThan">
      <formula>0</formula>
    </cfRule>
  </conditionalFormatting>
  <conditionalFormatting sqref="H361">
    <cfRule type="cellIs" dxfId="4756" priority="1074" operator="lessThan">
      <formula>0</formula>
    </cfRule>
  </conditionalFormatting>
  <conditionalFormatting sqref="Q398">
    <cfRule type="cellIs" dxfId="4755" priority="1113" operator="lessThan">
      <formula>0</formula>
    </cfRule>
  </conditionalFormatting>
  <conditionalFormatting sqref="R438">
    <cfRule type="cellIs" dxfId="4754" priority="1067" operator="lessThan">
      <formula>0</formula>
    </cfRule>
  </conditionalFormatting>
  <conditionalFormatting sqref="H372">
    <cfRule type="cellIs" dxfId="4753" priority="1073" operator="lessThan">
      <formula>0</formula>
    </cfRule>
  </conditionalFormatting>
  <conditionalFormatting sqref="R402">
    <cfRule type="cellIs" dxfId="4752" priority="1111" operator="lessThan">
      <formula>0</formula>
    </cfRule>
  </conditionalFormatting>
  <conditionalFormatting sqref="Q440:R440 R441:R443">
    <cfRule type="cellIs" dxfId="4751" priority="1065" operator="lessThan">
      <formula>0</formula>
    </cfRule>
  </conditionalFormatting>
  <conditionalFormatting sqref="C391:M391">
    <cfRule type="cellIs" dxfId="4750" priority="1109" operator="lessThan">
      <formula>0</formula>
    </cfRule>
  </conditionalFormatting>
  <conditionalFormatting sqref="C385:M385">
    <cfRule type="cellIs" dxfId="4749" priority="1108" operator="lessThan">
      <formula>0</formula>
    </cfRule>
  </conditionalFormatting>
  <conditionalFormatting sqref="C379:M379">
    <cfRule type="cellIs" dxfId="4748" priority="1107" operator="lessThan">
      <formula>0</formula>
    </cfRule>
  </conditionalFormatting>
  <conditionalFormatting sqref="C373:M373">
    <cfRule type="cellIs" dxfId="4747" priority="1106" operator="lessThan">
      <formula>0</formula>
    </cfRule>
  </conditionalFormatting>
  <conditionalFormatting sqref="J367:M367">
    <cfRule type="cellIs" dxfId="4746" priority="1105" operator="lessThan">
      <formula>0</formula>
    </cfRule>
  </conditionalFormatting>
  <conditionalFormatting sqref="C361:M361">
    <cfRule type="cellIs" dxfId="4745" priority="1104" operator="lessThan">
      <formula>0</formula>
    </cfRule>
  </conditionalFormatting>
  <conditionalFormatting sqref="J355:N355">
    <cfRule type="cellIs" dxfId="4744" priority="1103" operator="lessThan">
      <formula>0</formula>
    </cfRule>
  </conditionalFormatting>
  <conditionalFormatting sqref="B398">
    <cfRule type="cellIs" dxfId="4743" priority="1102" operator="lessThan">
      <formula>0</formula>
    </cfRule>
  </conditionalFormatting>
  <conditionalFormatting sqref="B403">
    <cfRule type="cellIs" dxfId="4742" priority="1101" operator="lessThan">
      <formula>0</formula>
    </cfRule>
  </conditionalFormatting>
  <conditionalFormatting sqref="R408">
    <cfRule type="cellIs" dxfId="4741" priority="1095" operator="lessThan">
      <formula>0</formula>
    </cfRule>
  </conditionalFormatting>
  <conditionalFormatting sqref="R409">
    <cfRule type="cellIs" dxfId="4740" priority="1097" operator="lessThan">
      <formula>0</formula>
    </cfRule>
  </conditionalFormatting>
  <conditionalFormatting sqref="Q404:R404 R405:R407">
    <cfRule type="cellIs" dxfId="4739" priority="1100" operator="lessThan">
      <formula>0</formula>
    </cfRule>
  </conditionalFormatting>
  <conditionalFormatting sqref="Q404">
    <cfRule type="cellIs" dxfId="4738" priority="1099" operator="lessThan">
      <formula>0</formula>
    </cfRule>
  </conditionalFormatting>
  <conditionalFormatting sqref="R408">
    <cfRule type="cellIs" dxfId="4737" priority="1096" operator="lessThan">
      <formula>0</formula>
    </cfRule>
  </conditionalFormatting>
  <conditionalFormatting sqref="B404">
    <cfRule type="cellIs" dxfId="4736" priority="1094" operator="lessThan">
      <formula>0</formula>
    </cfRule>
  </conditionalFormatting>
  <conditionalFormatting sqref="R414">
    <cfRule type="cellIs" dxfId="4735" priority="1088" operator="lessThan">
      <formula>0</formula>
    </cfRule>
  </conditionalFormatting>
  <conditionalFormatting sqref="R415">
    <cfRule type="cellIs" dxfId="4734" priority="1090" operator="lessThan">
      <formula>0</formula>
    </cfRule>
  </conditionalFormatting>
  <conditionalFormatting sqref="Q410:R410 R411:R413">
    <cfRule type="cellIs" dxfId="4733" priority="1093" operator="lessThan">
      <formula>0</formula>
    </cfRule>
  </conditionalFormatting>
  <conditionalFormatting sqref="Q410">
    <cfRule type="cellIs" dxfId="4732" priority="1092" operator="lessThan">
      <formula>0</formula>
    </cfRule>
  </conditionalFormatting>
  <conditionalFormatting sqref="R414">
    <cfRule type="cellIs" dxfId="4731" priority="1089" operator="lessThan">
      <formula>0</formula>
    </cfRule>
  </conditionalFormatting>
  <conditionalFormatting sqref="B410">
    <cfRule type="cellIs" dxfId="4730" priority="1087" operator="lessThan">
      <formula>0</formula>
    </cfRule>
  </conditionalFormatting>
  <conditionalFormatting sqref="R432">
    <cfRule type="cellIs" dxfId="4729" priority="1081" operator="lessThan">
      <formula>0</formula>
    </cfRule>
  </conditionalFormatting>
  <conditionalFormatting sqref="Q429:Q431">
    <cfRule type="cellIs" dxfId="4728" priority="1084" operator="lessThan">
      <formula>0</formula>
    </cfRule>
  </conditionalFormatting>
  <conditionalFormatting sqref="R433">
    <cfRule type="cellIs" dxfId="4727" priority="1083" operator="lessThan">
      <formula>0</formula>
    </cfRule>
  </conditionalFormatting>
  <conditionalFormatting sqref="Q428:R428 R429:R431">
    <cfRule type="cellIs" dxfId="4726" priority="1086" operator="lessThan">
      <formula>0</formula>
    </cfRule>
  </conditionalFormatting>
  <conditionalFormatting sqref="Q428">
    <cfRule type="cellIs" dxfId="4725" priority="1085" operator="lessThan">
      <formula>0</formula>
    </cfRule>
  </conditionalFormatting>
  <conditionalFormatting sqref="R432">
    <cfRule type="cellIs" dxfId="4724" priority="1082" operator="lessThan">
      <formula>0</formula>
    </cfRule>
  </conditionalFormatting>
  <conditionalFormatting sqref="H391">
    <cfRule type="cellIs" dxfId="4723" priority="1079" operator="lessThan">
      <formula>0</formula>
    </cfRule>
  </conditionalFormatting>
  <conditionalFormatting sqref="Q435:Q437">
    <cfRule type="cellIs" dxfId="4722" priority="1069" operator="lessThan">
      <formula>0</formula>
    </cfRule>
  </conditionalFormatting>
  <conditionalFormatting sqref="R444">
    <cfRule type="cellIs" dxfId="4721" priority="1061" operator="lessThan">
      <formula>0</formula>
    </cfRule>
  </conditionalFormatting>
  <conditionalFormatting sqref="H384">
    <cfRule type="cellIs" dxfId="4720" priority="1078" operator="lessThan">
      <formula>0</formula>
    </cfRule>
  </conditionalFormatting>
  <conditionalFormatting sqref="H379">
    <cfRule type="cellIs" dxfId="4719" priority="1075" operator="lessThan">
      <formula>0</formula>
    </cfRule>
  </conditionalFormatting>
  <conditionalFormatting sqref="R438">
    <cfRule type="cellIs" dxfId="4718" priority="1068" operator="lessThan">
      <formula>0</formula>
    </cfRule>
  </conditionalFormatting>
  <conditionalFormatting sqref="H373">
    <cfRule type="cellIs" dxfId="4717" priority="1072" operator="lessThan">
      <formula>0</formula>
    </cfRule>
  </conditionalFormatting>
  <conditionalFormatting sqref="Q441:Q443">
    <cfRule type="cellIs" dxfId="4716" priority="1063" operator="lessThan">
      <formula>0</formula>
    </cfRule>
  </conditionalFormatting>
  <conditionalFormatting sqref="Q434:R434 R435:R437">
    <cfRule type="cellIs" dxfId="4715" priority="1071" operator="lessThan">
      <formula>0</formula>
    </cfRule>
  </conditionalFormatting>
  <conditionalFormatting sqref="Q434">
    <cfRule type="cellIs" dxfId="4714" priority="1070" operator="lessThan">
      <formula>0</formula>
    </cfRule>
  </conditionalFormatting>
  <conditionalFormatting sqref="B434">
    <cfRule type="cellIs" dxfId="4713" priority="1066" operator="lessThan">
      <formula>0</formula>
    </cfRule>
  </conditionalFormatting>
  <conditionalFormatting sqref="R445:R446">
    <cfRule type="cellIs" dxfId="4712" priority="1057" operator="lessThan">
      <formula>0</formula>
    </cfRule>
  </conditionalFormatting>
  <conditionalFormatting sqref="R444">
    <cfRule type="cellIs" dxfId="4711" priority="1060" operator="lessThan">
      <formula>0</formula>
    </cfRule>
  </conditionalFormatting>
  <conditionalFormatting sqref="B446">
    <cfRule type="cellIs" dxfId="4710" priority="1056" operator="lessThan">
      <formula>0</formula>
    </cfRule>
  </conditionalFormatting>
  <conditionalFormatting sqref="B440">
    <cfRule type="cellIs" dxfId="4709" priority="1059" operator="lessThan">
      <formula>0</formula>
    </cfRule>
  </conditionalFormatting>
  <conditionalFormatting sqref="Q446">
    <cfRule type="cellIs" dxfId="4708" priority="1062" operator="lessThan">
      <formula>0</formula>
    </cfRule>
  </conditionalFormatting>
  <conditionalFormatting sqref="B447">
    <cfRule type="cellIs" dxfId="4707" priority="1055" operator="lessThan">
      <formula>0</formula>
    </cfRule>
  </conditionalFormatting>
  <conditionalFormatting sqref="R439">
    <cfRule type="cellIs" dxfId="4706" priority="1058" operator="lessThan">
      <formula>0</formula>
    </cfRule>
  </conditionalFormatting>
  <conditionalFormatting sqref="R448:R450">
    <cfRule type="cellIs" dxfId="4705" priority="1054" operator="lessThan">
      <formula>0</formula>
    </cfRule>
  </conditionalFormatting>
  <conditionalFormatting sqref="Q448:Q450">
    <cfRule type="cellIs" dxfId="4704" priority="1053" operator="lessThan">
      <formula>0</formula>
    </cfRule>
  </conditionalFormatting>
  <conditionalFormatting sqref="R603">
    <cfRule type="cellIs" dxfId="4703" priority="1028" operator="lessThan">
      <formula>0</formula>
    </cfRule>
  </conditionalFormatting>
  <conditionalFormatting sqref="B625">
    <cfRule type="cellIs" dxfId="4702" priority="992" operator="lessThan">
      <formula>0</formula>
    </cfRule>
  </conditionalFormatting>
  <conditionalFormatting sqref="Q454:Q456">
    <cfRule type="cellIs" dxfId="4701" priority="1049" operator="lessThan">
      <formula>0</formula>
    </cfRule>
  </conditionalFormatting>
  <conditionalFormatting sqref="R457">
    <cfRule type="cellIs" dxfId="4700" priority="1048" operator="lessThan">
      <formula>0</formula>
    </cfRule>
  </conditionalFormatting>
  <conditionalFormatting sqref="R597">
    <cfRule type="cellIs" dxfId="4699" priority="1037" operator="lessThan">
      <formula>0</formula>
    </cfRule>
  </conditionalFormatting>
  <conditionalFormatting sqref="R451">
    <cfRule type="cellIs" dxfId="4698" priority="1052" operator="lessThan">
      <formula>0</formula>
    </cfRule>
  </conditionalFormatting>
  <conditionalFormatting sqref="R451">
    <cfRule type="cellIs" dxfId="4697" priority="1051" operator="lessThan">
      <formula>0</formula>
    </cfRule>
  </conditionalFormatting>
  <conditionalFormatting sqref="R457">
    <cfRule type="cellIs" dxfId="4696" priority="1047" operator="lessThan">
      <formula>0</formula>
    </cfRule>
  </conditionalFormatting>
  <conditionalFormatting sqref="J593:N595 J596:M596">
    <cfRule type="cellIs" dxfId="4695" priority="1041" operator="lessThan">
      <formula>0</formula>
    </cfRule>
  </conditionalFormatting>
  <conditionalFormatting sqref="B453">
    <cfRule type="cellIs" dxfId="4694" priority="1045" operator="lessThan">
      <formula>0</formula>
    </cfRule>
  </conditionalFormatting>
  <conditionalFormatting sqref="Q599:Q602">
    <cfRule type="cellIs" dxfId="4693" priority="1034" operator="lessThan">
      <formula>0</formula>
    </cfRule>
  </conditionalFormatting>
  <conditionalFormatting sqref="R454:R456">
    <cfRule type="cellIs" dxfId="4692" priority="1050" operator="lessThan">
      <formula>0</formula>
    </cfRule>
  </conditionalFormatting>
  <conditionalFormatting sqref="R593:R595">
    <cfRule type="cellIs" dxfId="4691" priority="1044" operator="lessThan">
      <formula>0</formula>
    </cfRule>
  </conditionalFormatting>
  <conditionalFormatting sqref="R596">
    <cfRule type="cellIs" dxfId="4690" priority="1039" operator="lessThan">
      <formula>0</formula>
    </cfRule>
  </conditionalFormatting>
  <conditionalFormatting sqref="R452">
    <cfRule type="cellIs" dxfId="4689" priority="1046" operator="lessThan">
      <formula>0</formula>
    </cfRule>
  </conditionalFormatting>
  <conditionalFormatting sqref="B592">
    <cfRule type="cellIs" dxfId="4688" priority="1036" operator="lessThan">
      <formula>0</formula>
    </cfRule>
  </conditionalFormatting>
  <conditionalFormatting sqref="Q593:Q595">
    <cfRule type="cellIs" dxfId="4687" priority="1043" operator="lessThan">
      <formula>0</formula>
    </cfRule>
  </conditionalFormatting>
  <conditionalFormatting sqref="J594">
    <cfRule type="cellIs" dxfId="4686" priority="1040" operator="lessThan">
      <formula>0</formula>
    </cfRule>
  </conditionalFormatting>
  <conditionalFormatting sqref="R602">
    <cfRule type="cellIs" dxfId="4685" priority="1029" operator="lessThan">
      <formula>0</formula>
    </cfRule>
  </conditionalFormatting>
  <conditionalFormatting sqref="J595:N595 K593:N594 J596:M596">
    <cfRule type="cellIs" dxfId="4684" priority="1042" operator="lessThan">
      <formula>0</formula>
    </cfRule>
  </conditionalFormatting>
  <conditionalFormatting sqref="R596">
    <cfRule type="cellIs" dxfId="4683" priority="1038" operator="lessThan">
      <formula>0</formula>
    </cfRule>
  </conditionalFormatting>
  <conditionalFormatting sqref="J599:N599 J601:N602 J600:M600">
    <cfRule type="cellIs" dxfId="4682" priority="1032" operator="lessThan">
      <formula>0</formula>
    </cfRule>
  </conditionalFormatting>
  <conditionalFormatting sqref="Q616:Q619">
    <cfRule type="cellIs" dxfId="4681" priority="1026" operator="lessThan">
      <formula>0</formula>
    </cfRule>
  </conditionalFormatting>
  <conditionalFormatting sqref="R602">
    <cfRule type="cellIs" dxfId="4680" priority="1030" operator="lessThan">
      <formula>0</formula>
    </cfRule>
  </conditionalFormatting>
  <conditionalFormatting sqref="J600">
    <cfRule type="cellIs" dxfId="4679" priority="1031" operator="lessThan">
      <formula>0</formula>
    </cfRule>
  </conditionalFormatting>
  <conditionalFormatting sqref="J601:N602 K599:N599 K600:M600">
    <cfRule type="cellIs" dxfId="4678" priority="1033" operator="lessThan">
      <formula>0</formula>
    </cfRule>
  </conditionalFormatting>
  <conditionalFormatting sqref="R599:R601">
    <cfRule type="cellIs" dxfId="4677" priority="1035" operator="lessThan">
      <formula>0</formula>
    </cfRule>
  </conditionalFormatting>
  <conditionalFormatting sqref="R629">
    <cfRule type="cellIs" dxfId="4676" priority="996" operator="lessThan">
      <formula>0</formula>
    </cfRule>
  </conditionalFormatting>
  <conditionalFormatting sqref="I626">
    <cfRule type="cellIs" dxfId="4675" priority="999" operator="lessThan">
      <formula>0</formula>
    </cfRule>
  </conditionalFormatting>
  <conditionalFormatting sqref="C616:N619">
    <cfRule type="cellIs" dxfId="4674" priority="1024" operator="lessThan">
      <formula>0</formula>
    </cfRule>
  </conditionalFormatting>
  <conditionalFormatting sqref="R619">
    <cfRule type="cellIs" dxfId="4673" priority="1020" operator="lessThan">
      <formula>0</formula>
    </cfRule>
  </conditionalFormatting>
  <conditionalFormatting sqref="I616">
    <cfRule type="cellIs" dxfId="4672" priority="1023" operator="lessThan">
      <formula>0</formula>
    </cfRule>
  </conditionalFormatting>
  <conditionalFormatting sqref="H621:H624">
    <cfRule type="cellIs" dxfId="4671" priority="1006" operator="lessThan">
      <formula>0</formula>
    </cfRule>
  </conditionalFormatting>
  <conditionalFormatting sqref="R619">
    <cfRule type="cellIs" dxfId="4670" priority="1021" operator="lessThan">
      <formula>0</formula>
    </cfRule>
  </conditionalFormatting>
  <conditionalFormatting sqref="H616">
    <cfRule type="cellIs" dxfId="4669" priority="1017" operator="lessThan">
      <formula>0</formula>
    </cfRule>
  </conditionalFormatting>
  <conditionalFormatting sqref="H616:H619">
    <cfRule type="cellIs" dxfId="4668" priority="1018" operator="lessThan">
      <formula>0</formula>
    </cfRule>
  </conditionalFormatting>
  <conditionalFormatting sqref="C617:J617">
    <cfRule type="cellIs" dxfId="4667" priority="1022" operator="lessThan">
      <formula>0</formula>
    </cfRule>
  </conditionalFormatting>
  <conditionalFormatting sqref="H617:H619">
    <cfRule type="cellIs" dxfId="4666" priority="1019" operator="lessThan">
      <formula>0</formula>
    </cfRule>
  </conditionalFormatting>
  <conditionalFormatting sqref="I617 K616:N617 C618:N619">
    <cfRule type="cellIs" dxfId="4665" priority="1025" operator="lessThan">
      <formula>0</formula>
    </cfRule>
  </conditionalFormatting>
  <conditionalFormatting sqref="R616:R618">
    <cfRule type="cellIs" dxfId="4664" priority="1027" operator="lessThan">
      <formula>0</formula>
    </cfRule>
  </conditionalFormatting>
  <conditionalFormatting sqref="B615">
    <cfRule type="cellIs" dxfId="4663" priority="1016" operator="lessThan">
      <formula>0</formula>
    </cfRule>
  </conditionalFormatting>
  <conditionalFormatting sqref="R624">
    <cfRule type="cellIs" dxfId="4662" priority="1008" operator="lessThan">
      <formula>0</formula>
    </cfRule>
  </conditionalFormatting>
  <conditionalFormatting sqref="I621">
    <cfRule type="cellIs" dxfId="4661" priority="1011" operator="lessThan">
      <formula>0</formula>
    </cfRule>
  </conditionalFormatting>
  <conditionalFormatting sqref="C621:N624">
    <cfRule type="cellIs" dxfId="4660" priority="1012" operator="lessThan">
      <formula>0</formula>
    </cfRule>
  </conditionalFormatting>
  <conditionalFormatting sqref="R624">
    <cfRule type="cellIs" dxfId="4659" priority="1009" operator="lessThan">
      <formula>0</formula>
    </cfRule>
  </conditionalFormatting>
  <conditionalFormatting sqref="H621">
    <cfRule type="cellIs" dxfId="4658" priority="1005" operator="lessThan">
      <formula>0</formula>
    </cfRule>
  </conditionalFormatting>
  <conditionalFormatting sqref="Q621:Q624">
    <cfRule type="cellIs" dxfId="4657" priority="1014" operator="lessThan">
      <formula>0</formula>
    </cfRule>
  </conditionalFormatting>
  <conditionalFormatting sqref="C622:J622">
    <cfRule type="cellIs" dxfId="4656" priority="1010" operator="lessThan">
      <formula>0</formula>
    </cfRule>
  </conditionalFormatting>
  <conditionalFormatting sqref="H622:H624">
    <cfRule type="cellIs" dxfId="4655" priority="1007" operator="lessThan">
      <formula>0</formula>
    </cfRule>
  </conditionalFormatting>
  <conditionalFormatting sqref="I622 K621:N622 C623:N624">
    <cfRule type="cellIs" dxfId="4654" priority="1013" operator="lessThan">
      <formula>0</formula>
    </cfRule>
  </conditionalFormatting>
  <conditionalFormatting sqref="R621:R623">
    <cfRule type="cellIs" dxfId="4653" priority="1015" operator="lessThan">
      <formula>0</formula>
    </cfRule>
  </conditionalFormatting>
  <conditionalFormatting sqref="B620">
    <cfRule type="cellIs" dxfId="4652" priority="1004" operator="lessThan">
      <formula>0</formula>
    </cfRule>
  </conditionalFormatting>
  <conditionalFormatting sqref="C626:N629">
    <cfRule type="cellIs" dxfId="4651" priority="1000" operator="lessThan">
      <formula>0</formula>
    </cfRule>
  </conditionalFormatting>
  <conditionalFormatting sqref="R629">
    <cfRule type="cellIs" dxfId="4650" priority="997" operator="lessThan">
      <formula>0</formula>
    </cfRule>
  </conditionalFormatting>
  <conditionalFormatting sqref="H626">
    <cfRule type="cellIs" dxfId="4649" priority="993" operator="lessThan">
      <formula>0</formula>
    </cfRule>
  </conditionalFormatting>
  <conditionalFormatting sqref="H626:H629">
    <cfRule type="cellIs" dxfId="4648" priority="994" operator="lessThan">
      <formula>0</formula>
    </cfRule>
  </conditionalFormatting>
  <conditionalFormatting sqref="Q626:Q629">
    <cfRule type="cellIs" dxfId="4647" priority="1002" operator="lessThan">
      <formula>0</formula>
    </cfRule>
  </conditionalFormatting>
  <conditionalFormatting sqref="C627:J627">
    <cfRule type="cellIs" dxfId="4646" priority="998" operator="lessThan">
      <formula>0</formula>
    </cfRule>
  </conditionalFormatting>
  <conditionalFormatting sqref="H627:H629">
    <cfRule type="cellIs" dxfId="4645" priority="995" operator="lessThan">
      <formula>0</formula>
    </cfRule>
  </conditionalFormatting>
  <conditionalFormatting sqref="I627 K626:N627 C628:N629">
    <cfRule type="cellIs" dxfId="4644" priority="1001" operator="lessThan">
      <formula>0</formula>
    </cfRule>
  </conditionalFormatting>
  <conditionalFormatting sqref="R626:R628">
    <cfRule type="cellIs" dxfId="4643" priority="1003" operator="lessThan">
      <formula>0</formula>
    </cfRule>
  </conditionalFormatting>
  <conditionalFormatting sqref="C351:I351">
    <cfRule type="cellIs" dxfId="4642" priority="989" operator="lessThan">
      <formula>0</formula>
    </cfRule>
  </conditionalFormatting>
  <conditionalFormatting sqref="C353:I354">
    <cfRule type="cellIs" dxfId="4641" priority="990" operator="lessThan">
      <formula>0</formula>
    </cfRule>
  </conditionalFormatting>
  <conditionalFormatting sqref="Q506:R506">
    <cfRule type="cellIs" dxfId="4640" priority="973" operator="lessThan">
      <formula>0</formula>
    </cfRule>
  </conditionalFormatting>
  <conditionalFormatting sqref="Q499:Q502">
    <cfRule type="cellIs" dxfId="4639" priority="974" operator="lessThan">
      <formula>0</formula>
    </cfRule>
  </conditionalFormatting>
  <conditionalFormatting sqref="R611:R613">
    <cfRule type="cellIs" dxfId="4638" priority="936" operator="lessThan">
      <formula>0</formula>
    </cfRule>
  </conditionalFormatting>
  <conditionalFormatting sqref="B498">
    <cfRule type="cellIs" dxfId="4637" priority="991" operator="lessThan">
      <formula>0</formula>
    </cfRule>
  </conditionalFormatting>
  <conditionalFormatting sqref="N427">
    <cfRule type="cellIs" dxfId="4636" priority="715" operator="lessThan">
      <formula>0</formula>
    </cfRule>
  </conditionalFormatting>
  <conditionalFormatting sqref="C352:I352">
    <cfRule type="cellIs" dxfId="4635" priority="988" operator="lessThan">
      <formula>0</formula>
    </cfRule>
  </conditionalFormatting>
  <conditionalFormatting sqref="C355:I355">
    <cfRule type="cellIs" dxfId="4634" priority="987" operator="lessThan">
      <formula>0</formula>
    </cfRule>
  </conditionalFormatting>
  <conditionalFormatting sqref="C365:I366">
    <cfRule type="cellIs" dxfId="4633" priority="986" operator="lessThan">
      <formula>0</formula>
    </cfRule>
  </conditionalFormatting>
  <conditionalFormatting sqref="C363:I363">
    <cfRule type="cellIs" dxfId="4632" priority="985" operator="lessThan">
      <formula>0</formula>
    </cfRule>
  </conditionalFormatting>
  <conditionalFormatting sqref="C364:I364">
    <cfRule type="cellIs" dxfId="4631" priority="984" operator="lessThan">
      <formula>0</formula>
    </cfRule>
  </conditionalFormatting>
  <conditionalFormatting sqref="C367:I367">
    <cfRule type="cellIs" dxfId="4630" priority="983" operator="lessThan">
      <formula>0</formula>
    </cfRule>
  </conditionalFormatting>
  <conditionalFormatting sqref="C593:I596">
    <cfRule type="cellIs" dxfId="4629" priority="981" operator="lessThan">
      <formula>0</formula>
    </cfRule>
  </conditionalFormatting>
  <conditionalFormatting sqref="C594:I594">
    <cfRule type="cellIs" dxfId="4628" priority="980" operator="lessThan">
      <formula>0</formula>
    </cfRule>
  </conditionalFormatting>
  <conditionalFormatting sqref="C595:I596">
    <cfRule type="cellIs" dxfId="4627" priority="982" operator="lessThan">
      <formula>0</formula>
    </cfRule>
  </conditionalFormatting>
  <conditionalFormatting sqref="R551">
    <cfRule type="cellIs" dxfId="4626" priority="962" operator="lessThan">
      <formula>0</formula>
    </cfRule>
  </conditionalFormatting>
  <conditionalFormatting sqref="R551">
    <cfRule type="cellIs" dxfId="4625" priority="963" operator="lessThan">
      <formula>0</formula>
    </cfRule>
  </conditionalFormatting>
  <conditionalFormatting sqref="C599:I602">
    <cfRule type="cellIs" dxfId="4624" priority="978" operator="lessThan">
      <formula>0</formula>
    </cfRule>
  </conditionalFormatting>
  <conditionalFormatting sqref="C600:I600">
    <cfRule type="cellIs" dxfId="4623" priority="977" operator="lessThan">
      <formula>0</formula>
    </cfRule>
  </conditionalFormatting>
  <conditionalFormatting sqref="C601:I602">
    <cfRule type="cellIs" dxfId="4622" priority="979" operator="lessThan">
      <formula>0</formula>
    </cfRule>
  </conditionalFormatting>
  <conditionalFormatting sqref="C461:C464">
    <cfRule type="cellIs" dxfId="4621" priority="976" operator="lessThan">
      <formula>0</formula>
    </cfRule>
  </conditionalFormatting>
  <conditionalFormatting sqref="Q468:Q471">
    <cfRule type="cellIs" dxfId="4620" priority="975" operator="lessThan">
      <formula>0</formula>
    </cfRule>
  </conditionalFormatting>
  <conditionalFormatting sqref="R507:R510">
    <cfRule type="cellIs" dxfId="4619" priority="972" operator="lessThan">
      <formula>0</formula>
    </cfRule>
  </conditionalFormatting>
  <conditionalFormatting sqref="R511:R512">
    <cfRule type="cellIs" dxfId="4618" priority="971" operator="lessThan">
      <formula>0</formula>
    </cfRule>
  </conditionalFormatting>
  <conditionalFormatting sqref="R512">
    <cfRule type="cellIs" dxfId="4617" priority="970" operator="lessThan">
      <formula>0</formula>
    </cfRule>
  </conditionalFormatting>
  <conditionalFormatting sqref="R511">
    <cfRule type="cellIs" dxfId="4616" priority="969" operator="lessThan">
      <formula>0</formula>
    </cfRule>
  </conditionalFormatting>
  <conditionalFormatting sqref="Q507:Q510">
    <cfRule type="cellIs" dxfId="4615" priority="968" operator="lessThan">
      <formula>0</formula>
    </cfRule>
  </conditionalFormatting>
  <conditionalFormatting sqref="B506">
    <cfRule type="cellIs" dxfId="4614" priority="967" operator="lessThan">
      <formula>0</formula>
    </cfRule>
  </conditionalFormatting>
  <conditionalFormatting sqref="C611:N614">
    <cfRule type="cellIs" dxfId="4613" priority="933" operator="lessThan">
      <formula>0</formula>
    </cfRule>
  </conditionalFormatting>
  <conditionalFormatting sqref="R614">
    <cfRule type="cellIs" dxfId="4612" priority="930" operator="lessThan">
      <formula>0</formula>
    </cfRule>
  </conditionalFormatting>
  <conditionalFormatting sqref="Q547:Q550">
    <cfRule type="cellIs" dxfId="4611" priority="961" operator="lessThan">
      <formula>0</formula>
    </cfRule>
  </conditionalFormatting>
  <conditionalFormatting sqref="H611:H614">
    <cfRule type="cellIs" dxfId="4610" priority="927" operator="lessThan">
      <formula>0</formula>
    </cfRule>
  </conditionalFormatting>
  <conditionalFormatting sqref="R504">
    <cfRule type="cellIs" dxfId="4609" priority="966" operator="lessThan">
      <formula>0</formula>
    </cfRule>
  </conditionalFormatting>
  <conditionalFormatting sqref="R547:R550 R552 R554:R560">
    <cfRule type="cellIs" dxfId="4608" priority="965" operator="lessThan">
      <formula>0</formula>
    </cfRule>
  </conditionalFormatting>
  <conditionalFormatting sqref="Q546">
    <cfRule type="cellIs" dxfId="4607" priority="964" operator="lessThan">
      <formula>0</formula>
    </cfRule>
  </conditionalFormatting>
  <conditionalFormatting sqref="Q554:Q558">
    <cfRule type="cellIs" dxfId="4606" priority="960" operator="lessThan">
      <formula>0</formula>
    </cfRule>
  </conditionalFormatting>
  <conditionalFormatting sqref="R570:R573 R575">
    <cfRule type="cellIs" dxfId="4605" priority="958" operator="lessThan">
      <formula>0</formula>
    </cfRule>
  </conditionalFormatting>
  <conditionalFormatting sqref="B546">
    <cfRule type="cellIs" dxfId="4604" priority="959" operator="lessThan">
      <formula>0</formula>
    </cfRule>
  </conditionalFormatting>
  <conditionalFormatting sqref="Q569">
    <cfRule type="cellIs" dxfId="4603" priority="957" operator="lessThan">
      <formula>0</formula>
    </cfRule>
  </conditionalFormatting>
  <conditionalFormatting sqref="R574">
    <cfRule type="cellIs" dxfId="4602" priority="956" operator="lessThan">
      <formula>0</formula>
    </cfRule>
  </conditionalFormatting>
  <conditionalFormatting sqref="R574">
    <cfRule type="cellIs" dxfId="4601" priority="955" operator="lessThan">
      <formula>0</formula>
    </cfRule>
  </conditionalFormatting>
  <conditionalFormatting sqref="Q570:Q573">
    <cfRule type="cellIs" dxfId="4600" priority="954" operator="lessThan">
      <formula>0</formula>
    </cfRule>
  </conditionalFormatting>
  <conditionalFormatting sqref="R582 R577:R580">
    <cfRule type="cellIs" dxfId="4599" priority="952" operator="lessThan">
      <formula>0</formula>
    </cfRule>
  </conditionalFormatting>
  <conditionalFormatting sqref="R581">
    <cfRule type="cellIs" dxfId="4598" priority="950" operator="lessThan">
      <formula>0</formula>
    </cfRule>
  </conditionalFormatting>
  <conditionalFormatting sqref="B569">
    <cfRule type="cellIs" dxfId="4597" priority="953" operator="lessThan">
      <formula>0</formula>
    </cfRule>
  </conditionalFormatting>
  <conditionalFormatting sqref="Q576">
    <cfRule type="cellIs" dxfId="4596" priority="951" operator="lessThan">
      <formula>0</formula>
    </cfRule>
  </conditionalFormatting>
  <conditionalFormatting sqref="Q577:Q580">
    <cfRule type="cellIs" dxfId="4595" priority="948" operator="lessThan">
      <formula>0</formula>
    </cfRule>
  </conditionalFormatting>
  <conditionalFormatting sqref="R581">
    <cfRule type="cellIs" dxfId="4594" priority="949" operator="lessThan">
      <formula>0</formula>
    </cfRule>
  </conditionalFormatting>
  <conditionalFormatting sqref="Q605:Q607 Q609">
    <cfRule type="cellIs" dxfId="4593" priority="946" operator="lessThan">
      <formula>0</formula>
    </cfRule>
  </conditionalFormatting>
  <conditionalFormatting sqref="R605:R607">
    <cfRule type="cellIs" dxfId="4592" priority="947" operator="lessThan">
      <formula>0</formula>
    </cfRule>
  </conditionalFormatting>
  <conditionalFormatting sqref="C607:I607">
    <cfRule type="cellIs" dxfId="4591" priority="939" operator="lessThan">
      <formula>0</formula>
    </cfRule>
  </conditionalFormatting>
  <conditionalFormatting sqref="C605:I607">
    <cfRule type="cellIs" dxfId="4590" priority="938" operator="lessThan">
      <formula>0</formula>
    </cfRule>
  </conditionalFormatting>
  <conditionalFormatting sqref="B604">
    <cfRule type="cellIs" dxfId="4589" priority="940" operator="lessThan">
      <formula>0</formula>
    </cfRule>
  </conditionalFormatting>
  <conditionalFormatting sqref="J605:N607">
    <cfRule type="cellIs" dxfId="4588" priority="944" operator="lessThan">
      <formula>0</formula>
    </cfRule>
  </conditionalFormatting>
  <conditionalFormatting sqref="Q611:Q614">
    <cfRule type="cellIs" dxfId="4587" priority="935" operator="lessThan">
      <formula>0</formula>
    </cfRule>
  </conditionalFormatting>
  <conditionalFormatting sqref="R608:R609">
    <cfRule type="cellIs" dxfId="4586" priority="941" operator="lessThan">
      <formula>0</formula>
    </cfRule>
  </conditionalFormatting>
  <conditionalFormatting sqref="C433:M433">
    <cfRule type="cellIs" dxfId="4585" priority="713" operator="lessThan">
      <formula>0</formula>
    </cfRule>
  </conditionalFormatting>
  <conditionalFormatting sqref="R608:R609">
    <cfRule type="cellIs" dxfId="4584" priority="942" operator="lessThan">
      <formula>0</formula>
    </cfRule>
  </conditionalFormatting>
  <conditionalFormatting sqref="J606">
    <cfRule type="cellIs" dxfId="4583" priority="943" operator="lessThan">
      <formula>0</formula>
    </cfRule>
  </conditionalFormatting>
  <conditionalFormatting sqref="J607:N607 K605:N606">
    <cfRule type="cellIs" dxfId="4582" priority="945" operator="lessThan">
      <formula>0</formula>
    </cfRule>
  </conditionalFormatting>
  <conditionalFormatting sqref="I612 K611:N612 C613:N614">
    <cfRule type="cellIs" dxfId="4581" priority="934" operator="lessThan">
      <formula>0</formula>
    </cfRule>
  </conditionalFormatting>
  <conditionalFormatting sqref="N427">
    <cfRule type="cellIs" dxfId="4580" priority="716" operator="lessThan">
      <formula>0</formula>
    </cfRule>
  </conditionalFormatting>
  <conditionalFormatting sqref="B429:N429">
    <cfRule type="cellIs" dxfId="4579" priority="708" operator="lessThan">
      <formula>0</formula>
    </cfRule>
  </conditionalFormatting>
  <conditionalFormatting sqref="C606:I606">
    <cfRule type="cellIs" dxfId="4578" priority="937" operator="lessThan">
      <formula>0</formula>
    </cfRule>
  </conditionalFormatting>
  <conditionalFormatting sqref="B429:N429">
    <cfRule type="cellIs" dxfId="4577" priority="709" operator="lessThan">
      <formula>0</formula>
    </cfRule>
  </conditionalFormatting>
  <conditionalFormatting sqref="H433">
    <cfRule type="cellIs" dxfId="4576" priority="712" operator="lessThan">
      <formula>0</formula>
    </cfRule>
  </conditionalFormatting>
  <conditionalFormatting sqref="B433">
    <cfRule type="cellIs" dxfId="4575" priority="711" operator="lessThan">
      <formula>0</formula>
    </cfRule>
  </conditionalFormatting>
  <conditionalFormatting sqref="B433">
    <cfRule type="cellIs" dxfId="4574" priority="710" operator="lessThan">
      <formula>0</formula>
    </cfRule>
  </conditionalFormatting>
  <conditionalFormatting sqref="B429:N429">
    <cfRule type="cellIs" dxfId="4573" priority="706" operator="lessThan">
      <formula>0</formula>
    </cfRule>
  </conditionalFormatting>
  <conditionalFormatting sqref="B429:N429">
    <cfRule type="cellIs" dxfId="4572" priority="707" operator="lessThan">
      <formula>0</formula>
    </cfRule>
  </conditionalFormatting>
  <conditionalFormatting sqref="B435:N435">
    <cfRule type="cellIs" dxfId="4571" priority="693" operator="lessThan">
      <formula>0</formula>
    </cfRule>
  </conditionalFormatting>
  <conditionalFormatting sqref="H611">
    <cfRule type="cellIs" dxfId="4570" priority="926" operator="lessThan">
      <formula>0</formula>
    </cfRule>
  </conditionalFormatting>
  <conditionalFormatting sqref="C433:M433">
    <cfRule type="cellIs" dxfId="4569" priority="714" operator="lessThan">
      <formula>0</formula>
    </cfRule>
  </conditionalFormatting>
  <conditionalFormatting sqref="H612:H614">
    <cfRule type="cellIs" dxfId="4568" priority="928" operator="lessThan">
      <formula>0</formula>
    </cfRule>
  </conditionalFormatting>
  <conditionalFormatting sqref="R614">
    <cfRule type="cellIs" dxfId="4567" priority="929" operator="lessThan">
      <formula>0</formula>
    </cfRule>
  </conditionalFormatting>
  <conditionalFormatting sqref="I611">
    <cfRule type="cellIs" dxfId="4566" priority="932" operator="lessThan">
      <formula>0</formula>
    </cfRule>
  </conditionalFormatting>
  <conditionalFormatting sqref="N439">
    <cfRule type="cellIs" dxfId="4565" priority="686" operator="lessThan">
      <formula>0</formula>
    </cfRule>
  </conditionalFormatting>
  <conditionalFormatting sqref="C612:J612">
    <cfRule type="cellIs" dxfId="4564" priority="931" operator="lessThan">
      <formula>0</formula>
    </cfRule>
  </conditionalFormatting>
  <conditionalFormatting sqref="B610">
    <cfRule type="cellIs" dxfId="4563" priority="925" operator="lessThan">
      <formula>0</formula>
    </cfRule>
  </conditionalFormatting>
  <conditionalFormatting sqref="B435:N435">
    <cfRule type="cellIs" dxfId="4562" priority="692" operator="lessThan">
      <formula>0</formula>
    </cfRule>
  </conditionalFormatting>
  <conditionalFormatting sqref="C445:M445">
    <cfRule type="cellIs" dxfId="4561" priority="683" operator="lessThan">
      <formula>0</formula>
    </cfRule>
  </conditionalFormatting>
  <conditionalFormatting sqref="C445:M445">
    <cfRule type="cellIs" dxfId="4560" priority="684" operator="lessThan">
      <formula>0</formula>
    </cfRule>
  </conditionalFormatting>
  <conditionalFormatting sqref="B435:N435">
    <cfRule type="cellIs" dxfId="4559" priority="691" operator="lessThan">
      <formula>0</formula>
    </cfRule>
  </conditionalFormatting>
  <conditionalFormatting sqref="N438">
    <cfRule type="cellIs" dxfId="4558" priority="687" operator="lessThan">
      <formula>0</formula>
    </cfRule>
  </conditionalFormatting>
  <conditionalFormatting sqref="B435:N435">
    <cfRule type="cellIs" dxfId="4557" priority="690" operator="lessThan">
      <formula>0</formula>
    </cfRule>
  </conditionalFormatting>
  <conditionalFormatting sqref="B435:N435">
    <cfRule type="cellIs" dxfId="4556" priority="688" operator="lessThan">
      <formula>0</formula>
    </cfRule>
  </conditionalFormatting>
  <conditionalFormatting sqref="B598">
    <cfRule type="cellIs" dxfId="4555" priority="924" operator="lessThan">
      <formula>0</formula>
    </cfRule>
  </conditionalFormatting>
  <conditionalFormatting sqref="N439">
    <cfRule type="cellIs" dxfId="4554" priority="685" operator="lessThan">
      <formula>0</formula>
    </cfRule>
  </conditionalFormatting>
  <conditionalFormatting sqref="B435:N435">
    <cfRule type="cellIs" dxfId="4553" priority="689" operator="lessThan">
      <formula>0</formula>
    </cfRule>
  </conditionalFormatting>
  <conditionalFormatting sqref="B598">
    <cfRule type="cellIs" dxfId="4552" priority="923" operator="lessThan">
      <formula>0</formula>
    </cfRule>
  </conditionalFormatting>
  <conditionalFormatting sqref="B641">
    <cfRule type="cellIs" dxfId="4551" priority="911" operator="lessThan">
      <formula>0</formula>
    </cfRule>
  </conditionalFormatting>
  <conditionalFormatting sqref="B591">
    <cfRule type="cellIs" dxfId="4550" priority="921" operator="lessThan">
      <formula>0</formula>
    </cfRule>
  </conditionalFormatting>
  <conditionalFormatting sqref="B591">
    <cfRule type="cellIs" dxfId="4549" priority="922" operator="lessThan">
      <formula>0</formula>
    </cfRule>
  </conditionalFormatting>
  <conditionalFormatting sqref="B609">
    <cfRule type="cellIs" dxfId="4548" priority="919" operator="lessThan">
      <formula>0</formula>
    </cfRule>
  </conditionalFormatting>
  <conditionalFormatting sqref="B609">
    <cfRule type="cellIs" dxfId="4547" priority="92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546" priority="918" operator="lessThan">
      <formula>0</formula>
    </cfRule>
  </conditionalFormatting>
  <conditionalFormatting sqref="B646">
    <cfRule type="cellIs" dxfId="4545" priority="915" operator="lessThan">
      <formula>0</formula>
    </cfRule>
  </conditionalFormatting>
  <conditionalFormatting sqref="B631">
    <cfRule type="cellIs" dxfId="4544" priority="917" operator="lessThan">
      <formula>0</formula>
    </cfRule>
  </conditionalFormatting>
  <conditionalFormatting sqref="B635">
    <cfRule type="cellIs" dxfId="4543" priority="916" operator="lessThan">
      <formula>0</formula>
    </cfRule>
  </conditionalFormatting>
  <conditionalFormatting sqref="B662">
    <cfRule type="cellIs" dxfId="4542" priority="914" operator="lessThan">
      <formula>0</formula>
    </cfRule>
  </conditionalFormatting>
  <conditionalFormatting sqref="B671">
    <cfRule type="cellIs" dxfId="4541" priority="913" operator="lessThan">
      <formula>0</formula>
    </cfRule>
  </conditionalFormatting>
  <conditionalFormatting sqref="I674:N674 Q672:R675">
    <cfRule type="cellIs" dxfId="4540" priority="912" operator="lessThan">
      <formula>0</formula>
    </cfRule>
  </conditionalFormatting>
  <conditionalFormatting sqref="Q641">
    <cfRule type="cellIs" dxfId="4539" priority="909" operator="lessThan">
      <formula>0</formula>
    </cfRule>
  </conditionalFormatting>
  <conditionalFormatting sqref="Q641">
    <cfRule type="cellIs" dxfId="4538" priority="910" operator="lessThan">
      <formula>0</formula>
    </cfRule>
  </conditionalFormatting>
  <conditionalFormatting sqref="Q422:R422 R423:R425">
    <cfRule type="cellIs" dxfId="4537" priority="896" operator="lessThan">
      <formula>0</formula>
    </cfRule>
  </conditionalFormatting>
  <conditionalFormatting sqref="B416">
    <cfRule type="cellIs" dxfId="4536" priority="897" operator="lessThan">
      <formula>0</formula>
    </cfRule>
  </conditionalFormatting>
  <conditionalFormatting sqref="Q423:Q425">
    <cfRule type="cellIs" dxfId="4535" priority="894" operator="lessThan">
      <formula>0</formula>
    </cfRule>
  </conditionalFormatting>
  <conditionalFormatting sqref="Q422">
    <cfRule type="cellIs" dxfId="4534" priority="895" operator="lessThan">
      <formula>0</formula>
    </cfRule>
  </conditionalFormatting>
  <conditionalFormatting sqref="R426">
    <cfRule type="cellIs" dxfId="4533" priority="892" operator="lessThan">
      <formula>0</formula>
    </cfRule>
  </conditionalFormatting>
  <conditionalFormatting sqref="R427">
    <cfRule type="cellIs" dxfId="4532" priority="893" operator="lessThan">
      <formula>0</formula>
    </cfRule>
  </conditionalFormatting>
  <conditionalFormatting sqref="B422">
    <cfRule type="cellIs" dxfId="4531" priority="890" operator="lessThan">
      <formula>0</formula>
    </cfRule>
  </conditionalFormatting>
  <conditionalFormatting sqref="R426">
    <cfRule type="cellIs" dxfId="4530" priority="891" operator="lessThan">
      <formula>0</formula>
    </cfRule>
  </conditionalFormatting>
  <conditionalFormatting sqref="B454:N454">
    <cfRule type="cellIs" dxfId="4529" priority="646" operator="lessThan">
      <formula>0</formula>
    </cfRule>
  </conditionalFormatting>
  <conditionalFormatting sqref="B454:N454">
    <cfRule type="cellIs" dxfId="4528" priority="647" operator="lessThan">
      <formula>0</formula>
    </cfRule>
  </conditionalFormatting>
  <conditionalFormatting sqref="C652:I652">
    <cfRule type="cellIs" dxfId="4527" priority="908" operator="lessThan">
      <formula>0</formula>
    </cfRule>
  </conditionalFormatting>
  <conditionalFormatting sqref="C653:I653">
    <cfRule type="cellIs" dxfId="4526" priority="907" operator="lessThan">
      <formula>0</formula>
    </cfRule>
  </conditionalFormatting>
  <conditionalFormatting sqref="C658:M658">
    <cfRule type="cellIs" dxfId="4525" priority="906" operator="lessThan">
      <formula>0</formula>
    </cfRule>
  </conditionalFormatting>
  <conditionalFormatting sqref="C647:N647">
    <cfRule type="cellIs" dxfId="4524" priority="905" operator="lessThan">
      <formula>0</formula>
    </cfRule>
  </conditionalFormatting>
  <conditionalFormatting sqref="Q650">
    <cfRule type="cellIs" dxfId="4523" priority="904" operator="lessThan">
      <formula>0</formula>
    </cfRule>
  </conditionalFormatting>
  <conditionalFormatting sqref="Q417:Q419">
    <cfRule type="cellIs" dxfId="4522" priority="901" operator="lessThan">
      <formula>0</formula>
    </cfRule>
  </conditionalFormatting>
  <conditionalFormatting sqref="R420">
    <cfRule type="cellIs" dxfId="4521" priority="898" operator="lessThan">
      <formula>0</formula>
    </cfRule>
  </conditionalFormatting>
  <conditionalFormatting sqref="R421">
    <cfRule type="cellIs" dxfId="4520" priority="900" operator="lessThan">
      <formula>0</formula>
    </cfRule>
  </conditionalFormatting>
  <conditionalFormatting sqref="Q416:R416 R417:R419">
    <cfRule type="cellIs" dxfId="4519" priority="903" operator="lessThan">
      <formula>0</formula>
    </cfRule>
  </conditionalFormatting>
  <conditionalFormatting sqref="Q416">
    <cfRule type="cellIs" dxfId="4518" priority="902" operator="lessThan">
      <formula>0</formula>
    </cfRule>
  </conditionalFormatting>
  <conditionalFormatting sqref="R420">
    <cfRule type="cellIs" dxfId="4517" priority="899" operator="lessThan">
      <formula>0</formula>
    </cfRule>
  </conditionalFormatting>
  <conditionalFormatting sqref="B454:N454">
    <cfRule type="cellIs" dxfId="4516" priority="645" operator="lessThan">
      <formula>0</formula>
    </cfRule>
  </conditionalFormatting>
  <conditionalFormatting sqref="B454:N454">
    <cfRule type="cellIs" dxfId="4515" priority="644" operator="lessThan">
      <formula>0</formula>
    </cfRule>
  </conditionalFormatting>
  <conditionalFormatting sqref="B454:N454">
    <cfRule type="cellIs" dxfId="4514" priority="643" operator="lessThan">
      <formula>0</formula>
    </cfRule>
  </conditionalFormatting>
  <conditionalFormatting sqref="B454:N454">
    <cfRule type="cellIs" dxfId="4513" priority="641" operator="lessThan">
      <formula>0</formula>
    </cfRule>
  </conditionalFormatting>
  <conditionalFormatting sqref="B454:N454">
    <cfRule type="cellIs" dxfId="4512" priority="642" operator="lessThan">
      <formula>0</formula>
    </cfRule>
  </conditionalFormatting>
  <conditionalFormatting sqref="N457">
    <cfRule type="cellIs" dxfId="4511" priority="639" operator="lessThan">
      <formula>0</formula>
    </cfRule>
  </conditionalFormatting>
  <conditionalFormatting sqref="B454:N454">
    <cfRule type="cellIs" dxfId="4510" priority="640" operator="lessThan">
      <formula>0</formula>
    </cfRule>
  </conditionalFormatting>
  <conditionalFormatting sqref="N458">
    <cfRule type="cellIs" dxfId="4509" priority="638" operator="lessThan">
      <formula>0</formula>
    </cfRule>
  </conditionalFormatting>
  <conditionalFormatting sqref="Q530">
    <cfRule type="cellIs" dxfId="4508" priority="360" operator="lessThan">
      <formula>0</formula>
    </cfRule>
  </conditionalFormatting>
  <conditionalFormatting sqref="N458">
    <cfRule type="cellIs" dxfId="4507" priority="637" operator="lessThan">
      <formula>0</formula>
    </cfRule>
  </conditionalFormatting>
  <conditionalFormatting sqref="D461:N464">
    <cfRule type="cellIs" dxfId="4506" priority="634" operator="lessThan">
      <formula>0</formula>
    </cfRule>
  </conditionalFormatting>
  <conditionalFormatting sqref="Q538">
    <cfRule type="cellIs" dxfId="4505" priority="357" operator="lessThan">
      <formula>0</formula>
    </cfRule>
  </conditionalFormatting>
  <conditionalFormatting sqref="B461:B464">
    <cfRule type="cellIs" dxfId="4504" priority="631" operator="lessThan">
      <formula>0</formula>
    </cfRule>
  </conditionalFormatting>
  <conditionalFormatting sqref="Q553">
    <cfRule type="cellIs" dxfId="4503" priority="354" operator="lessThan">
      <formula>0</formula>
    </cfRule>
  </conditionalFormatting>
  <conditionalFormatting sqref="B512">
    <cfRule type="cellIs" dxfId="4502" priority="628" operator="lessThan">
      <formula>0</formula>
    </cfRule>
  </conditionalFormatting>
  <conditionalFormatting sqref="C512">
    <cfRule type="cellIs" dxfId="4501" priority="625" operator="lessThan">
      <formula>0</formula>
    </cfRule>
  </conditionalFormatting>
  <conditionalFormatting sqref="Q561">
    <cfRule type="cellIs" dxfId="4500" priority="351" operator="lessThan">
      <formula>0</formula>
    </cfRule>
  </conditionalFormatting>
  <conditionalFormatting sqref="Q590">
    <cfRule type="cellIs" dxfId="4499" priority="348" operator="lessThan">
      <formula>0</formula>
    </cfRule>
  </conditionalFormatting>
  <conditionalFormatting sqref="N365">
    <cfRule type="cellIs" dxfId="4498" priority="889" operator="lessThan">
      <formula>0</formula>
    </cfRule>
  </conditionalFormatting>
  <conditionalFormatting sqref="N371">
    <cfRule type="cellIs" dxfId="4497" priority="888" operator="lessThan">
      <formula>0</formula>
    </cfRule>
  </conditionalFormatting>
  <conditionalFormatting sqref="N377">
    <cfRule type="cellIs" dxfId="4496" priority="887" operator="lessThan">
      <formula>0</formula>
    </cfRule>
  </conditionalFormatting>
  <conditionalFormatting sqref="B376">
    <cfRule type="cellIs" dxfId="4495" priority="874" operator="lessThan">
      <formula>0</formula>
    </cfRule>
  </conditionalFormatting>
  <conditionalFormatting sqref="B588">
    <cfRule type="cellIs" dxfId="4494" priority="881" operator="lessThan">
      <formula>0</formula>
    </cfRule>
  </conditionalFormatting>
  <conditionalFormatting sqref="B371:B372">
    <cfRule type="cellIs" dxfId="4493" priority="879" operator="lessThan">
      <formula>0</formula>
    </cfRule>
  </conditionalFormatting>
  <conditionalFormatting sqref="B377:B378">
    <cfRule type="cellIs" dxfId="4492" priority="876" operator="lessThan">
      <formula>0</formula>
    </cfRule>
  </conditionalFormatting>
  <conditionalFormatting sqref="C351:M354">
    <cfRule type="cellIs" dxfId="4491" priority="886" operator="lessThan">
      <formula>0</formula>
    </cfRule>
  </conditionalFormatting>
  <conditionalFormatting sqref="B428">
    <cfRule type="cellIs" dxfId="4490" priority="885" operator="lessThan">
      <formula>0</formula>
    </cfRule>
  </conditionalFormatting>
  <conditionalFormatting sqref="B428">
    <cfRule type="cellIs" dxfId="4489" priority="884" operator="lessThan">
      <formula>0</formula>
    </cfRule>
  </conditionalFormatting>
  <conditionalFormatting sqref="B391 B397 B381:B385 B375:B379 B369:B373 B363:B367 B361 B351:B355">
    <cfRule type="cellIs" dxfId="4488" priority="883" operator="lessThan">
      <formula>0</formula>
    </cfRule>
  </conditionalFormatting>
  <conditionalFormatting sqref="B585:B587">
    <cfRule type="cellIs" dxfId="4487" priority="882" operator="lessThan">
      <formula>0</formula>
    </cfRule>
  </conditionalFormatting>
  <conditionalFormatting sqref="B584">
    <cfRule type="cellIs" dxfId="4486" priority="880" operator="lessThan">
      <formula>0</formula>
    </cfRule>
  </conditionalFormatting>
  <conditionalFormatting sqref="B397">
    <cfRule type="cellIs" dxfId="4485" priority="870" operator="lessThan">
      <formula>0</formula>
    </cfRule>
  </conditionalFormatting>
  <conditionalFormatting sqref="B369">
    <cfRule type="cellIs" dxfId="4484" priority="878" operator="lessThan">
      <formula>0</formula>
    </cfRule>
  </conditionalFormatting>
  <conditionalFormatting sqref="B370">
    <cfRule type="cellIs" dxfId="4483" priority="877" operator="lessThan">
      <formula>0</formula>
    </cfRule>
  </conditionalFormatting>
  <conditionalFormatting sqref="B375">
    <cfRule type="cellIs" dxfId="4482" priority="875" operator="lessThan">
      <formula>0</formula>
    </cfRule>
  </conditionalFormatting>
  <conditionalFormatting sqref="B383:B384">
    <cfRule type="cellIs" dxfId="4481" priority="873" operator="lessThan">
      <formula>0</formula>
    </cfRule>
  </conditionalFormatting>
  <conditionalFormatting sqref="B381">
    <cfRule type="cellIs" dxfId="4480" priority="872" operator="lessThan">
      <formula>0</formula>
    </cfRule>
  </conditionalFormatting>
  <conditionalFormatting sqref="B382">
    <cfRule type="cellIs" dxfId="4479" priority="871" operator="lessThan">
      <formula>0</formula>
    </cfRule>
  </conditionalFormatting>
  <conditionalFormatting sqref="B391">
    <cfRule type="cellIs" dxfId="4478" priority="869" operator="lessThan">
      <formula>0</formula>
    </cfRule>
  </conditionalFormatting>
  <conditionalFormatting sqref="B385">
    <cfRule type="cellIs" dxfId="4477" priority="868" operator="lessThan">
      <formula>0</formula>
    </cfRule>
  </conditionalFormatting>
  <conditionalFormatting sqref="B379">
    <cfRule type="cellIs" dxfId="4476" priority="867" operator="lessThan">
      <formula>0</formula>
    </cfRule>
  </conditionalFormatting>
  <conditionalFormatting sqref="B373">
    <cfRule type="cellIs" dxfId="4475" priority="866" operator="lessThan">
      <formula>0</formula>
    </cfRule>
  </conditionalFormatting>
  <conditionalFormatting sqref="B361">
    <cfRule type="cellIs" dxfId="4474" priority="865" operator="lessThan">
      <formula>0</formula>
    </cfRule>
  </conditionalFormatting>
  <conditionalFormatting sqref="B621:B624">
    <cfRule type="cellIs" dxfId="4473" priority="860" operator="lessThan">
      <formula>0</formula>
    </cfRule>
  </conditionalFormatting>
  <conditionalFormatting sqref="B616:B619">
    <cfRule type="cellIs" dxfId="4472" priority="863" operator="lessThan">
      <formula>0</formula>
    </cfRule>
  </conditionalFormatting>
  <conditionalFormatting sqref="B617">
    <cfRule type="cellIs" dxfId="4471" priority="862" operator="lessThan">
      <formula>0</formula>
    </cfRule>
  </conditionalFormatting>
  <conditionalFormatting sqref="B618:B619">
    <cfRule type="cellIs" dxfId="4470" priority="864" operator="lessThan">
      <formula>0</formula>
    </cfRule>
  </conditionalFormatting>
  <conditionalFormatting sqref="B628:B629">
    <cfRule type="cellIs" dxfId="4469" priority="858" operator="lessThan">
      <formula>0</formula>
    </cfRule>
  </conditionalFormatting>
  <conditionalFormatting sqref="B622">
    <cfRule type="cellIs" dxfId="4468" priority="859" operator="lessThan">
      <formula>0</formula>
    </cfRule>
  </conditionalFormatting>
  <conditionalFormatting sqref="B623:B624">
    <cfRule type="cellIs" dxfId="4467" priority="861" operator="lessThan">
      <formula>0</formula>
    </cfRule>
  </conditionalFormatting>
  <conditionalFormatting sqref="B626:B629">
    <cfRule type="cellIs" dxfId="4466" priority="857" operator="lessThan">
      <formula>0</formula>
    </cfRule>
  </conditionalFormatting>
  <conditionalFormatting sqref="B627">
    <cfRule type="cellIs" dxfId="4465" priority="856" operator="lessThan">
      <formula>0</formula>
    </cfRule>
  </conditionalFormatting>
  <conditionalFormatting sqref="B365:B366">
    <cfRule type="cellIs" dxfId="4464" priority="851" operator="lessThan">
      <formula>0</formula>
    </cfRule>
  </conditionalFormatting>
  <conditionalFormatting sqref="B355">
    <cfRule type="cellIs" dxfId="4463" priority="852" operator="lessThan">
      <formula>0</formula>
    </cfRule>
  </conditionalFormatting>
  <conditionalFormatting sqref="B393:N393">
    <cfRule type="cellIs" dxfId="4462" priority="807" operator="lessThan">
      <formula>0</formula>
    </cfRule>
  </conditionalFormatting>
  <conditionalFormatting sqref="B387:N387">
    <cfRule type="cellIs" dxfId="4461" priority="818" operator="lessThan">
      <formula>0</formula>
    </cfRule>
  </conditionalFormatting>
  <conditionalFormatting sqref="B387:N387">
    <cfRule type="cellIs" dxfId="4460" priority="817" operator="lessThan">
      <formula>0</formula>
    </cfRule>
  </conditionalFormatting>
  <conditionalFormatting sqref="B353:B354">
    <cfRule type="cellIs" dxfId="4459" priority="855" operator="lessThan">
      <formula>0</formula>
    </cfRule>
  </conditionalFormatting>
  <conditionalFormatting sqref="B351">
    <cfRule type="cellIs" dxfId="4458" priority="854" operator="lessThan">
      <formula>0</formula>
    </cfRule>
  </conditionalFormatting>
  <conditionalFormatting sqref="B352">
    <cfRule type="cellIs" dxfId="4457" priority="853" operator="lessThan">
      <formula>0</formula>
    </cfRule>
  </conditionalFormatting>
  <conditionalFormatting sqref="B363">
    <cfRule type="cellIs" dxfId="4456" priority="850" operator="lessThan">
      <formula>0</formula>
    </cfRule>
  </conditionalFormatting>
  <conditionalFormatting sqref="B364">
    <cfRule type="cellIs" dxfId="4455" priority="849" operator="lessThan">
      <formula>0</formula>
    </cfRule>
  </conditionalFormatting>
  <conditionalFormatting sqref="B367">
    <cfRule type="cellIs" dxfId="4454" priority="848" operator="lessThan">
      <formula>0</formula>
    </cfRule>
  </conditionalFormatting>
  <conditionalFormatting sqref="B593:B596">
    <cfRule type="cellIs" dxfId="4453" priority="846" operator="lessThan">
      <formula>0</formula>
    </cfRule>
  </conditionalFormatting>
  <conditionalFormatting sqref="B594">
    <cfRule type="cellIs" dxfId="4452" priority="845" operator="lessThan">
      <formula>0</formula>
    </cfRule>
  </conditionalFormatting>
  <conditionalFormatting sqref="B595:B596">
    <cfRule type="cellIs" dxfId="4451" priority="847" operator="lessThan">
      <formula>0</formula>
    </cfRule>
  </conditionalFormatting>
  <conditionalFormatting sqref="B603">
    <cfRule type="cellIs" dxfId="4450" priority="840" operator="lessThan">
      <formula>0</formula>
    </cfRule>
  </conditionalFormatting>
  <conditionalFormatting sqref="B603">
    <cfRule type="cellIs" dxfId="4449" priority="841" operator="lessThan">
      <formula>0</formula>
    </cfRule>
  </conditionalFormatting>
  <conditionalFormatting sqref="B599:B602">
    <cfRule type="cellIs" dxfId="4448" priority="843" operator="lessThan">
      <formula>0</formula>
    </cfRule>
  </conditionalFormatting>
  <conditionalFormatting sqref="B600">
    <cfRule type="cellIs" dxfId="4447" priority="842" operator="lessThan">
      <formula>0</formula>
    </cfRule>
  </conditionalFormatting>
  <conditionalFormatting sqref="B601:B602">
    <cfRule type="cellIs" dxfId="4446" priority="844" operator="lessThan">
      <formula>0</formula>
    </cfRule>
  </conditionalFormatting>
  <conditionalFormatting sqref="N390">
    <cfRule type="cellIs" dxfId="4445" priority="812" operator="lessThan">
      <formula>0</formula>
    </cfRule>
  </conditionalFormatting>
  <conditionalFormatting sqref="B393:N393">
    <cfRule type="cellIs" dxfId="4444" priority="810" operator="lessThan">
      <formula>0</formula>
    </cfRule>
  </conditionalFormatting>
  <conditionalFormatting sqref="B571:B573">
    <cfRule type="cellIs" dxfId="4443" priority="839" operator="lessThan">
      <formula>0</formula>
    </cfRule>
  </conditionalFormatting>
  <conditionalFormatting sqref="B574">
    <cfRule type="cellIs" dxfId="4442" priority="838" operator="lessThan">
      <formula>0</formula>
    </cfRule>
  </conditionalFormatting>
  <conditionalFormatting sqref="B570">
    <cfRule type="cellIs" dxfId="4441" priority="837" operator="lessThan">
      <formula>0</formula>
    </cfRule>
  </conditionalFormatting>
  <conditionalFormatting sqref="B607:B608">
    <cfRule type="cellIs" dxfId="4440" priority="836" operator="lessThan">
      <formula>0</formula>
    </cfRule>
  </conditionalFormatting>
  <conditionalFormatting sqref="B605:B608">
    <cfRule type="cellIs" dxfId="4439" priority="835" operator="lessThan">
      <formula>0</formula>
    </cfRule>
  </conditionalFormatting>
  <conditionalFormatting sqref="B589">
    <cfRule type="cellIs" dxfId="4438" priority="562" operator="lessThan">
      <formula>0</formula>
    </cfRule>
  </conditionalFormatting>
  <conditionalFormatting sqref="B613:B614">
    <cfRule type="cellIs" dxfId="4437" priority="833" operator="lessThan">
      <formula>0</formula>
    </cfRule>
  </conditionalFormatting>
  <conditionalFormatting sqref="B606">
    <cfRule type="cellIs" dxfId="4436" priority="834" operator="lessThan">
      <formula>0</formula>
    </cfRule>
  </conditionalFormatting>
  <conditionalFormatting sqref="B611:B614">
    <cfRule type="cellIs" dxfId="4435" priority="832" operator="lessThan">
      <formula>0</formula>
    </cfRule>
  </conditionalFormatting>
  <conditionalFormatting sqref="P616:P619">
    <cfRule type="cellIs" dxfId="4434" priority="314" operator="lessThan">
      <formula>0</formula>
    </cfRule>
  </conditionalFormatting>
  <conditionalFormatting sqref="O599:P599 O601:P602">
    <cfRule type="cellIs" dxfId="4433" priority="316" operator="lessThan">
      <formula>0</formula>
    </cfRule>
  </conditionalFormatting>
  <conditionalFormatting sqref="B612">
    <cfRule type="cellIs" dxfId="4432" priority="831" operator="lessThan">
      <formula>0</formula>
    </cfRule>
  </conditionalFormatting>
  <conditionalFormatting sqref="D589">
    <cfRule type="cellIs" dxfId="4431" priority="556" operator="lessThan">
      <formula>0</formula>
    </cfRule>
  </conditionalFormatting>
  <conditionalFormatting sqref="P605:P607">
    <cfRule type="cellIs" dxfId="4430" priority="308" operator="lessThan">
      <formula>0</formula>
    </cfRule>
  </conditionalFormatting>
  <conditionalFormatting sqref="P626:P629">
    <cfRule type="cellIs" dxfId="4429" priority="310" operator="lessThan">
      <formula>0</formula>
    </cfRule>
  </conditionalFormatting>
  <conditionalFormatting sqref="B650 B655:B657 B663 B665:B668 B642:B645 B670">
    <cfRule type="cellIs" dxfId="4428" priority="830" operator="lessThan">
      <formula>0</formula>
    </cfRule>
  </conditionalFormatting>
  <conditionalFormatting sqref="N378">
    <cfRule type="cellIs" dxfId="4427" priority="822" operator="lessThan">
      <formula>0</formula>
    </cfRule>
  </conditionalFormatting>
  <conditionalFormatting sqref="N372">
    <cfRule type="cellIs" dxfId="4426" priority="823" operator="lessThan">
      <formula>0</formula>
    </cfRule>
  </conditionalFormatting>
  <conditionalFormatting sqref="B387:N387">
    <cfRule type="cellIs" dxfId="4425" priority="820" operator="lessThan">
      <formula>0</formula>
    </cfRule>
  </conditionalFormatting>
  <conditionalFormatting sqref="N384">
    <cfRule type="cellIs" dxfId="4424" priority="821" operator="lessThan">
      <formula>0</formula>
    </cfRule>
  </conditionalFormatting>
  <conditionalFormatting sqref="B387:N387">
    <cfRule type="cellIs" dxfId="4423" priority="819" operator="lessThan">
      <formula>0</formula>
    </cfRule>
  </conditionalFormatting>
  <conditionalFormatting sqref="B387:N387">
    <cfRule type="cellIs" dxfId="4422" priority="816" operator="lessThan">
      <formula>0</formula>
    </cfRule>
  </conditionalFormatting>
  <conditionalFormatting sqref="B652">
    <cfRule type="cellIs" dxfId="4421" priority="829" operator="lessThan">
      <formula>0</formula>
    </cfRule>
  </conditionalFormatting>
  <conditionalFormatting sqref="B653">
    <cfRule type="cellIs" dxfId="4420" priority="828" operator="lessThan">
      <formula>0</formula>
    </cfRule>
  </conditionalFormatting>
  <conditionalFormatting sqref="B658">
    <cfRule type="cellIs" dxfId="4419" priority="827" operator="lessThan">
      <formula>0</formula>
    </cfRule>
  </conditionalFormatting>
  <conditionalFormatting sqref="B647">
    <cfRule type="cellIs" dxfId="4418" priority="826" operator="lessThan">
      <formula>0</formula>
    </cfRule>
  </conditionalFormatting>
  <conditionalFormatting sqref="O365:P365">
    <cfRule type="cellIs" dxfId="4417" priority="302" operator="lessThan">
      <formula>0</formula>
    </cfRule>
  </conditionalFormatting>
  <conditionalFormatting sqref="O371:P371">
    <cfRule type="cellIs" dxfId="4416" priority="301" operator="lessThan">
      <formula>0</formula>
    </cfRule>
  </conditionalFormatting>
  <conditionalFormatting sqref="G589">
    <cfRule type="cellIs" dxfId="4415" priority="547" operator="lessThan">
      <formula>0</formula>
    </cfRule>
  </conditionalFormatting>
  <conditionalFormatting sqref="H589">
    <cfRule type="cellIs" dxfId="4414" priority="544" operator="lessThan">
      <formula>0</formula>
    </cfRule>
  </conditionalFormatting>
  <conditionalFormatting sqref="B351:B354">
    <cfRule type="cellIs" dxfId="4413" priority="825" operator="lessThan">
      <formula>0</formula>
    </cfRule>
  </conditionalFormatting>
  <conditionalFormatting sqref="N366">
    <cfRule type="cellIs" dxfId="4412" priority="824" operator="lessThan">
      <formula>0</formula>
    </cfRule>
  </conditionalFormatting>
  <conditionalFormatting sqref="B387:N387">
    <cfRule type="cellIs" dxfId="4411" priority="815" operator="lessThan">
      <formula>0</formula>
    </cfRule>
  </conditionalFormatting>
  <conditionalFormatting sqref="B387:N387">
    <cfRule type="cellIs" dxfId="4410" priority="814" operator="lessThan">
      <formula>0</formula>
    </cfRule>
  </conditionalFormatting>
  <conditionalFormatting sqref="B387:N387">
    <cfRule type="cellIs" dxfId="4409" priority="813" operator="lessThan">
      <formula>0</formula>
    </cfRule>
  </conditionalFormatting>
  <conditionalFormatting sqref="B393:N393">
    <cfRule type="cellIs" dxfId="4408" priority="808" operator="lessThan">
      <formula>0</formula>
    </cfRule>
  </conditionalFormatting>
  <conditionalFormatting sqref="B393:N393">
    <cfRule type="cellIs" dxfId="4407" priority="811" operator="lessThan">
      <formula>0</formula>
    </cfRule>
  </conditionalFormatting>
  <conditionalFormatting sqref="B393:N393">
    <cfRule type="cellIs" dxfId="4406" priority="806" operator="lessThan">
      <formula>0</formula>
    </cfRule>
  </conditionalFormatting>
  <conditionalFormatting sqref="B393:N393">
    <cfRule type="cellIs" dxfId="4405" priority="809" operator="lessThan">
      <formula>0</formula>
    </cfRule>
  </conditionalFormatting>
  <conditionalFormatting sqref="B393:N393">
    <cfRule type="cellIs" dxfId="4404" priority="804" operator="lessThan">
      <formula>0</formula>
    </cfRule>
  </conditionalFormatting>
  <conditionalFormatting sqref="B393:N393">
    <cfRule type="cellIs" dxfId="4403" priority="805" operator="lessThan">
      <formula>0</formula>
    </cfRule>
  </conditionalFormatting>
  <conditionalFormatting sqref="B399:N399">
    <cfRule type="cellIs" dxfId="4402" priority="802" operator="lessThan">
      <formula>0</formula>
    </cfRule>
  </conditionalFormatting>
  <conditionalFormatting sqref="N396">
    <cfRule type="cellIs" dxfId="4401" priority="803" operator="lessThan">
      <formula>0</formula>
    </cfRule>
  </conditionalFormatting>
  <conditionalFormatting sqref="B399:N399">
    <cfRule type="cellIs" dxfId="4400" priority="801" operator="lessThan">
      <formula>0</formula>
    </cfRule>
  </conditionalFormatting>
  <conditionalFormatting sqref="B399:N399">
    <cfRule type="cellIs" dxfId="4399" priority="800" operator="lessThan">
      <formula>0</formula>
    </cfRule>
  </conditionalFormatting>
  <conditionalFormatting sqref="B399:N399">
    <cfRule type="cellIs" dxfId="4398" priority="799" operator="lessThan">
      <formula>0</formula>
    </cfRule>
  </conditionalFormatting>
  <conditionalFormatting sqref="B399:N399">
    <cfRule type="cellIs" dxfId="4397" priority="798" operator="lessThan">
      <formula>0</formula>
    </cfRule>
  </conditionalFormatting>
  <conditionalFormatting sqref="B399:N399">
    <cfRule type="cellIs" dxfId="4396" priority="797" operator="lessThan">
      <formula>0</formula>
    </cfRule>
  </conditionalFormatting>
  <conditionalFormatting sqref="B399:N399">
    <cfRule type="cellIs" dxfId="4395" priority="796" operator="lessThan">
      <formula>0</formula>
    </cfRule>
  </conditionalFormatting>
  <conditionalFormatting sqref="B399:N399">
    <cfRule type="cellIs" dxfId="4394" priority="795" operator="lessThan">
      <formula>0</formula>
    </cfRule>
  </conditionalFormatting>
  <conditionalFormatting sqref="N402">
    <cfRule type="cellIs" dxfId="4393" priority="794" operator="lessThan">
      <formula>0</formula>
    </cfRule>
  </conditionalFormatting>
  <conditionalFormatting sqref="N355">
    <cfRule type="cellIs" dxfId="4392" priority="793" operator="lessThan">
      <formula>0</formula>
    </cfRule>
  </conditionalFormatting>
  <conditionalFormatting sqref="N361">
    <cfRule type="cellIs" dxfId="4391" priority="792" operator="lessThan">
      <formula>0</formula>
    </cfRule>
  </conditionalFormatting>
  <conditionalFormatting sqref="N361">
    <cfRule type="cellIs" dxfId="4390" priority="791" operator="lessThan">
      <formula>0</formula>
    </cfRule>
  </conditionalFormatting>
  <conditionalFormatting sqref="N367">
    <cfRule type="cellIs" dxfId="4389" priority="790" operator="lessThan">
      <formula>0</formula>
    </cfRule>
  </conditionalFormatting>
  <conditionalFormatting sqref="N367">
    <cfRule type="cellIs" dxfId="4388" priority="789" operator="lessThan">
      <formula>0</formula>
    </cfRule>
  </conditionalFormatting>
  <conditionalFormatting sqref="N373">
    <cfRule type="cellIs" dxfId="4387" priority="788" operator="lessThan">
      <formula>0</formula>
    </cfRule>
  </conditionalFormatting>
  <conditionalFormatting sqref="N373">
    <cfRule type="cellIs" dxfId="4386" priority="787" operator="lessThan">
      <formula>0</formula>
    </cfRule>
  </conditionalFormatting>
  <conditionalFormatting sqref="N379">
    <cfRule type="cellIs" dxfId="4385" priority="786" operator="lessThan">
      <formula>0</formula>
    </cfRule>
  </conditionalFormatting>
  <conditionalFormatting sqref="N379">
    <cfRule type="cellIs" dxfId="4384" priority="785" operator="lessThan">
      <formula>0</formula>
    </cfRule>
  </conditionalFormatting>
  <conditionalFormatting sqref="N385">
    <cfRule type="cellIs" dxfId="4383" priority="784" operator="lessThan">
      <formula>0</formula>
    </cfRule>
  </conditionalFormatting>
  <conditionalFormatting sqref="N385">
    <cfRule type="cellIs" dxfId="4382" priority="783" operator="lessThan">
      <formula>0</formula>
    </cfRule>
  </conditionalFormatting>
  <conditionalFormatting sqref="N391">
    <cfRule type="cellIs" dxfId="4381" priority="782" operator="lessThan">
      <formula>0</formula>
    </cfRule>
  </conditionalFormatting>
  <conditionalFormatting sqref="N391">
    <cfRule type="cellIs" dxfId="4380" priority="781" operator="lessThan">
      <formula>0</formula>
    </cfRule>
  </conditionalFormatting>
  <conditionalFormatting sqref="N397">
    <cfRule type="cellIs" dxfId="4379" priority="780" operator="lessThan">
      <formula>0</formula>
    </cfRule>
  </conditionalFormatting>
  <conditionalFormatting sqref="N397">
    <cfRule type="cellIs" dxfId="4378" priority="779" operator="lessThan">
      <formula>0</formula>
    </cfRule>
  </conditionalFormatting>
  <conditionalFormatting sqref="C409:M409">
    <cfRule type="cellIs" dxfId="4377" priority="778" operator="lessThan">
      <formula>0</formula>
    </cfRule>
  </conditionalFormatting>
  <conditionalFormatting sqref="C409:M409">
    <cfRule type="cellIs" dxfId="4376" priority="777" operator="lessThan">
      <formula>0</formula>
    </cfRule>
  </conditionalFormatting>
  <conditionalFormatting sqref="H409">
    <cfRule type="cellIs" dxfId="4375" priority="776" operator="lessThan">
      <formula>0</formula>
    </cfRule>
  </conditionalFormatting>
  <conditionalFormatting sqref="B409">
    <cfRule type="cellIs" dxfId="4374" priority="775" operator="lessThan">
      <formula>0</formula>
    </cfRule>
  </conditionalFormatting>
  <conditionalFormatting sqref="B409">
    <cfRule type="cellIs" dxfId="4373" priority="774" operator="lessThan">
      <formula>0</formula>
    </cfRule>
  </conditionalFormatting>
  <conditionalFormatting sqref="B405:N405">
    <cfRule type="cellIs" dxfId="4372" priority="773" operator="lessThan">
      <formula>0</formula>
    </cfRule>
  </conditionalFormatting>
  <conditionalFormatting sqref="B405:N405">
    <cfRule type="cellIs" dxfId="4371" priority="772" operator="lessThan">
      <formula>0</formula>
    </cfRule>
  </conditionalFormatting>
  <conditionalFormatting sqref="B405:N405">
    <cfRule type="cellIs" dxfId="4370" priority="771" operator="lessThan">
      <formula>0</formula>
    </cfRule>
  </conditionalFormatting>
  <conditionalFormatting sqref="B405:N405">
    <cfRule type="cellIs" dxfId="4369" priority="770" operator="lessThan">
      <formula>0</formula>
    </cfRule>
  </conditionalFormatting>
  <conditionalFormatting sqref="B405:N405">
    <cfRule type="cellIs" dxfId="4368" priority="769" operator="lessThan">
      <formula>0</formula>
    </cfRule>
  </conditionalFormatting>
  <conditionalFormatting sqref="B405:N405">
    <cfRule type="cellIs" dxfId="4367" priority="768" operator="lessThan">
      <formula>0</formula>
    </cfRule>
  </conditionalFormatting>
  <conditionalFormatting sqref="B405:N405">
    <cfRule type="cellIs" dxfId="4366" priority="767" operator="lessThan">
      <formula>0</formula>
    </cfRule>
  </conditionalFormatting>
  <conditionalFormatting sqref="B405:N405">
    <cfRule type="cellIs" dxfId="4365" priority="766" operator="lessThan">
      <formula>0</formula>
    </cfRule>
  </conditionalFormatting>
  <conditionalFormatting sqref="N408">
    <cfRule type="cellIs" dxfId="4364" priority="765" operator="lessThan">
      <formula>0</formula>
    </cfRule>
  </conditionalFormatting>
  <conditionalFormatting sqref="N409">
    <cfRule type="cellIs" dxfId="4363" priority="764" operator="lessThan">
      <formula>0</formula>
    </cfRule>
  </conditionalFormatting>
  <conditionalFormatting sqref="N409">
    <cfRule type="cellIs" dxfId="4362" priority="763" operator="lessThan">
      <formula>0</formula>
    </cfRule>
  </conditionalFormatting>
  <conditionalFormatting sqref="C415:M415">
    <cfRule type="cellIs" dxfId="4361" priority="762" operator="lessThan">
      <formula>0</formula>
    </cfRule>
  </conditionalFormatting>
  <conditionalFormatting sqref="C415:M415">
    <cfRule type="cellIs" dxfId="4360" priority="761" operator="lessThan">
      <formula>0</formula>
    </cfRule>
  </conditionalFormatting>
  <conditionalFormatting sqref="H415">
    <cfRule type="cellIs" dxfId="4359" priority="760" operator="lessThan">
      <formula>0</formula>
    </cfRule>
  </conditionalFormatting>
  <conditionalFormatting sqref="B415">
    <cfRule type="cellIs" dxfId="4358" priority="759" operator="lessThan">
      <formula>0</formula>
    </cfRule>
  </conditionalFormatting>
  <conditionalFormatting sqref="B415">
    <cfRule type="cellIs" dxfId="4357" priority="758" operator="lessThan">
      <formula>0</formula>
    </cfRule>
  </conditionalFormatting>
  <conditionalFormatting sqref="B411:N411">
    <cfRule type="cellIs" dxfId="4356" priority="757" operator="lessThan">
      <formula>0</formula>
    </cfRule>
  </conditionalFormatting>
  <conditionalFormatting sqref="B411:N411">
    <cfRule type="cellIs" dxfId="4355" priority="756" operator="lessThan">
      <formula>0</formula>
    </cfRule>
  </conditionalFormatting>
  <conditionalFormatting sqref="B411:N411">
    <cfRule type="cellIs" dxfId="4354" priority="755" operator="lessThan">
      <formula>0</formula>
    </cfRule>
  </conditionalFormatting>
  <conditionalFormatting sqref="B411:N411">
    <cfRule type="cellIs" dxfId="4353" priority="754" operator="lessThan">
      <formula>0</formula>
    </cfRule>
  </conditionalFormatting>
  <conditionalFormatting sqref="B411:N411">
    <cfRule type="cellIs" dxfId="4352" priority="753" operator="lessThan">
      <formula>0</formula>
    </cfRule>
  </conditionalFormatting>
  <conditionalFormatting sqref="B411:N411">
    <cfRule type="cellIs" dxfId="4351" priority="752" operator="lessThan">
      <formula>0</formula>
    </cfRule>
  </conditionalFormatting>
  <conditionalFormatting sqref="B411:N411">
    <cfRule type="cellIs" dxfId="4350" priority="751" operator="lessThan">
      <formula>0</formula>
    </cfRule>
  </conditionalFormatting>
  <conditionalFormatting sqref="B411:N411">
    <cfRule type="cellIs" dxfId="4349" priority="750" operator="lessThan">
      <formula>0</formula>
    </cfRule>
  </conditionalFormatting>
  <conditionalFormatting sqref="N414">
    <cfRule type="cellIs" dxfId="4348" priority="749" operator="lessThan">
      <formula>0</formula>
    </cfRule>
  </conditionalFormatting>
  <conditionalFormatting sqref="N415">
    <cfRule type="cellIs" dxfId="4347" priority="748" operator="lessThan">
      <formula>0</formula>
    </cfRule>
  </conditionalFormatting>
  <conditionalFormatting sqref="N415">
    <cfRule type="cellIs" dxfId="4346" priority="747" operator="lessThan">
      <formula>0</formula>
    </cfRule>
  </conditionalFormatting>
  <conditionalFormatting sqref="C421:M421">
    <cfRule type="cellIs" dxfId="4345" priority="746" operator="lessThan">
      <formula>0</formula>
    </cfRule>
  </conditionalFormatting>
  <conditionalFormatting sqref="C421:M421">
    <cfRule type="cellIs" dxfId="4344" priority="745" operator="lessThan">
      <formula>0</formula>
    </cfRule>
  </conditionalFormatting>
  <conditionalFormatting sqref="H421">
    <cfRule type="cellIs" dxfId="4343" priority="744" operator="lessThan">
      <formula>0</formula>
    </cfRule>
  </conditionalFormatting>
  <conditionalFormatting sqref="B421">
    <cfRule type="cellIs" dxfId="4342" priority="743" operator="lessThan">
      <formula>0</formula>
    </cfRule>
  </conditionalFormatting>
  <conditionalFormatting sqref="B421">
    <cfRule type="cellIs" dxfId="4341" priority="742" operator="lessThan">
      <formula>0</formula>
    </cfRule>
  </conditionalFormatting>
  <conditionalFormatting sqref="B417:N417">
    <cfRule type="cellIs" dxfId="4340" priority="741" operator="lessThan">
      <formula>0</formula>
    </cfRule>
  </conditionalFormatting>
  <conditionalFormatting sqref="B417:N417">
    <cfRule type="cellIs" dxfId="4339" priority="740" operator="lessThan">
      <formula>0</formula>
    </cfRule>
  </conditionalFormatting>
  <conditionalFormatting sqref="B417:N417">
    <cfRule type="cellIs" dxfId="4338" priority="739" operator="lessThan">
      <formula>0</formula>
    </cfRule>
  </conditionalFormatting>
  <conditionalFormatting sqref="B417:N417">
    <cfRule type="cellIs" dxfId="4337" priority="738" operator="lessThan">
      <formula>0</formula>
    </cfRule>
  </conditionalFormatting>
  <conditionalFormatting sqref="B417:N417">
    <cfRule type="cellIs" dxfId="4336" priority="737" operator="lessThan">
      <formula>0</formula>
    </cfRule>
  </conditionalFormatting>
  <conditionalFormatting sqref="B417:N417">
    <cfRule type="cellIs" dxfId="4335" priority="736" operator="lessThan">
      <formula>0</formula>
    </cfRule>
  </conditionalFormatting>
  <conditionalFormatting sqref="B417:N417">
    <cfRule type="cellIs" dxfId="4334" priority="735" operator="lessThan">
      <formula>0</formula>
    </cfRule>
  </conditionalFormatting>
  <conditionalFormatting sqref="B417:N417">
    <cfRule type="cellIs" dxfId="4333" priority="734" operator="lessThan">
      <formula>0</formula>
    </cfRule>
  </conditionalFormatting>
  <conditionalFormatting sqref="N420">
    <cfRule type="cellIs" dxfId="4332" priority="733" operator="lessThan">
      <formula>0</formula>
    </cfRule>
  </conditionalFormatting>
  <conditionalFormatting sqref="N421">
    <cfRule type="cellIs" dxfId="4331" priority="732" operator="lessThan">
      <formula>0</formula>
    </cfRule>
  </conditionalFormatting>
  <conditionalFormatting sqref="N421">
    <cfRule type="cellIs" dxfId="4330" priority="731" operator="lessThan">
      <formula>0</formula>
    </cfRule>
  </conditionalFormatting>
  <conditionalFormatting sqref="C427:M427">
    <cfRule type="cellIs" dxfId="4329" priority="730" operator="lessThan">
      <formula>0</formula>
    </cfRule>
  </conditionalFormatting>
  <conditionalFormatting sqref="C427:M427">
    <cfRule type="cellIs" dxfId="4328" priority="729" operator="lessThan">
      <formula>0</formula>
    </cfRule>
  </conditionalFormatting>
  <conditionalFormatting sqref="H427">
    <cfRule type="cellIs" dxfId="4327" priority="728" operator="lessThan">
      <formula>0</formula>
    </cfRule>
  </conditionalFormatting>
  <conditionalFormatting sqref="B427">
    <cfRule type="cellIs" dxfId="4326" priority="727" operator="lessThan">
      <formula>0</formula>
    </cfRule>
  </conditionalFormatting>
  <conditionalFormatting sqref="B427">
    <cfRule type="cellIs" dxfId="4325" priority="726" operator="lessThan">
      <formula>0</formula>
    </cfRule>
  </conditionalFormatting>
  <conditionalFormatting sqref="B423:N423">
    <cfRule type="cellIs" dxfId="4324" priority="725" operator="lessThan">
      <formula>0</formula>
    </cfRule>
  </conditionalFormatting>
  <conditionalFormatting sqref="B423:N423">
    <cfRule type="cellIs" dxfId="4323" priority="724" operator="lessThan">
      <formula>0</formula>
    </cfRule>
  </conditionalFormatting>
  <conditionalFormatting sqref="B423:N423">
    <cfRule type="cellIs" dxfId="4322" priority="723" operator="lessThan">
      <formula>0</formula>
    </cfRule>
  </conditionalFormatting>
  <conditionalFormatting sqref="B423:N423">
    <cfRule type="cellIs" dxfId="4321" priority="722" operator="lessThan">
      <formula>0</formula>
    </cfRule>
  </conditionalFormatting>
  <conditionalFormatting sqref="B423:N423">
    <cfRule type="cellIs" dxfId="4320" priority="721" operator="lessThan">
      <formula>0</formula>
    </cfRule>
  </conditionalFormatting>
  <conditionalFormatting sqref="B423:N423">
    <cfRule type="cellIs" dxfId="4319" priority="720" operator="lessThan">
      <formula>0</formula>
    </cfRule>
  </conditionalFormatting>
  <conditionalFormatting sqref="B423:N423">
    <cfRule type="cellIs" dxfId="4318" priority="719" operator="lessThan">
      <formula>0</formula>
    </cfRule>
  </conditionalFormatting>
  <conditionalFormatting sqref="B423:N423">
    <cfRule type="cellIs" dxfId="4317" priority="718" operator="lessThan">
      <formula>0</formula>
    </cfRule>
  </conditionalFormatting>
  <conditionalFormatting sqref="N426">
    <cfRule type="cellIs" dxfId="4316" priority="717" operator="lessThan">
      <formula>0</formula>
    </cfRule>
  </conditionalFormatting>
  <conditionalFormatting sqref="C537:N537">
    <cfRule type="cellIs" dxfId="4315" priority="437" operator="lessThan">
      <formula>0</formula>
    </cfRule>
  </conditionalFormatting>
  <conditionalFormatting sqref="C568:N568">
    <cfRule type="cellIs" dxfId="4314" priority="434" operator="lessThan">
      <formula>0</formula>
    </cfRule>
  </conditionalFormatting>
  <conditionalFormatting sqref="I552:N552">
    <cfRule type="cellIs" dxfId="4313" priority="431" operator="lessThan">
      <formula>0</formula>
    </cfRule>
  </conditionalFormatting>
  <conditionalFormatting sqref="I560:N560">
    <cfRule type="cellIs" dxfId="4312" priority="428" operator="lessThan">
      <formula>0</formula>
    </cfRule>
  </conditionalFormatting>
  <conditionalFormatting sqref="B429:N429">
    <cfRule type="cellIs" dxfId="4311" priority="705" operator="lessThan">
      <formula>0</formula>
    </cfRule>
  </conditionalFormatting>
  <conditionalFormatting sqref="B429:N429">
    <cfRule type="cellIs" dxfId="4310" priority="704" operator="lessThan">
      <formula>0</formula>
    </cfRule>
  </conditionalFormatting>
  <conditionalFormatting sqref="B429:N429">
    <cfRule type="cellIs" dxfId="4309" priority="703" operator="lessThan">
      <formula>0</formula>
    </cfRule>
  </conditionalFormatting>
  <conditionalFormatting sqref="B429:N429">
    <cfRule type="cellIs" dxfId="4308" priority="702" operator="lessThan">
      <formula>0</formula>
    </cfRule>
  </conditionalFormatting>
  <conditionalFormatting sqref="N432">
    <cfRule type="cellIs" dxfId="4307" priority="701" operator="lessThan">
      <formula>0</formula>
    </cfRule>
  </conditionalFormatting>
  <conditionalFormatting sqref="C439:M439">
    <cfRule type="cellIs" dxfId="4306" priority="700" operator="lessThan">
      <formula>0</formula>
    </cfRule>
  </conditionalFormatting>
  <conditionalFormatting sqref="C439:M439">
    <cfRule type="cellIs" dxfId="4305" priority="699" operator="lessThan">
      <formula>0</formula>
    </cfRule>
  </conditionalFormatting>
  <conditionalFormatting sqref="H439">
    <cfRule type="cellIs" dxfId="4304" priority="698" operator="lessThan">
      <formula>0</formula>
    </cfRule>
  </conditionalFormatting>
  <conditionalFormatting sqref="B439">
    <cfRule type="cellIs" dxfId="4303" priority="697" operator="lessThan">
      <formula>0</formula>
    </cfRule>
  </conditionalFormatting>
  <conditionalFormatting sqref="B439">
    <cfRule type="cellIs" dxfId="4302" priority="696" operator="lessThan">
      <formula>0</formula>
    </cfRule>
  </conditionalFormatting>
  <conditionalFormatting sqref="B435:N435">
    <cfRule type="cellIs" dxfId="4301" priority="695" operator="lessThan">
      <formula>0</formula>
    </cfRule>
  </conditionalFormatting>
  <conditionalFormatting sqref="B435:N435">
    <cfRule type="cellIs" dxfId="4300" priority="694" operator="lessThan">
      <formula>0</formula>
    </cfRule>
  </conditionalFormatting>
  <conditionalFormatting sqref="C641:N645">
    <cfRule type="cellIs" dxfId="4299" priority="413" operator="lessThan">
      <formula>0</formula>
    </cfRule>
  </conditionalFormatting>
  <conditionalFormatting sqref="C597:N597">
    <cfRule type="cellIs" dxfId="4298" priority="412" operator="lessThan">
      <formula>0</formula>
    </cfRule>
  </conditionalFormatting>
  <conditionalFormatting sqref="C603:N603">
    <cfRule type="cellIs" dxfId="4297" priority="409" operator="lessThan">
      <formula>0</formula>
    </cfRule>
  </conditionalFormatting>
  <conditionalFormatting sqref="C603:N603">
    <cfRule type="cellIs" dxfId="4296" priority="408" operator="lessThan">
      <formula>0</formula>
    </cfRule>
  </conditionalFormatting>
  <conditionalFormatting sqref="C603:N603">
    <cfRule type="cellIs" dxfId="4295" priority="407" operator="lessThan">
      <formula>0</formula>
    </cfRule>
  </conditionalFormatting>
  <conditionalFormatting sqref="H445">
    <cfRule type="cellIs" dxfId="4294" priority="682" operator="lessThan">
      <formula>0</formula>
    </cfRule>
  </conditionalFormatting>
  <conditionalFormatting sqref="B445">
    <cfRule type="cellIs" dxfId="4293" priority="681" operator="lessThan">
      <formula>0</formula>
    </cfRule>
  </conditionalFormatting>
  <conditionalFormatting sqref="B445">
    <cfRule type="cellIs" dxfId="4292" priority="680" operator="lessThan">
      <formula>0</formula>
    </cfRule>
  </conditionalFormatting>
  <conditionalFormatting sqref="B441:N441">
    <cfRule type="cellIs" dxfId="4291" priority="679" operator="lessThan">
      <formula>0</formula>
    </cfRule>
  </conditionalFormatting>
  <conditionalFormatting sqref="B441:N441">
    <cfRule type="cellIs" dxfId="4290" priority="678" operator="lessThan">
      <formula>0</formula>
    </cfRule>
  </conditionalFormatting>
  <conditionalFormatting sqref="B441:N441">
    <cfRule type="cellIs" dxfId="4289" priority="677" operator="lessThan">
      <formula>0</formula>
    </cfRule>
  </conditionalFormatting>
  <conditionalFormatting sqref="B441:N441">
    <cfRule type="cellIs" dxfId="4288" priority="676" operator="lessThan">
      <formula>0</formula>
    </cfRule>
  </conditionalFormatting>
  <conditionalFormatting sqref="B441:N441">
    <cfRule type="cellIs" dxfId="4287" priority="675" operator="lessThan">
      <formula>0</formula>
    </cfRule>
  </conditionalFormatting>
  <conditionalFormatting sqref="B441:N441">
    <cfRule type="cellIs" dxfId="4286" priority="674" operator="lessThan">
      <formula>0</formula>
    </cfRule>
  </conditionalFormatting>
  <conditionalFormatting sqref="B441:N441">
    <cfRule type="cellIs" dxfId="4285" priority="673" operator="lessThan">
      <formula>0</formula>
    </cfRule>
  </conditionalFormatting>
  <conditionalFormatting sqref="B441:N441">
    <cfRule type="cellIs" dxfId="4284" priority="672" operator="lessThan">
      <formula>0</formula>
    </cfRule>
  </conditionalFormatting>
  <conditionalFormatting sqref="N444">
    <cfRule type="cellIs" dxfId="4283" priority="671" operator="lessThan">
      <formula>0</formula>
    </cfRule>
  </conditionalFormatting>
  <conditionalFormatting sqref="N445">
    <cfRule type="cellIs" dxfId="4282" priority="670" operator="lessThan">
      <formula>0</formula>
    </cfRule>
  </conditionalFormatting>
  <conditionalFormatting sqref="N445">
    <cfRule type="cellIs" dxfId="4281" priority="669" operator="lessThan">
      <formula>0</formula>
    </cfRule>
  </conditionalFormatting>
  <conditionalFormatting sqref="C452:M452">
    <cfRule type="cellIs" dxfId="4280" priority="668" operator="lessThan">
      <formula>0</formula>
    </cfRule>
  </conditionalFormatting>
  <conditionalFormatting sqref="C452:M452">
    <cfRule type="cellIs" dxfId="4279" priority="667" operator="lessThan">
      <formula>0</formula>
    </cfRule>
  </conditionalFormatting>
  <conditionalFormatting sqref="H452">
    <cfRule type="cellIs" dxfId="4278" priority="666" operator="lessThan">
      <formula>0</formula>
    </cfRule>
  </conditionalFormatting>
  <conditionalFormatting sqref="B452">
    <cfRule type="cellIs" dxfId="4277" priority="665" operator="lessThan">
      <formula>0</formula>
    </cfRule>
  </conditionalFormatting>
  <conditionalFormatting sqref="B452">
    <cfRule type="cellIs" dxfId="4276" priority="664" operator="lessThan">
      <formula>0</formula>
    </cfRule>
  </conditionalFormatting>
  <conditionalFormatting sqref="B448:N448">
    <cfRule type="cellIs" dxfId="4275" priority="663" operator="lessThan">
      <formula>0</formula>
    </cfRule>
  </conditionalFormatting>
  <conditionalFormatting sqref="B448:N448">
    <cfRule type="cellIs" dxfId="4274" priority="662" operator="lessThan">
      <formula>0</formula>
    </cfRule>
  </conditionalFormatting>
  <conditionalFormatting sqref="B448:N448">
    <cfRule type="cellIs" dxfId="4273" priority="661" operator="lessThan">
      <formula>0</formula>
    </cfRule>
  </conditionalFormatting>
  <conditionalFormatting sqref="B448:N448">
    <cfRule type="cellIs" dxfId="4272" priority="660" operator="lessThan">
      <formula>0</formula>
    </cfRule>
  </conditionalFormatting>
  <conditionalFormatting sqref="B448:N448">
    <cfRule type="cellIs" dxfId="4271" priority="659" operator="lessThan">
      <formula>0</formula>
    </cfRule>
  </conditionalFormatting>
  <conditionalFormatting sqref="B448:N448">
    <cfRule type="cellIs" dxfId="4270" priority="658" operator="lessThan">
      <formula>0</formula>
    </cfRule>
  </conditionalFormatting>
  <conditionalFormatting sqref="B448:N448">
    <cfRule type="cellIs" dxfId="4269" priority="657" operator="lessThan">
      <formula>0</formula>
    </cfRule>
  </conditionalFormatting>
  <conditionalFormatting sqref="B448:N448">
    <cfRule type="cellIs" dxfId="4268" priority="656" operator="lessThan">
      <formula>0</formula>
    </cfRule>
  </conditionalFormatting>
  <conditionalFormatting sqref="N451">
    <cfRule type="cellIs" dxfId="4267" priority="655" operator="lessThan">
      <formula>0</formula>
    </cfRule>
  </conditionalFormatting>
  <conditionalFormatting sqref="N452">
    <cfRule type="cellIs" dxfId="4266" priority="654" operator="lessThan">
      <formula>0</formula>
    </cfRule>
  </conditionalFormatting>
  <conditionalFormatting sqref="N452">
    <cfRule type="cellIs" dxfId="4265" priority="653" operator="lessThan">
      <formula>0</formula>
    </cfRule>
  </conditionalFormatting>
  <conditionalFormatting sqref="C458:M458">
    <cfRule type="cellIs" dxfId="4264" priority="652" operator="lessThan">
      <formula>0</formula>
    </cfRule>
  </conditionalFormatting>
  <conditionalFormatting sqref="C458:M458">
    <cfRule type="cellIs" dxfId="4263" priority="651" operator="lessThan">
      <formula>0</formula>
    </cfRule>
  </conditionalFormatting>
  <conditionalFormatting sqref="H458">
    <cfRule type="cellIs" dxfId="4262" priority="650" operator="lessThan">
      <formula>0</formula>
    </cfRule>
  </conditionalFormatting>
  <conditionalFormatting sqref="B458">
    <cfRule type="cellIs" dxfId="4261" priority="649" operator="lessThan">
      <formula>0</formula>
    </cfRule>
  </conditionalFormatting>
  <conditionalFormatting sqref="B458">
    <cfRule type="cellIs" dxfId="4260" priority="648" operator="lessThan">
      <formula>0</formula>
    </cfRule>
  </conditionalFormatting>
  <conditionalFormatting sqref="R505">
    <cfRule type="cellIs" dxfId="4259" priority="370" operator="lessThan">
      <formula>0</formula>
    </cfRule>
  </conditionalFormatting>
  <conditionalFormatting sqref="Q505">
    <cfRule type="cellIs" dxfId="4258" priority="369" operator="lessThan">
      <formula>0</formula>
    </cfRule>
  </conditionalFormatting>
  <conditionalFormatting sqref="R513">
    <cfRule type="cellIs" dxfId="4257" priority="367" operator="lessThan">
      <formula>0</formula>
    </cfRule>
  </conditionalFormatting>
  <conditionalFormatting sqref="Q513">
    <cfRule type="cellIs" dxfId="4256" priority="366" operator="lessThan">
      <formula>0</formula>
    </cfRule>
  </conditionalFormatting>
  <conditionalFormatting sqref="R522">
    <cfRule type="cellIs" dxfId="4255" priority="364" operator="lessThan">
      <formula>0</formula>
    </cfRule>
  </conditionalFormatting>
  <conditionalFormatting sqref="Q522">
    <cfRule type="cellIs" dxfId="4254" priority="363" operator="lessThan">
      <formula>0</formula>
    </cfRule>
  </conditionalFormatting>
  <conditionalFormatting sqref="R530">
    <cfRule type="cellIs" dxfId="4253" priority="361" operator="lessThan">
      <formula>0</formula>
    </cfRule>
  </conditionalFormatting>
  <conditionalFormatting sqref="C461:C464">
    <cfRule type="expression" dxfId="4252" priority="635">
      <formula>C461/B461&gt;1</formula>
    </cfRule>
    <cfRule type="expression" dxfId="4251" priority="636">
      <formula>C461/B461&lt;1</formula>
    </cfRule>
  </conditionalFormatting>
  <conditionalFormatting sqref="R538">
    <cfRule type="cellIs" dxfId="4250" priority="358" operator="lessThan">
      <formula>0</formula>
    </cfRule>
  </conditionalFormatting>
  <conditionalFormatting sqref="D461:N464">
    <cfRule type="expression" dxfId="4249" priority="632">
      <formula>D461/C461&gt;1</formula>
    </cfRule>
    <cfRule type="expression" dxfId="4248" priority="633">
      <formula>D461/C461&lt;1</formula>
    </cfRule>
  </conditionalFormatting>
  <conditionalFormatting sqref="R553">
    <cfRule type="cellIs" dxfId="4247" priority="355" operator="lessThan">
      <formula>0</formula>
    </cfRule>
  </conditionalFormatting>
  <conditionalFormatting sqref="B461:B464 B552:N552 B560:N560 B575:N575 B589:N589">
    <cfRule type="expression" dxfId="4246" priority="629">
      <formula>B461/#REF!&gt;1</formula>
    </cfRule>
    <cfRule type="expression" dxfId="4245" priority="630">
      <formula>B461/#REF!&lt;1</formula>
    </cfRule>
  </conditionalFormatting>
  <conditionalFormatting sqref="R561">
    <cfRule type="cellIs" dxfId="4244" priority="352" operator="lessThan">
      <formula>0</formula>
    </cfRule>
  </conditionalFormatting>
  <conditionalFormatting sqref="B512">
    <cfRule type="expression" dxfId="4243" priority="626">
      <formula>B512/#REF!&gt;1</formula>
    </cfRule>
    <cfRule type="expression" dxfId="4242" priority="627">
      <formula>B512/#REF!&lt;1</formula>
    </cfRule>
  </conditionalFormatting>
  <conditionalFormatting sqref="R590">
    <cfRule type="cellIs" dxfId="4241" priority="349" operator="lessThan">
      <formula>0</formula>
    </cfRule>
  </conditionalFormatting>
  <conditionalFormatting sqref="C512">
    <cfRule type="expression" dxfId="4240" priority="623">
      <formula>C512/B512&gt;1</formula>
    </cfRule>
    <cfRule type="expression" dxfId="4239" priority="624">
      <formula>C512/B512&lt;1</formula>
    </cfRule>
  </conditionalFormatting>
  <conditionalFormatting sqref="D512">
    <cfRule type="cellIs" dxfId="4238" priority="622" operator="lessThan">
      <formula>0</formula>
    </cfRule>
  </conditionalFormatting>
  <conditionalFormatting sqref="D512">
    <cfRule type="expression" dxfId="4237" priority="620">
      <formula>D512/C512&gt;1</formula>
    </cfRule>
    <cfRule type="expression" dxfId="4236" priority="621">
      <formula>D512/C512&lt;1</formula>
    </cfRule>
  </conditionalFormatting>
  <conditionalFormatting sqref="E512">
    <cfRule type="cellIs" dxfId="4235" priority="619" operator="lessThan">
      <formula>0</formula>
    </cfRule>
  </conditionalFormatting>
  <conditionalFormatting sqref="E512">
    <cfRule type="expression" dxfId="4234" priority="617">
      <formula>E512/D512&gt;1</formula>
    </cfRule>
    <cfRule type="expression" dxfId="4233" priority="618">
      <formula>E512/D512&lt;1</formula>
    </cfRule>
  </conditionalFormatting>
  <conditionalFormatting sqref="F512">
    <cfRule type="cellIs" dxfId="4232" priority="616" operator="lessThan">
      <formula>0</formula>
    </cfRule>
  </conditionalFormatting>
  <conditionalFormatting sqref="F512">
    <cfRule type="expression" dxfId="4231" priority="614">
      <formula>F512/E512&gt;1</formula>
    </cfRule>
    <cfRule type="expression" dxfId="4230" priority="615">
      <formula>F512/E512&lt;1</formula>
    </cfRule>
  </conditionalFormatting>
  <conditionalFormatting sqref="G512">
    <cfRule type="cellIs" dxfId="4229" priority="613" operator="lessThan">
      <formula>0</formula>
    </cfRule>
  </conditionalFormatting>
  <conditionalFormatting sqref="G512">
    <cfRule type="expression" dxfId="4228" priority="611">
      <formula>G512/F512&gt;1</formula>
    </cfRule>
    <cfRule type="expression" dxfId="4227" priority="612">
      <formula>G512/F512&lt;1</formula>
    </cfRule>
  </conditionalFormatting>
  <conditionalFormatting sqref="H512">
    <cfRule type="cellIs" dxfId="4226" priority="610" operator="lessThan">
      <formula>0</formula>
    </cfRule>
  </conditionalFormatting>
  <conditionalFormatting sqref="H512">
    <cfRule type="expression" dxfId="4225" priority="608">
      <formula>H512/G512&gt;1</formula>
    </cfRule>
    <cfRule type="expression" dxfId="4224" priority="609">
      <formula>H512/G512&lt;1</formula>
    </cfRule>
  </conditionalFormatting>
  <conditionalFormatting sqref="I512:N512">
    <cfRule type="cellIs" dxfId="4223" priority="607" operator="lessThan">
      <formula>0</formula>
    </cfRule>
  </conditionalFormatting>
  <conditionalFormatting sqref="I512:N512">
    <cfRule type="expression" dxfId="4222" priority="605">
      <formula>I512/H512&gt;1</formula>
    </cfRule>
    <cfRule type="expression" dxfId="4221" priority="606">
      <formula>I512/H512&lt;1</formula>
    </cfRule>
  </conditionalFormatting>
  <conditionalFormatting sqref="B552">
    <cfRule type="cellIs" dxfId="4220" priority="604" operator="lessThan">
      <formula>0</formula>
    </cfRule>
  </conditionalFormatting>
  <conditionalFormatting sqref="B552">
    <cfRule type="expression" dxfId="4219" priority="602">
      <formula>B552/#REF!&gt;1</formula>
    </cfRule>
    <cfRule type="expression" dxfId="4218" priority="603">
      <formula>B552/#REF!&lt;1</formula>
    </cfRule>
  </conditionalFormatting>
  <conditionalFormatting sqref="C552">
    <cfRule type="cellIs" dxfId="4217" priority="601" operator="lessThan">
      <formula>0</formula>
    </cfRule>
  </conditionalFormatting>
  <conditionalFormatting sqref="C552">
    <cfRule type="expression" dxfId="4216" priority="599">
      <formula>C552/B552&gt;1</formula>
    </cfRule>
    <cfRule type="expression" dxfId="4215" priority="600">
      <formula>C552/B552&lt;1</formula>
    </cfRule>
  </conditionalFormatting>
  <conditionalFormatting sqref="D552">
    <cfRule type="cellIs" dxfId="4214" priority="598" operator="lessThan">
      <formula>0</formula>
    </cfRule>
  </conditionalFormatting>
  <conditionalFormatting sqref="D552">
    <cfRule type="expression" dxfId="4213" priority="596">
      <formula>D552/C552&gt;1</formula>
    </cfRule>
    <cfRule type="expression" dxfId="4212" priority="597">
      <formula>D552/C552&lt;1</formula>
    </cfRule>
  </conditionalFormatting>
  <conditionalFormatting sqref="E552">
    <cfRule type="cellIs" dxfId="4211" priority="595" operator="lessThan">
      <formula>0</formula>
    </cfRule>
  </conditionalFormatting>
  <conditionalFormatting sqref="E552">
    <cfRule type="expression" dxfId="4210" priority="593">
      <formula>E552/D552&gt;1</formula>
    </cfRule>
    <cfRule type="expression" dxfId="4209" priority="594">
      <formula>E552/D552&lt;1</formula>
    </cfRule>
  </conditionalFormatting>
  <conditionalFormatting sqref="F552">
    <cfRule type="cellIs" dxfId="4208" priority="592" operator="lessThan">
      <formula>0</formula>
    </cfRule>
  </conditionalFormatting>
  <conditionalFormatting sqref="F552">
    <cfRule type="expression" dxfId="4207" priority="590">
      <formula>F552/E552&gt;1</formula>
    </cfRule>
    <cfRule type="expression" dxfId="4206" priority="591">
      <formula>F552/E552&lt;1</formula>
    </cfRule>
  </conditionalFormatting>
  <conditionalFormatting sqref="G552">
    <cfRule type="cellIs" dxfId="4205" priority="589" operator="lessThan">
      <formula>0</formula>
    </cfRule>
  </conditionalFormatting>
  <conditionalFormatting sqref="G552">
    <cfRule type="expression" dxfId="4204" priority="587">
      <formula>G552/F552&gt;1</formula>
    </cfRule>
    <cfRule type="expression" dxfId="4203" priority="588">
      <formula>G552/F552&lt;1</formula>
    </cfRule>
  </conditionalFormatting>
  <conditionalFormatting sqref="H552">
    <cfRule type="cellIs" dxfId="4202" priority="586" operator="lessThan">
      <formula>0</formula>
    </cfRule>
  </conditionalFormatting>
  <conditionalFormatting sqref="H552">
    <cfRule type="expression" dxfId="4201" priority="584">
      <formula>H552/G552&gt;1</formula>
    </cfRule>
    <cfRule type="expression" dxfId="4200" priority="585">
      <formula>H552/G552&lt;1</formula>
    </cfRule>
  </conditionalFormatting>
  <conditionalFormatting sqref="B560">
    <cfRule type="cellIs" dxfId="4199" priority="583" operator="lessThan">
      <formula>0</formula>
    </cfRule>
  </conditionalFormatting>
  <conditionalFormatting sqref="B560">
    <cfRule type="expression" dxfId="4198" priority="581">
      <formula>B560/#REF!&gt;1</formula>
    </cfRule>
    <cfRule type="expression" dxfId="4197" priority="582">
      <formula>B560/#REF!&lt;1</formula>
    </cfRule>
  </conditionalFormatting>
  <conditionalFormatting sqref="C560">
    <cfRule type="cellIs" dxfId="4196" priority="580" operator="lessThan">
      <formula>0</formula>
    </cfRule>
  </conditionalFormatting>
  <conditionalFormatting sqref="C560">
    <cfRule type="expression" dxfId="4195" priority="578">
      <formula>C560/B560&gt;1</formula>
    </cfRule>
    <cfRule type="expression" dxfId="4194" priority="579">
      <formula>C560/B560&lt;1</formula>
    </cfRule>
  </conditionalFormatting>
  <conditionalFormatting sqref="D560">
    <cfRule type="cellIs" dxfId="4193" priority="577" operator="lessThan">
      <formula>0</formula>
    </cfRule>
  </conditionalFormatting>
  <conditionalFormatting sqref="D560">
    <cfRule type="expression" dxfId="4192" priority="575">
      <formula>D560/C560&gt;1</formula>
    </cfRule>
    <cfRule type="expression" dxfId="4191" priority="576">
      <formula>D560/C560&lt;1</formula>
    </cfRule>
  </conditionalFormatting>
  <conditionalFormatting sqref="E560">
    <cfRule type="cellIs" dxfId="4190" priority="574" operator="lessThan">
      <formula>0</formula>
    </cfRule>
  </conditionalFormatting>
  <conditionalFormatting sqref="E560">
    <cfRule type="expression" dxfId="4189" priority="572">
      <formula>E560/D560&gt;1</formula>
    </cfRule>
    <cfRule type="expression" dxfId="4188" priority="573">
      <formula>E560/D560&lt;1</formula>
    </cfRule>
  </conditionalFormatting>
  <conditionalFormatting sqref="F560">
    <cfRule type="cellIs" dxfId="4187" priority="571" operator="lessThan">
      <formula>0</formula>
    </cfRule>
  </conditionalFormatting>
  <conditionalFormatting sqref="F560">
    <cfRule type="expression" dxfId="4186" priority="569">
      <formula>F560/E560&gt;1</formula>
    </cfRule>
    <cfRule type="expression" dxfId="4185" priority="570">
      <formula>F560/E560&lt;1</formula>
    </cfRule>
  </conditionalFormatting>
  <conditionalFormatting sqref="G560">
    <cfRule type="cellIs" dxfId="4184" priority="568" operator="lessThan">
      <formula>0</formula>
    </cfRule>
  </conditionalFormatting>
  <conditionalFormatting sqref="G560">
    <cfRule type="expression" dxfId="4183" priority="566">
      <formula>G560/F560&gt;1</formula>
    </cfRule>
    <cfRule type="expression" dxfId="4182" priority="567">
      <formula>G560/F560&lt;1</formula>
    </cfRule>
  </conditionalFormatting>
  <conditionalFormatting sqref="H560">
    <cfRule type="cellIs" dxfId="4181" priority="565" operator="lessThan">
      <formula>0</formula>
    </cfRule>
  </conditionalFormatting>
  <conditionalFormatting sqref="H560">
    <cfRule type="expression" dxfId="4180" priority="563">
      <formula>H560/G560&gt;1</formula>
    </cfRule>
    <cfRule type="expression" dxfId="4179" priority="564">
      <formula>H560/G560&lt;1</formula>
    </cfRule>
  </conditionalFormatting>
  <conditionalFormatting sqref="P616:P619">
    <cfRule type="cellIs" dxfId="4178" priority="315" operator="lessThan">
      <formula>0</formula>
    </cfRule>
  </conditionalFormatting>
  <conditionalFormatting sqref="B589">
    <cfRule type="expression" dxfId="4177" priority="560">
      <formula>B589/#REF!&gt;1</formula>
    </cfRule>
    <cfRule type="expression" dxfId="4176" priority="561">
      <formula>B589/#REF!&lt;1</formula>
    </cfRule>
  </conditionalFormatting>
  <conditionalFormatting sqref="C589">
    <cfRule type="cellIs" dxfId="4175" priority="559" operator="lessThan">
      <formula>0</formula>
    </cfRule>
  </conditionalFormatting>
  <conditionalFormatting sqref="C589">
    <cfRule type="expression" dxfId="4174" priority="557">
      <formula>C589/B589&gt;1</formula>
    </cfRule>
    <cfRule type="expression" dxfId="4173" priority="558">
      <formula>C589/B589&lt;1</formula>
    </cfRule>
  </conditionalFormatting>
  <conditionalFormatting sqref="P605:P607">
    <cfRule type="cellIs" dxfId="4172" priority="309" operator="lessThan">
      <formula>0</formula>
    </cfRule>
  </conditionalFormatting>
  <conditionalFormatting sqref="D589">
    <cfRule type="expression" dxfId="4171" priority="554">
      <formula>D589/C589&gt;1</formula>
    </cfRule>
    <cfRule type="expression" dxfId="4170" priority="555">
      <formula>D589/C589&lt;1</formula>
    </cfRule>
  </conditionalFormatting>
  <conditionalFormatting sqref="E589">
    <cfRule type="cellIs" dxfId="4169" priority="553" operator="lessThan">
      <formula>0</formula>
    </cfRule>
  </conditionalFormatting>
  <conditionalFormatting sqref="E589">
    <cfRule type="expression" dxfId="4168" priority="551">
      <formula>E589/D589&gt;1</formula>
    </cfRule>
    <cfRule type="expression" dxfId="4167" priority="552">
      <formula>E589/D589&lt;1</formula>
    </cfRule>
  </conditionalFormatting>
  <conditionalFormatting sqref="F589">
    <cfRule type="cellIs" dxfId="4166" priority="550" operator="lessThan">
      <formula>0</formula>
    </cfRule>
  </conditionalFormatting>
  <conditionalFormatting sqref="F589">
    <cfRule type="expression" dxfId="4165" priority="548">
      <formula>F589/E589&gt;1</formula>
    </cfRule>
    <cfRule type="expression" dxfId="4164" priority="549">
      <formula>F589/E589&lt;1</formula>
    </cfRule>
  </conditionalFormatting>
  <conditionalFormatting sqref="O377:P377">
    <cfRule type="cellIs" dxfId="4163" priority="300" operator="lessThan">
      <formula>0</formula>
    </cfRule>
  </conditionalFormatting>
  <conditionalFormatting sqref="G589">
    <cfRule type="expression" dxfId="4162" priority="545">
      <formula>G589/F589&gt;1</formula>
    </cfRule>
    <cfRule type="expression" dxfId="4161" priority="546">
      <formula>G589/F589&lt;1</formula>
    </cfRule>
  </conditionalFormatting>
  <conditionalFormatting sqref="O366:P366">
    <cfRule type="cellIs" dxfId="4160" priority="299" operator="lessThan">
      <formula>0</formula>
    </cfRule>
  </conditionalFormatting>
  <conditionalFormatting sqref="H589">
    <cfRule type="expression" dxfId="4159" priority="542">
      <formula>H589/G589&gt;1</formula>
    </cfRule>
    <cfRule type="expression" dxfId="4158" priority="543">
      <formula>H589/G589&lt;1</formula>
    </cfRule>
  </conditionalFormatting>
  <conditionalFormatting sqref="N596">
    <cfRule type="cellIs" dxfId="4157" priority="541" operator="lessThan">
      <formula>0</formula>
    </cfRule>
  </conditionalFormatting>
  <conditionalFormatting sqref="O387:P387">
    <cfRule type="cellIs" dxfId="4156" priority="294" operator="lessThan">
      <formula>0</formula>
    </cfRule>
  </conditionalFormatting>
  <conditionalFormatting sqref="O387:P387">
    <cfRule type="cellIs" dxfId="4155" priority="295" operator="lessThan">
      <formula>0</formula>
    </cfRule>
  </conditionalFormatting>
  <conditionalFormatting sqref="O387:P387">
    <cfRule type="cellIs" dxfId="4154" priority="292" operator="lessThan">
      <formula>0</formula>
    </cfRule>
  </conditionalFormatting>
  <conditionalFormatting sqref="O387:P387">
    <cfRule type="cellIs" dxfId="4153" priority="293" operator="lessThan">
      <formula>0</formula>
    </cfRule>
  </conditionalFormatting>
  <conditionalFormatting sqref="N600">
    <cfRule type="cellIs" dxfId="4152" priority="540" operator="lessThan">
      <formula>0</formula>
    </cfRule>
  </conditionalFormatting>
  <conditionalFormatting sqref="N600">
    <cfRule type="cellIs" dxfId="4151" priority="539" operator="lessThan">
      <formula>0</formula>
    </cfRule>
  </conditionalFormatting>
  <conditionalFormatting sqref="Q363">
    <cfRule type="cellIs" dxfId="4150" priority="538" operator="lessThan">
      <formula>0</formula>
    </cfRule>
  </conditionalFormatting>
  <conditionalFormatting sqref="Q364:Q365">
    <cfRule type="cellIs" dxfId="4149" priority="537" operator="lessThan">
      <formula>0</formula>
    </cfRule>
  </conditionalFormatting>
  <conditionalFormatting sqref="Q461:Q464">
    <cfRule type="cellIs" dxfId="4148" priority="536" operator="lessThan">
      <formula>0</formula>
    </cfRule>
  </conditionalFormatting>
  <conditionalFormatting sqref="Q361">
    <cfRule type="cellIs" dxfId="4147" priority="535" operator="lessThan">
      <formula>0</formula>
    </cfRule>
  </conditionalFormatting>
  <conditionalFormatting sqref="Q366:Q367">
    <cfRule type="cellIs" dxfId="4146" priority="534" operator="lessThan">
      <formula>0</formula>
    </cfRule>
  </conditionalFormatting>
  <conditionalFormatting sqref="Q369:Q373">
    <cfRule type="cellIs" dxfId="4145" priority="533" operator="lessThan">
      <formula>0</formula>
    </cfRule>
  </conditionalFormatting>
  <conditionalFormatting sqref="Q378:Q379">
    <cfRule type="cellIs" dxfId="4144" priority="532" operator="lessThan">
      <formula>0</formula>
    </cfRule>
  </conditionalFormatting>
  <conditionalFormatting sqref="Q384:Q385">
    <cfRule type="cellIs" dxfId="4143" priority="531" operator="lessThan">
      <formula>0</formula>
    </cfRule>
  </conditionalFormatting>
  <conditionalFormatting sqref="Q390:Q391">
    <cfRule type="cellIs" dxfId="4142" priority="530" operator="lessThan">
      <formula>0</formula>
    </cfRule>
  </conditionalFormatting>
  <conditionalFormatting sqref="Q396:Q397">
    <cfRule type="cellIs" dxfId="4141" priority="529" operator="lessThan">
      <formula>0</formula>
    </cfRule>
  </conditionalFormatting>
  <conditionalFormatting sqref="Q402">
    <cfRule type="cellIs" dxfId="4140" priority="528" operator="lessThan">
      <formula>0</formula>
    </cfRule>
  </conditionalFormatting>
  <conditionalFormatting sqref="Q408:Q409">
    <cfRule type="cellIs" dxfId="4139" priority="527" operator="lessThan">
      <formula>0</formula>
    </cfRule>
  </conditionalFormatting>
  <conditionalFormatting sqref="Q414:Q415">
    <cfRule type="cellIs" dxfId="4138" priority="526" operator="lessThan">
      <formula>0</formula>
    </cfRule>
  </conditionalFormatting>
  <conditionalFormatting sqref="Q420:Q421">
    <cfRule type="cellIs" dxfId="4137" priority="525" operator="lessThan">
      <formula>0</formula>
    </cfRule>
  </conditionalFormatting>
  <conditionalFormatting sqref="Q426:Q427">
    <cfRule type="cellIs" dxfId="4136" priority="524" operator="lessThan">
      <formula>0</formula>
    </cfRule>
  </conditionalFormatting>
  <conditionalFormatting sqref="Q432:Q433">
    <cfRule type="cellIs" dxfId="4135" priority="523" operator="lessThan">
      <formula>0</formula>
    </cfRule>
  </conditionalFormatting>
  <conditionalFormatting sqref="Q438:Q439">
    <cfRule type="cellIs" dxfId="4134" priority="522" operator="lessThan">
      <formula>0</formula>
    </cfRule>
  </conditionalFormatting>
  <conditionalFormatting sqref="Q444:Q445">
    <cfRule type="cellIs" dxfId="4133" priority="521" operator="lessThan">
      <formula>0</formula>
    </cfRule>
  </conditionalFormatting>
  <conditionalFormatting sqref="Q451:Q452">
    <cfRule type="cellIs" dxfId="4132" priority="520" operator="lessThan">
      <formula>0</formula>
    </cfRule>
  </conditionalFormatting>
  <conditionalFormatting sqref="Q457:Q458">
    <cfRule type="cellIs" dxfId="4131" priority="519" operator="lessThan">
      <formula>0</formula>
    </cfRule>
  </conditionalFormatting>
  <conditionalFormatting sqref="Q465">
    <cfRule type="cellIs" dxfId="4130" priority="518" operator="lessThan">
      <formula>0</formula>
    </cfRule>
  </conditionalFormatting>
  <conditionalFormatting sqref="Q472">
    <cfRule type="cellIs" dxfId="4129" priority="517" operator="lessThan">
      <formula>0</formula>
    </cfRule>
  </conditionalFormatting>
  <conditionalFormatting sqref="Q503:Q504">
    <cfRule type="cellIs" dxfId="4128" priority="516" operator="lessThan">
      <formula>0</formula>
    </cfRule>
  </conditionalFormatting>
  <conditionalFormatting sqref="Q511:Q512">
    <cfRule type="cellIs" dxfId="4127" priority="515" operator="lessThan">
      <formula>0</formula>
    </cfRule>
  </conditionalFormatting>
  <conditionalFormatting sqref="Q520:Q521">
    <cfRule type="cellIs" dxfId="4126" priority="514" operator="lessThan">
      <formula>0</formula>
    </cfRule>
  </conditionalFormatting>
  <conditionalFormatting sqref="Q528:Q529">
    <cfRule type="cellIs" dxfId="4125" priority="513" operator="lessThan">
      <formula>0</formula>
    </cfRule>
  </conditionalFormatting>
  <conditionalFormatting sqref="Q544:Q545">
    <cfRule type="cellIs" dxfId="4124" priority="512" operator="lessThan">
      <formula>0</formula>
    </cfRule>
  </conditionalFormatting>
  <conditionalFormatting sqref="Q536:Q537">
    <cfRule type="cellIs" dxfId="4123" priority="511" operator="lessThan">
      <formula>0</formula>
    </cfRule>
  </conditionalFormatting>
  <conditionalFormatting sqref="Q551:Q552">
    <cfRule type="cellIs" dxfId="4122" priority="510" operator="lessThan">
      <formula>0</formula>
    </cfRule>
  </conditionalFormatting>
  <conditionalFormatting sqref="Q559:Q560">
    <cfRule type="cellIs" dxfId="4121" priority="509" operator="lessThan">
      <formula>0</formula>
    </cfRule>
  </conditionalFormatting>
  <conditionalFormatting sqref="Q567:Q568">
    <cfRule type="cellIs" dxfId="4120" priority="508" operator="lessThan">
      <formula>0</formula>
    </cfRule>
  </conditionalFormatting>
  <conditionalFormatting sqref="Q574:Q575">
    <cfRule type="cellIs" dxfId="4119" priority="507" operator="lessThan">
      <formula>0</formula>
    </cfRule>
  </conditionalFormatting>
  <conditionalFormatting sqref="Q581:Q582">
    <cfRule type="cellIs" dxfId="4118" priority="506" operator="lessThan">
      <formula>0</formula>
    </cfRule>
  </conditionalFormatting>
  <conditionalFormatting sqref="Q588:Q589">
    <cfRule type="cellIs" dxfId="4117" priority="505" operator="lessThan">
      <formula>0</formula>
    </cfRule>
  </conditionalFormatting>
  <conditionalFormatting sqref="Q596:Q597">
    <cfRule type="cellIs" dxfId="4116" priority="504" operator="lessThan">
      <formula>0</formula>
    </cfRule>
  </conditionalFormatting>
  <conditionalFormatting sqref="Q603">
    <cfRule type="cellIs" dxfId="4115" priority="503" operator="lessThan">
      <formula>0</formula>
    </cfRule>
  </conditionalFormatting>
  <conditionalFormatting sqref="Q608">
    <cfRule type="cellIs" dxfId="4114" priority="502" operator="lessThan">
      <formula>0</formula>
    </cfRule>
  </conditionalFormatting>
  <conditionalFormatting sqref="O405:P405">
    <cfRule type="cellIs" dxfId="4113" priority="252" operator="lessThan">
      <formula>0</formula>
    </cfRule>
  </conditionalFormatting>
  <conditionalFormatting sqref="Q632:Q634">
    <cfRule type="cellIs" dxfId="4112" priority="501" operator="lessThan">
      <formula>0</formula>
    </cfRule>
  </conditionalFormatting>
  <conditionalFormatting sqref="I710:N710 Q708:R711">
    <cfRule type="cellIs" dxfId="4111" priority="495" operator="lessThan">
      <formula>0</formula>
    </cfRule>
  </conditionalFormatting>
  <conditionalFormatting sqref="Q636:Q637 Q641:Q645">
    <cfRule type="cellIs" dxfId="4110" priority="500" operator="lessThan">
      <formula>0</formula>
    </cfRule>
  </conditionalFormatting>
  <conditionalFormatting sqref="Q648">
    <cfRule type="cellIs" dxfId="4109" priority="499" operator="lessThan">
      <formula>0</formula>
    </cfRule>
  </conditionalFormatting>
  <conditionalFormatting sqref="Q649">
    <cfRule type="cellIs" dxfId="4108" priority="498" operator="lessThan">
      <formula>0</formula>
    </cfRule>
  </conditionalFormatting>
  <conditionalFormatting sqref="Q651">
    <cfRule type="cellIs" dxfId="4107" priority="497" operator="lessThan">
      <formula>0</formula>
    </cfRule>
  </conditionalFormatting>
  <conditionalFormatting sqref="Q652">
    <cfRule type="cellIs" dxfId="4106" priority="496" operator="lessThan">
      <formula>0</formula>
    </cfRule>
  </conditionalFormatting>
  <conditionalFormatting sqref="D654:N654 D651:N651 D648:N649 D632:N634">
    <cfRule type="expression" dxfId="4105" priority="468">
      <formula>D632/C632&gt;1</formula>
    </cfRule>
    <cfRule type="expression" dxfId="4104" priority="469">
      <formula>D632/C632&lt;1</formula>
    </cfRule>
  </conditionalFormatting>
  <conditionalFormatting sqref="C507:C510">
    <cfRule type="cellIs" dxfId="4103" priority="494" operator="lessThan">
      <formula>0</formula>
    </cfRule>
  </conditionalFormatting>
  <conditionalFormatting sqref="C507:C510">
    <cfRule type="expression" dxfId="4102" priority="492">
      <formula>C507/B507&gt;1</formula>
    </cfRule>
    <cfRule type="expression" dxfId="4101" priority="493">
      <formula>C507/B507&lt;1</formula>
    </cfRule>
  </conditionalFormatting>
  <conditionalFormatting sqref="D507:N510">
    <cfRule type="cellIs" dxfId="4100" priority="491" operator="lessThan">
      <formula>0</formula>
    </cfRule>
  </conditionalFormatting>
  <conditionalFormatting sqref="D507:N510">
    <cfRule type="expression" dxfId="4099" priority="489">
      <formula>D507/C507&gt;1</formula>
    </cfRule>
    <cfRule type="expression" dxfId="4098" priority="490">
      <formula>D507/C507&lt;1</formula>
    </cfRule>
  </conditionalFormatting>
  <conditionalFormatting sqref="B507:B510">
    <cfRule type="cellIs" dxfId="4097" priority="488" operator="lessThan">
      <formula>0</formula>
    </cfRule>
  </conditionalFormatting>
  <conditionalFormatting sqref="B507:B510">
    <cfRule type="expression" dxfId="4096" priority="486">
      <formula>B507/#REF!&gt;1</formula>
    </cfRule>
    <cfRule type="expression" dxfId="4095" priority="487">
      <formula>B507/#REF!&lt;1</formula>
    </cfRule>
  </conditionalFormatting>
  <conditionalFormatting sqref="J588:N588 J574:N574 J559:N559 J551:N551">
    <cfRule type="cellIs" dxfId="4094" priority="485" operator="lessThan">
      <formula>0</formula>
    </cfRule>
  </conditionalFormatting>
  <conditionalFormatting sqref="C588:I588 C584:C587 C574:I574 C570:C573 C559:I559 C555:C558 C551:I551 C547:C550">
    <cfRule type="cellIs" dxfId="4093" priority="484" operator="lessThan">
      <formula>0</formula>
    </cfRule>
  </conditionalFormatting>
  <conditionalFormatting sqref="C588:M588 C574:M574 C559:M559 C551:M551">
    <cfRule type="cellIs" dxfId="4092" priority="483" operator="lessThan">
      <formula>0</formula>
    </cfRule>
  </conditionalFormatting>
  <conditionalFormatting sqref="C584:C587 C570:C573 C555:C558 C547:C550">
    <cfRule type="expression" dxfId="4091" priority="481">
      <formula>C547/B547&gt;1</formula>
    </cfRule>
    <cfRule type="expression" dxfId="4090" priority="482">
      <formula>C547/B547&lt;1</formula>
    </cfRule>
  </conditionalFormatting>
  <conditionalFormatting sqref="D584:N587 D570:N573 D555:N558 D547:N550">
    <cfRule type="cellIs" dxfId="4089" priority="480" operator="lessThan">
      <formula>0</formula>
    </cfRule>
  </conditionalFormatting>
  <conditionalFormatting sqref="D584:N587 D570:N573 D555:N558 D547:N550">
    <cfRule type="expression" dxfId="4088" priority="478">
      <formula>D547/C547&gt;1</formula>
    </cfRule>
    <cfRule type="expression" dxfId="4087" priority="479">
      <formula>D547/C547&lt;1</formula>
    </cfRule>
  </conditionalFormatting>
  <conditionalFormatting sqref="C588:N588 C574:N574 C559:N559 C551:N551">
    <cfRule type="cellIs" dxfId="4086" priority="477" operator="lessThan">
      <formula>0</formula>
    </cfRule>
  </conditionalFormatting>
  <conditionalFormatting sqref="C588:N588 C574:N574 C559:N559 C551:N551">
    <cfRule type="expression" dxfId="4085" priority="475">
      <formula>C551/B551&gt;1</formula>
    </cfRule>
    <cfRule type="expression" dxfId="4084" priority="476">
      <formula>C551/B551&lt;1</formula>
    </cfRule>
  </conditionalFormatting>
  <conditionalFormatting sqref="B654 B651 B648:B649 B632:B634 B641:B645">
    <cfRule type="cellIs" dxfId="4083" priority="474" operator="lessThan">
      <formula>0</formula>
    </cfRule>
  </conditionalFormatting>
  <conditionalFormatting sqref="C654 C651 C648:C649 C632:C634">
    <cfRule type="cellIs" dxfId="4082" priority="473" operator="lessThan">
      <formula>0</formula>
    </cfRule>
  </conditionalFormatting>
  <conditionalFormatting sqref="C654 C651 C648:C649 C632:C634">
    <cfRule type="expression" dxfId="4081" priority="471">
      <formula>C632/B632&gt;1</formula>
    </cfRule>
    <cfRule type="expression" dxfId="4080" priority="472">
      <formula>C632/B632&lt;1</formula>
    </cfRule>
  </conditionalFormatting>
  <conditionalFormatting sqref="D654:N654 D651:N651 D648:N649 D632:N634">
    <cfRule type="cellIs" dxfId="4079" priority="470" operator="lessThan">
      <formula>0</formula>
    </cfRule>
  </conditionalFormatting>
  <conditionalFormatting sqref="B504:N504 B537 B568 B597">
    <cfRule type="expression" dxfId="4078" priority="1230">
      <formula>B504/#REF!&gt;1</formula>
    </cfRule>
    <cfRule type="expression" dxfId="4077" priority="1231">
      <formula>B504/#REF!&lt;1</formula>
    </cfRule>
  </conditionalFormatting>
  <conditionalFormatting sqref="C465">
    <cfRule type="cellIs" dxfId="4076" priority="467" operator="lessThan">
      <formula>0</formula>
    </cfRule>
  </conditionalFormatting>
  <conditionalFormatting sqref="C465">
    <cfRule type="expression" dxfId="4075" priority="465">
      <formula>C465/B465&gt;1</formula>
    </cfRule>
    <cfRule type="expression" dxfId="4074" priority="466">
      <formula>C465/B465&lt;1</formula>
    </cfRule>
  </conditionalFormatting>
  <conditionalFormatting sqref="D465:N465">
    <cfRule type="cellIs" dxfId="4073" priority="464" operator="lessThan">
      <formula>0</formula>
    </cfRule>
  </conditionalFormatting>
  <conditionalFormatting sqref="D465:N465">
    <cfRule type="expression" dxfId="4072" priority="462">
      <formula>D465/C465&gt;1</formula>
    </cfRule>
    <cfRule type="expression" dxfId="4071" priority="463">
      <formula>D465/C465&lt;1</formula>
    </cfRule>
  </conditionalFormatting>
  <conditionalFormatting sqref="B465">
    <cfRule type="cellIs" dxfId="4070" priority="461" operator="lessThan">
      <formula>0</formula>
    </cfRule>
  </conditionalFormatting>
  <conditionalFormatting sqref="B465">
    <cfRule type="expression" dxfId="4069" priority="459">
      <formula>B465/#REF!&gt;1</formula>
    </cfRule>
    <cfRule type="expression" dxfId="4068" priority="460">
      <formula>B465/#REF!&lt;1</formula>
    </cfRule>
  </conditionalFormatting>
  <conditionalFormatting sqref="C511">
    <cfRule type="cellIs" dxfId="4067" priority="458" operator="lessThan">
      <formula>0</formula>
    </cfRule>
  </conditionalFormatting>
  <conditionalFormatting sqref="D511:N511">
    <cfRule type="cellIs" dxfId="4066" priority="455" operator="lessThan">
      <formula>0</formula>
    </cfRule>
  </conditionalFormatting>
  <conditionalFormatting sqref="C511">
    <cfRule type="expression" dxfId="4065" priority="456">
      <formula>C511/B511&gt;1</formula>
    </cfRule>
    <cfRule type="expression" dxfId="4064" priority="457">
      <formula>C511/B511&lt;1</formula>
    </cfRule>
  </conditionalFormatting>
  <conditionalFormatting sqref="D511:N511">
    <cfRule type="expression" dxfId="4063" priority="453">
      <formula>D511/C511&gt;1</formula>
    </cfRule>
    <cfRule type="expression" dxfId="4062" priority="454">
      <formula>D511/C511&lt;1</formula>
    </cfRule>
  </conditionalFormatting>
  <conditionalFormatting sqref="B511">
    <cfRule type="cellIs" dxfId="4061" priority="452" operator="lessThan">
      <formula>0</formula>
    </cfRule>
  </conditionalFormatting>
  <conditionalFormatting sqref="B511">
    <cfRule type="expression" dxfId="4060" priority="450">
      <formula>B511/#REF!&gt;1</formula>
    </cfRule>
    <cfRule type="expression" dxfId="4059" priority="451">
      <formula>B511/#REF!&lt;1</formula>
    </cfRule>
  </conditionalFormatting>
  <conditionalFormatting sqref="B529 B521">
    <cfRule type="cellIs" dxfId="4058" priority="449" operator="lessThan">
      <formula>0</formula>
    </cfRule>
  </conditionalFormatting>
  <conditionalFormatting sqref="B529 B521">
    <cfRule type="expression" dxfId="4057" priority="447">
      <formula>B521/#REF!&gt;1</formula>
    </cfRule>
    <cfRule type="expression" dxfId="4056" priority="448">
      <formula>B521/#REF!&lt;1</formula>
    </cfRule>
  </conditionalFormatting>
  <conditionalFormatting sqref="C521">
    <cfRule type="cellIs" dxfId="4055" priority="446" operator="lessThan">
      <formula>0</formula>
    </cfRule>
  </conditionalFormatting>
  <conditionalFormatting sqref="C521 B636:N637 B639:N640">
    <cfRule type="expression" dxfId="4054" priority="444">
      <formula>B521/A521&gt;1</formula>
    </cfRule>
    <cfRule type="expression" dxfId="4053" priority="445">
      <formula>B521/A521&lt;1</formula>
    </cfRule>
  </conditionalFormatting>
  <conditionalFormatting sqref="C603:N603">
    <cfRule type="expression" dxfId="4052" priority="405">
      <formula>C603/B603&gt;1</formula>
    </cfRule>
    <cfRule type="expression" dxfId="4051" priority="406">
      <formula>C603/B603&lt;1</formula>
    </cfRule>
  </conditionalFormatting>
  <conditionalFormatting sqref="I552:N552">
    <cfRule type="expression" dxfId="4050" priority="429">
      <formula>I552/H552&gt;1</formula>
    </cfRule>
    <cfRule type="expression" dxfId="4049" priority="430">
      <formula>I552/H552&lt;1</formula>
    </cfRule>
  </conditionalFormatting>
  <conditionalFormatting sqref="I560:N560">
    <cfRule type="expression" dxfId="4048" priority="426">
      <formula>I560/H560&gt;1</formula>
    </cfRule>
    <cfRule type="expression" dxfId="4047" priority="427">
      <formula>I560/H560&lt;1</formula>
    </cfRule>
  </conditionalFormatting>
  <conditionalFormatting sqref="B575:N575">
    <cfRule type="cellIs" dxfId="4046" priority="425" operator="lessThan">
      <formula>0</formula>
    </cfRule>
  </conditionalFormatting>
  <conditionalFormatting sqref="B575:N575">
    <cfRule type="expression" dxfId="4045" priority="423">
      <formula>B575/A575&gt;1</formula>
    </cfRule>
    <cfRule type="expression" dxfId="4044" priority="424">
      <formula>B575/A575&lt;1</formula>
    </cfRule>
  </conditionalFormatting>
  <conditionalFormatting sqref="B589:N589">
    <cfRule type="cellIs" dxfId="4043" priority="422" operator="lessThan">
      <formula>0</formula>
    </cfRule>
  </conditionalFormatting>
  <conditionalFormatting sqref="B589:N589">
    <cfRule type="expression" dxfId="4042" priority="420">
      <formula>B589/A589&gt;1</formula>
    </cfRule>
    <cfRule type="expression" dxfId="4041" priority="421">
      <formula>B589/A589&lt;1</formula>
    </cfRule>
  </conditionalFormatting>
  <conditionalFormatting sqref="N608">
    <cfRule type="cellIs" dxfId="4040" priority="398" operator="lessThan">
      <formula>0</formula>
    </cfRule>
  </conditionalFormatting>
  <conditionalFormatting sqref="D521:N521">
    <cfRule type="cellIs" dxfId="4039" priority="443" operator="lessThan">
      <formula>0</formula>
    </cfRule>
  </conditionalFormatting>
  <conditionalFormatting sqref="D521:N521">
    <cfRule type="expression" dxfId="4038" priority="441">
      <formula>D521/C521&gt;1</formula>
    </cfRule>
    <cfRule type="expression" dxfId="4037" priority="442">
      <formula>D521/C521&lt;1</formula>
    </cfRule>
  </conditionalFormatting>
  <conditionalFormatting sqref="C529:N529">
    <cfRule type="cellIs" dxfId="4036" priority="440" operator="lessThan">
      <formula>0</formula>
    </cfRule>
  </conditionalFormatting>
  <conditionalFormatting sqref="C529:N529">
    <cfRule type="expression" dxfId="4035" priority="438">
      <formula>C529/B529&gt;1</formula>
    </cfRule>
    <cfRule type="expression" dxfId="4034" priority="439">
      <formula>C529/B529&lt;1</formula>
    </cfRule>
  </conditionalFormatting>
  <conditionalFormatting sqref="C582:N582">
    <cfRule type="expression" dxfId="4033" priority="414">
      <formula>C582/B582&gt;1</formula>
    </cfRule>
    <cfRule type="expression" dxfId="4032" priority="415">
      <formula>C582/B582&lt;1</formula>
    </cfRule>
  </conditionalFormatting>
  <conditionalFormatting sqref="C537:N537">
    <cfRule type="expression" dxfId="4031" priority="435">
      <formula>C537/B537&gt;1</formula>
    </cfRule>
    <cfRule type="expression" dxfId="4030" priority="436">
      <formula>C537/B537&lt;1</formula>
    </cfRule>
  </conditionalFormatting>
  <conditionalFormatting sqref="C568:N568">
    <cfRule type="expression" dxfId="4029" priority="432">
      <formula>C568/B568&gt;1</formula>
    </cfRule>
    <cfRule type="expression" dxfId="4028" priority="433">
      <formula>C568/B568&lt;1</formula>
    </cfRule>
  </conditionalFormatting>
  <conditionalFormatting sqref="C608:M608">
    <cfRule type="expression" dxfId="4027" priority="400">
      <formula>C608/B608&gt;1</formula>
    </cfRule>
    <cfRule type="expression" dxfId="4026" priority="401">
      <formula>C608/B608&lt;1</formula>
    </cfRule>
  </conditionalFormatting>
  <conditionalFormatting sqref="N608">
    <cfRule type="expression" dxfId="4025" priority="395">
      <formula>N608/M608&gt;1</formula>
    </cfRule>
    <cfRule type="expression" dxfId="4024" priority="396">
      <formula>N608/M608&lt;1</formula>
    </cfRule>
  </conditionalFormatting>
  <conditionalFormatting sqref="C608:M608">
    <cfRule type="cellIs" dxfId="4023" priority="404" operator="lessThan">
      <formula>0</formula>
    </cfRule>
  </conditionalFormatting>
  <conditionalFormatting sqref="C608:M608">
    <cfRule type="cellIs" dxfId="4022" priority="403" operator="lessThan">
      <formula>0</formula>
    </cfRule>
  </conditionalFormatting>
  <conditionalFormatting sqref="B582">
    <cfRule type="cellIs" dxfId="4021" priority="417" operator="lessThan">
      <formula>0</formula>
    </cfRule>
  </conditionalFormatting>
  <conditionalFormatting sqref="B582">
    <cfRule type="expression" dxfId="4020" priority="418">
      <formula>B582/#REF!&gt;1</formula>
    </cfRule>
    <cfRule type="expression" dxfId="4019" priority="419">
      <formula>B582/#REF!&lt;1</formula>
    </cfRule>
  </conditionalFormatting>
  <conditionalFormatting sqref="C582:N582">
    <cfRule type="cellIs" dxfId="4018" priority="416" operator="lessThan">
      <formula>0</formula>
    </cfRule>
  </conditionalFormatting>
  <conditionalFormatting sqref="C597:N597">
    <cfRule type="expression" dxfId="4017" priority="410">
      <formula>C597/B597&gt;1</formula>
    </cfRule>
    <cfRule type="expression" dxfId="4016" priority="411">
      <formula>C597/B597&lt;1</formula>
    </cfRule>
  </conditionalFormatting>
  <conditionalFormatting sqref="N608">
    <cfRule type="cellIs" dxfId="4015" priority="399" operator="lessThan">
      <formula>0</formula>
    </cfRule>
  </conditionalFormatting>
  <conditionalFormatting sqref="C608:M608">
    <cfRule type="cellIs" dxfId="4014" priority="402" operator="lessThan">
      <formula>0</formula>
    </cfRule>
  </conditionalFormatting>
  <conditionalFormatting sqref="N608">
    <cfRule type="cellIs" dxfId="4013" priority="397" operator="lessThan">
      <formula>0</formula>
    </cfRule>
  </conditionalFormatting>
  <conditionalFormatting sqref="B676:N679">
    <cfRule type="cellIs" dxfId="4012" priority="394" operator="lessThan">
      <formula>0</formula>
    </cfRule>
  </conditionalFormatting>
  <conditionalFormatting sqref="I678:N678 Q676:R679">
    <cfRule type="cellIs" dxfId="4011" priority="393" operator="lessThan">
      <formula>0</formula>
    </cfRule>
  </conditionalFormatting>
  <conditionalFormatting sqref="B680:N683">
    <cfRule type="cellIs" dxfId="4010" priority="392" operator="lessThan">
      <formula>0</formula>
    </cfRule>
  </conditionalFormatting>
  <conditionalFormatting sqref="I682:N682 Q680:R683">
    <cfRule type="cellIs" dxfId="4009" priority="391" operator="lessThan">
      <formula>0</formula>
    </cfRule>
  </conditionalFormatting>
  <conditionalFormatting sqref="B684:N687">
    <cfRule type="cellIs" dxfId="4008" priority="390" operator="lessThan">
      <formula>0</formula>
    </cfRule>
  </conditionalFormatting>
  <conditionalFormatting sqref="I686:N686 Q684:R687">
    <cfRule type="cellIs" dxfId="4007" priority="389" operator="lessThan">
      <formula>0</formula>
    </cfRule>
  </conditionalFormatting>
  <conditionalFormatting sqref="B688:N691">
    <cfRule type="cellIs" dxfId="4006" priority="388" operator="lessThan">
      <formula>0</formula>
    </cfRule>
  </conditionalFormatting>
  <conditionalFormatting sqref="I690:N690 Q688:R691">
    <cfRule type="cellIs" dxfId="4005" priority="387" operator="lessThan">
      <formula>0</formula>
    </cfRule>
  </conditionalFormatting>
  <conditionalFormatting sqref="B692:N695 O694:P694">
    <cfRule type="cellIs" dxfId="4004" priority="386" operator="lessThan">
      <formula>0</formula>
    </cfRule>
  </conditionalFormatting>
  <conditionalFormatting sqref="Q692:R695 I694:P694">
    <cfRule type="cellIs" dxfId="4003" priority="385" operator="lessThan">
      <formula>0</formula>
    </cfRule>
  </conditionalFormatting>
  <conditionalFormatting sqref="B696:N699">
    <cfRule type="cellIs" dxfId="4002" priority="384" operator="lessThan">
      <formula>0</formula>
    </cfRule>
  </conditionalFormatting>
  <conditionalFormatting sqref="I698:N698 Q696:R699">
    <cfRule type="cellIs" dxfId="4001" priority="383" operator="lessThan">
      <formula>0</formula>
    </cfRule>
  </conditionalFormatting>
  <conditionalFormatting sqref="B700:N703">
    <cfRule type="cellIs" dxfId="4000" priority="382" operator="lessThan">
      <formula>0</formula>
    </cfRule>
  </conditionalFormatting>
  <conditionalFormatting sqref="I702:N702 Q700:R703">
    <cfRule type="cellIs" dxfId="3999" priority="381" operator="lessThan">
      <formula>0</formula>
    </cfRule>
  </conditionalFormatting>
  <conditionalFormatting sqref="B704:N707">
    <cfRule type="cellIs" dxfId="3998" priority="380" operator="lessThan">
      <formula>0</formula>
    </cfRule>
  </conditionalFormatting>
  <conditionalFormatting sqref="I706:N706 Q704:R707">
    <cfRule type="cellIs" dxfId="3997" priority="379" operator="lessThan">
      <formula>0</formula>
    </cfRule>
  </conditionalFormatting>
  <conditionalFormatting sqref="B712:N715">
    <cfRule type="cellIs" dxfId="3996" priority="378" operator="lessThan">
      <formula>0</formula>
    </cfRule>
  </conditionalFormatting>
  <conditionalFormatting sqref="I714:N714 Q712:R715">
    <cfRule type="cellIs" dxfId="3995" priority="377" operator="lessThan">
      <formula>0</formula>
    </cfRule>
  </conditionalFormatting>
  <conditionalFormatting sqref="B716:N719">
    <cfRule type="cellIs" dxfId="3994" priority="376" operator="lessThan">
      <formula>0</formula>
    </cfRule>
  </conditionalFormatting>
  <conditionalFormatting sqref="I718:N718 Q716:R719">
    <cfRule type="cellIs" dxfId="3993" priority="375" operator="lessThan">
      <formula>0</formula>
    </cfRule>
  </conditionalFormatting>
  <conditionalFormatting sqref="Q654">
    <cfRule type="cellIs" dxfId="3992" priority="374" operator="lessThan">
      <formula>0</formula>
    </cfRule>
  </conditionalFormatting>
  <conditionalFormatting sqref="R466">
    <cfRule type="cellIs" dxfId="3991" priority="373" operator="lessThan">
      <formula>0</formula>
    </cfRule>
  </conditionalFormatting>
  <conditionalFormatting sqref="Q466">
    <cfRule type="cellIs" dxfId="3990" priority="372" operator="lessThan">
      <formula>0</formula>
    </cfRule>
  </conditionalFormatting>
  <conditionalFormatting sqref="B466:N466">
    <cfRule type="cellIs" dxfId="3989" priority="371" operator="lessThan">
      <formula>0</formula>
    </cfRule>
  </conditionalFormatting>
  <conditionalFormatting sqref="B505:N505">
    <cfRule type="cellIs" dxfId="3988" priority="368" operator="lessThan">
      <formula>0</formula>
    </cfRule>
  </conditionalFormatting>
  <conditionalFormatting sqref="B513:N513">
    <cfRule type="cellIs" dxfId="3987" priority="365" operator="lessThan">
      <formula>0</formula>
    </cfRule>
  </conditionalFormatting>
  <conditionalFormatting sqref="B522:N522">
    <cfRule type="cellIs" dxfId="3986" priority="362" operator="lessThan">
      <formula>0</formula>
    </cfRule>
  </conditionalFormatting>
  <conditionalFormatting sqref="B530:N530">
    <cfRule type="cellIs" dxfId="3985" priority="359" operator="lessThan">
      <formula>0</formula>
    </cfRule>
  </conditionalFormatting>
  <conditionalFormatting sqref="B538:N538">
    <cfRule type="cellIs" dxfId="3984" priority="356" operator="lessThan">
      <formula>0</formula>
    </cfRule>
  </conditionalFormatting>
  <conditionalFormatting sqref="B553:N553">
    <cfRule type="cellIs" dxfId="3983" priority="353" operator="lessThan">
      <formula>0</formula>
    </cfRule>
  </conditionalFormatting>
  <conditionalFormatting sqref="B561:N561">
    <cfRule type="cellIs" dxfId="3982" priority="350" operator="lessThan">
      <formula>0</formula>
    </cfRule>
  </conditionalFormatting>
  <conditionalFormatting sqref="B590:N590">
    <cfRule type="cellIs" dxfId="3981" priority="347" operator="lessThan">
      <formula>0</formula>
    </cfRule>
  </conditionalFormatting>
  <conditionalFormatting sqref="O608:P608">
    <cfRule type="cellIs" dxfId="3980" priority="88" operator="lessThan">
      <formula>0</formula>
    </cfRule>
  </conditionalFormatting>
  <conditionalFormatting sqref="O608:P608">
    <cfRule type="cellIs" dxfId="3979" priority="89" operator="lessThan">
      <formula>0</formula>
    </cfRule>
  </conditionalFormatting>
  <conditionalFormatting sqref="O603:P603">
    <cfRule type="cellIs" dxfId="3978" priority="92" operator="lessThan">
      <formula>0</formula>
    </cfRule>
  </conditionalFormatting>
  <conditionalFormatting sqref="O603:P603">
    <cfRule type="cellIs" dxfId="3977" priority="93" operator="lessThan">
      <formula>0</formula>
    </cfRule>
  </conditionalFormatting>
  <conditionalFormatting sqref="O603:P603">
    <cfRule type="cellIs" dxfId="3976" priority="94" operator="lessThan">
      <formula>0</formula>
    </cfRule>
  </conditionalFormatting>
  <conditionalFormatting sqref="O608:P608">
    <cfRule type="cellIs" dxfId="3975" priority="87" operator="lessThan">
      <formula>0</formula>
    </cfRule>
  </conditionalFormatting>
  <conditionalFormatting sqref="Q491:R491">
    <cfRule type="cellIs" dxfId="3974" priority="346" operator="lessThan">
      <formula>0</formula>
    </cfRule>
  </conditionalFormatting>
  <conditionalFormatting sqref="R492:R496">
    <cfRule type="cellIs" dxfId="3973" priority="345" operator="lessThan">
      <formula>0</formula>
    </cfRule>
  </conditionalFormatting>
  <conditionalFormatting sqref="Q492:Q495">
    <cfRule type="cellIs" dxfId="3972" priority="344" operator="lessThan">
      <formula>0</formula>
    </cfRule>
  </conditionalFormatting>
  <conditionalFormatting sqref="Q496">
    <cfRule type="cellIs" dxfId="3971" priority="343" operator="lessThan">
      <formula>0</formula>
    </cfRule>
  </conditionalFormatting>
  <conditionalFormatting sqref="Q473:R473 B473">
    <cfRule type="cellIs" dxfId="3970" priority="342" operator="lessThan">
      <formula>0</formula>
    </cfRule>
  </conditionalFormatting>
  <conditionalFormatting sqref="R474:R478">
    <cfRule type="cellIs" dxfId="3969" priority="341" operator="lessThan">
      <formula>0</formula>
    </cfRule>
  </conditionalFormatting>
  <conditionalFormatting sqref="Q474:Q477">
    <cfRule type="cellIs" dxfId="3968" priority="340" operator="lessThan">
      <formula>0</formula>
    </cfRule>
  </conditionalFormatting>
  <conditionalFormatting sqref="Q478">
    <cfRule type="cellIs" dxfId="3967" priority="339" operator="lessThan">
      <formula>0</formula>
    </cfRule>
  </conditionalFormatting>
  <conditionalFormatting sqref="Q479:R479 B479">
    <cfRule type="cellIs" dxfId="3966" priority="338" operator="lessThan">
      <formula>0</formula>
    </cfRule>
  </conditionalFormatting>
  <conditionalFormatting sqref="R480:R484">
    <cfRule type="cellIs" dxfId="3965" priority="337" operator="lessThan">
      <formula>0</formula>
    </cfRule>
  </conditionalFormatting>
  <conditionalFormatting sqref="Q480:Q483">
    <cfRule type="cellIs" dxfId="3964" priority="336" operator="lessThan">
      <formula>0</formula>
    </cfRule>
  </conditionalFormatting>
  <conditionalFormatting sqref="Q484">
    <cfRule type="cellIs" dxfId="3963" priority="335" operator="lessThan">
      <formula>0</formula>
    </cfRule>
  </conditionalFormatting>
  <conditionalFormatting sqref="Q485:R485 B485">
    <cfRule type="cellIs" dxfId="3962" priority="334" operator="lessThan">
      <formula>0</formula>
    </cfRule>
  </conditionalFormatting>
  <conditionalFormatting sqref="R486:R490">
    <cfRule type="cellIs" dxfId="3961" priority="333" operator="lessThan">
      <formula>0</formula>
    </cfRule>
  </conditionalFormatting>
  <conditionalFormatting sqref="Q486:Q489">
    <cfRule type="cellIs" dxfId="3960" priority="332" operator="lessThan">
      <formula>0</formula>
    </cfRule>
  </conditionalFormatting>
  <conditionalFormatting sqref="Q490">
    <cfRule type="cellIs" dxfId="3959" priority="331"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958" priority="328" operator="lessThan">
      <formula>0</formula>
    </cfRule>
  </conditionalFormatting>
  <conditionalFormatting sqref="O348:P348">
    <cfRule type="cellIs" dxfId="3957" priority="327" operator="lessThan">
      <formula>0</formula>
    </cfRule>
  </conditionalFormatting>
  <conditionalFormatting sqref="O348:P348">
    <cfRule type="cellIs" dxfId="3956" priority="326" operator="lessThan">
      <formula>0</formula>
    </cfRule>
  </conditionalFormatting>
  <conditionalFormatting sqref="P351:P354">
    <cfRule type="cellIs" dxfId="3955" priority="325" operator="lessThan">
      <formula>0</formula>
    </cfRule>
  </conditionalFormatting>
  <conditionalFormatting sqref="P363:P364">
    <cfRule type="cellIs" dxfId="3954" priority="324" operator="lessThan">
      <formula>0</formula>
    </cfRule>
  </conditionalFormatting>
  <conditionalFormatting sqref="P369:P370">
    <cfRule type="cellIs" dxfId="3953" priority="323" operator="lessThan">
      <formula>0</formula>
    </cfRule>
  </conditionalFormatting>
  <conditionalFormatting sqref="P375:P376">
    <cfRule type="cellIs" dxfId="3952" priority="322" operator="lessThan">
      <formula>0</formula>
    </cfRule>
  </conditionalFormatting>
  <conditionalFormatting sqref="P381:P383">
    <cfRule type="cellIs" dxfId="3951" priority="321" operator="lessThan">
      <formula>0</formula>
    </cfRule>
  </conditionalFormatting>
  <conditionalFormatting sqref="O355:P355">
    <cfRule type="cellIs" dxfId="3950" priority="320" operator="lessThan">
      <formula>0</formula>
    </cfRule>
  </conditionalFormatting>
  <conditionalFormatting sqref="P593:P595">
    <cfRule type="cellIs" dxfId="3949" priority="318" operator="lessThan">
      <formula>0</formula>
    </cfRule>
  </conditionalFormatting>
  <conditionalFormatting sqref="P593:P595">
    <cfRule type="cellIs" dxfId="3948" priority="319" operator="lessThan">
      <formula>0</formula>
    </cfRule>
  </conditionalFormatting>
  <conditionalFormatting sqref="O601:P602 O599:P599">
    <cfRule type="cellIs" dxfId="3947" priority="317" operator="lessThan">
      <formula>0</formula>
    </cfRule>
  </conditionalFormatting>
  <conditionalFormatting sqref="P621:P624">
    <cfRule type="cellIs" dxfId="3946" priority="312" operator="lessThan">
      <formula>0</formula>
    </cfRule>
  </conditionalFormatting>
  <conditionalFormatting sqref="P621:P624">
    <cfRule type="cellIs" dxfId="3945" priority="313" operator="lessThan">
      <formula>0</formula>
    </cfRule>
  </conditionalFormatting>
  <conditionalFormatting sqref="P626:P629">
    <cfRule type="cellIs" dxfId="3944" priority="311" operator="lessThan">
      <formula>0</formula>
    </cfRule>
  </conditionalFormatting>
  <conditionalFormatting sqref="P611:P614">
    <cfRule type="cellIs" dxfId="3943" priority="306" operator="lessThan">
      <formula>0</formula>
    </cfRule>
  </conditionalFormatting>
  <conditionalFormatting sqref="P611:P614">
    <cfRule type="cellIs" dxfId="3942" priority="307" operator="lessThan">
      <formula>0</formula>
    </cfRule>
  </conditionalFormatting>
  <conditionalFormatting sqref="O650:P650 O663:P663 O655:P660 O642:P645 O652:P653 O672:P675 O708:P711 O665:P670 P661">
    <cfRule type="cellIs" dxfId="3941" priority="305" operator="lessThan">
      <formula>0</formula>
    </cfRule>
  </conditionalFormatting>
  <conditionalFormatting sqref="O674:P674">
    <cfRule type="cellIs" dxfId="3940" priority="304" operator="lessThan">
      <formula>0</formula>
    </cfRule>
  </conditionalFormatting>
  <conditionalFormatting sqref="O647:P647">
    <cfRule type="cellIs" dxfId="3939" priority="303" operator="lessThan">
      <formula>0</formula>
    </cfRule>
  </conditionalFormatting>
  <conditionalFormatting sqref="O393:P393">
    <cfRule type="cellIs" dxfId="3938" priority="282" operator="lessThan">
      <formula>0</formula>
    </cfRule>
  </conditionalFormatting>
  <conditionalFormatting sqref="O390:P390">
    <cfRule type="cellIs" dxfId="3937" priority="287" operator="lessThan">
      <formula>0</formula>
    </cfRule>
  </conditionalFormatting>
  <conditionalFormatting sqref="O393:P393">
    <cfRule type="cellIs" dxfId="3936" priority="285" operator="lessThan">
      <formula>0</formula>
    </cfRule>
  </conditionalFormatting>
  <conditionalFormatting sqref="O378:P378">
    <cfRule type="cellIs" dxfId="3935" priority="297" operator="lessThan">
      <formula>0</formula>
    </cfRule>
  </conditionalFormatting>
  <conditionalFormatting sqref="O372:P372">
    <cfRule type="cellIs" dxfId="3934" priority="298" operator="lessThan">
      <formula>0</formula>
    </cfRule>
  </conditionalFormatting>
  <conditionalFormatting sqref="O384:P384">
    <cfRule type="cellIs" dxfId="3933" priority="296" operator="lessThan">
      <formula>0</formula>
    </cfRule>
  </conditionalFormatting>
  <conditionalFormatting sqref="O387:P387">
    <cfRule type="cellIs" dxfId="3932" priority="291" operator="lessThan">
      <formula>0</formula>
    </cfRule>
  </conditionalFormatting>
  <conditionalFormatting sqref="O387:P387">
    <cfRule type="cellIs" dxfId="3931" priority="290" operator="lessThan">
      <formula>0</formula>
    </cfRule>
  </conditionalFormatting>
  <conditionalFormatting sqref="O387:P387">
    <cfRule type="cellIs" dxfId="3930" priority="289" operator="lessThan">
      <formula>0</formula>
    </cfRule>
  </conditionalFormatting>
  <conditionalFormatting sqref="O387:P387">
    <cfRule type="cellIs" dxfId="3929" priority="288" operator="lessThan">
      <formula>0</formula>
    </cfRule>
  </conditionalFormatting>
  <conditionalFormatting sqref="O393:P393">
    <cfRule type="cellIs" dxfId="3928" priority="283" operator="lessThan">
      <formula>0</formula>
    </cfRule>
  </conditionalFormatting>
  <conditionalFormatting sqref="O393:P393">
    <cfRule type="cellIs" dxfId="3927" priority="286" operator="lessThan">
      <formula>0</formula>
    </cfRule>
  </conditionalFormatting>
  <conditionalFormatting sqref="O393:P393">
    <cfRule type="cellIs" dxfId="3926" priority="281" operator="lessThan">
      <formula>0</formula>
    </cfRule>
  </conditionalFormatting>
  <conditionalFormatting sqref="O393:P393">
    <cfRule type="cellIs" dxfId="3925" priority="284" operator="lessThan">
      <formula>0</formula>
    </cfRule>
  </conditionalFormatting>
  <conditionalFormatting sqref="O393:P393">
    <cfRule type="cellIs" dxfId="3924" priority="279" operator="lessThan">
      <formula>0</formula>
    </cfRule>
  </conditionalFormatting>
  <conditionalFormatting sqref="O393:P393">
    <cfRule type="cellIs" dxfId="3923" priority="280" operator="lessThan">
      <formula>0</formula>
    </cfRule>
  </conditionalFormatting>
  <conditionalFormatting sqref="O399:P399">
    <cfRule type="cellIs" dxfId="3922" priority="277" operator="lessThan">
      <formula>0</formula>
    </cfRule>
  </conditionalFormatting>
  <conditionalFormatting sqref="O396:P396">
    <cfRule type="cellIs" dxfId="3921" priority="278" operator="lessThan">
      <formula>0</formula>
    </cfRule>
  </conditionalFormatting>
  <conditionalFormatting sqref="O399:P399">
    <cfRule type="cellIs" dxfId="3920" priority="276" operator="lessThan">
      <formula>0</formula>
    </cfRule>
  </conditionalFormatting>
  <conditionalFormatting sqref="O399:P399">
    <cfRule type="cellIs" dxfId="3919" priority="275" operator="lessThan">
      <formula>0</formula>
    </cfRule>
  </conditionalFormatting>
  <conditionalFormatting sqref="O399:P399">
    <cfRule type="cellIs" dxfId="3918" priority="274" operator="lessThan">
      <formula>0</formula>
    </cfRule>
  </conditionalFormatting>
  <conditionalFormatting sqref="O399:P399">
    <cfRule type="cellIs" dxfId="3917" priority="273" operator="lessThan">
      <formula>0</formula>
    </cfRule>
  </conditionalFormatting>
  <conditionalFormatting sqref="O399:P399">
    <cfRule type="cellIs" dxfId="3916" priority="272" operator="lessThan">
      <formula>0</formula>
    </cfRule>
  </conditionalFormatting>
  <conditionalFormatting sqref="O399:P399">
    <cfRule type="cellIs" dxfId="3915" priority="271" operator="lessThan">
      <formula>0</formula>
    </cfRule>
  </conditionalFormatting>
  <conditionalFormatting sqref="O399:P399">
    <cfRule type="cellIs" dxfId="3914" priority="270" operator="lessThan">
      <formula>0</formula>
    </cfRule>
  </conditionalFormatting>
  <conditionalFormatting sqref="O402:P402">
    <cfRule type="cellIs" dxfId="3913" priority="269" operator="lessThan">
      <formula>0</formula>
    </cfRule>
  </conditionalFormatting>
  <conditionalFormatting sqref="O355:P355">
    <cfRule type="cellIs" dxfId="3912" priority="268" operator="lessThan">
      <formula>0</formula>
    </cfRule>
  </conditionalFormatting>
  <conditionalFormatting sqref="O361:P361">
    <cfRule type="cellIs" dxfId="3911" priority="267" operator="lessThan">
      <formula>0</formula>
    </cfRule>
  </conditionalFormatting>
  <conditionalFormatting sqref="O361:P361">
    <cfRule type="cellIs" dxfId="3910" priority="266" operator="lessThan">
      <formula>0</formula>
    </cfRule>
  </conditionalFormatting>
  <conditionalFormatting sqref="O367:P367">
    <cfRule type="cellIs" dxfId="3909" priority="265" operator="lessThan">
      <formula>0</formula>
    </cfRule>
  </conditionalFormatting>
  <conditionalFormatting sqref="O367:P367">
    <cfRule type="cellIs" dxfId="3908" priority="264" operator="lessThan">
      <formula>0</formula>
    </cfRule>
  </conditionalFormatting>
  <conditionalFormatting sqref="O373:P373">
    <cfRule type="cellIs" dxfId="3907" priority="263" operator="lessThan">
      <formula>0</formula>
    </cfRule>
  </conditionalFormatting>
  <conditionalFormatting sqref="O373:P373">
    <cfRule type="cellIs" dxfId="3906" priority="262" operator="lessThan">
      <formula>0</formula>
    </cfRule>
  </conditionalFormatting>
  <conditionalFormatting sqref="O379:P379">
    <cfRule type="cellIs" dxfId="3905" priority="261" operator="lessThan">
      <formula>0</formula>
    </cfRule>
  </conditionalFormatting>
  <conditionalFormatting sqref="O379:P379">
    <cfRule type="cellIs" dxfId="3904" priority="260" operator="lessThan">
      <formula>0</formula>
    </cfRule>
  </conditionalFormatting>
  <conditionalFormatting sqref="O385:P385">
    <cfRule type="cellIs" dxfId="3903" priority="259" operator="lessThan">
      <formula>0</formula>
    </cfRule>
  </conditionalFormatting>
  <conditionalFormatting sqref="O385:P385">
    <cfRule type="cellIs" dxfId="3902" priority="258" operator="lessThan">
      <formula>0</formula>
    </cfRule>
  </conditionalFormatting>
  <conditionalFormatting sqref="O391:P391">
    <cfRule type="cellIs" dxfId="3901" priority="257" operator="lessThan">
      <formula>0</formula>
    </cfRule>
  </conditionalFormatting>
  <conditionalFormatting sqref="O391:P391">
    <cfRule type="cellIs" dxfId="3900" priority="256" operator="lessThan">
      <formula>0</formula>
    </cfRule>
  </conditionalFormatting>
  <conditionalFormatting sqref="O397:P397">
    <cfRule type="cellIs" dxfId="3899" priority="255" operator="lessThan">
      <formula>0</formula>
    </cfRule>
  </conditionalFormatting>
  <conditionalFormatting sqref="O397:P397">
    <cfRule type="cellIs" dxfId="3898" priority="254" operator="lessThan">
      <formula>0</formula>
    </cfRule>
  </conditionalFormatting>
  <conditionalFormatting sqref="O405:P405">
    <cfRule type="cellIs" dxfId="3897" priority="253" operator="lessThan">
      <formula>0</formula>
    </cfRule>
  </conditionalFormatting>
  <conditionalFormatting sqref="O405:P405">
    <cfRule type="cellIs" dxfId="3896" priority="251" operator="lessThan">
      <formula>0</formula>
    </cfRule>
  </conditionalFormatting>
  <conditionalFormatting sqref="O405:P405">
    <cfRule type="cellIs" dxfId="3895" priority="250" operator="lessThan">
      <formula>0</formula>
    </cfRule>
  </conditionalFormatting>
  <conditionalFormatting sqref="O405:P405">
    <cfRule type="cellIs" dxfId="3894" priority="249" operator="lessThan">
      <formula>0</formula>
    </cfRule>
  </conditionalFormatting>
  <conditionalFormatting sqref="O405:P405">
    <cfRule type="cellIs" dxfId="3893" priority="248" operator="lessThan">
      <formula>0</formula>
    </cfRule>
  </conditionalFormatting>
  <conditionalFormatting sqref="O405:P405">
    <cfRule type="cellIs" dxfId="3892" priority="247" operator="lessThan">
      <formula>0</formula>
    </cfRule>
  </conditionalFormatting>
  <conditionalFormatting sqref="O405:P405">
    <cfRule type="cellIs" dxfId="3891" priority="246" operator="lessThan">
      <formula>0</formula>
    </cfRule>
  </conditionalFormatting>
  <conditionalFormatting sqref="O408:P408">
    <cfRule type="cellIs" dxfId="3890" priority="245" operator="lessThan">
      <formula>0</formula>
    </cfRule>
  </conditionalFormatting>
  <conditionalFormatting sqref="O409:P409">
    <cfRule type="cellIs" dxfId="3889" priority="244" operator="lessThan">
      <formula>0</formula>
    </cfRule>
  </conditionalFormatting>
  <conditionalFormatting sqref="O409:P409">
    <cfRule type="cellIs" dxfId="3888" priority="243" operator="lessThan">
      <formula>0</formula>
    </cfRule>
  </conditionalFormatting>
  <conditionalFormatting sqref="O411:P411">
    <cfRule type="cellIs" dxfId="3887" priority="242" operator="lessThan">
      <formula>0</formula>
    </cfRule>
  </conditionalFormatting>
  <conditionalFormatting sqref="O411:P411">
    <cfRule type="cellIs" dxfId="3886" priority="241" operator="lessThan">
      <formula>0</formula>
    </cfRule>
  </conditionalFormatting>
  <conditionalFormatting sqref="O411:P411">
    <cfRule type="cellIs" dxfId="3885" priority="240" operator="lessThan">
      <formula>0</formula>
    </cfRule>
  </conditionalFormatting>
  <conditionalFormatting sqref="O411:P411">
    <cfRule type="cellIs" dxfId="3884" priority="239" operator="lessThan">
      <formula>0</formula>
    </cfRule>
  </conditionalFormatting>
  <conditionalFormatting sqref="O411:P411">
    <cfRule type="cellIs" dxfId="3883" priority="238" operator="lessThan">
      <formula>0</formula>
    </cfRule>
  </conditionalFormatting>
  <conditionalFormatting sqref="O411:P411">
    <cfRule type="cellIs" dxfId="3882" priority="237" operator="lessThan">
      <formula>0</formula>
    </cfRule>
  </conditionalFormatting>
  <conditionalFormatting sqref="O411:P411">
    <cfRule type="cellIs" dxfId="3881" priority="236" operator="lessThan">
      <formula>0</formula>
    </cfRule>
  </conditionalFormatting>
  <conditionalFormatting sqref="O411:P411">
    <cfRule type="cellIs" dxfId="3880" priority="235" operator="lessThan">
      <formula>0</formula>
    </cfRule>
  </conditionalFormatting>
  <conditionalFormatting sqref="O414:P414">
    <cfRule type="cellIs" dxfId="3879" priority="234" operator="lessThan">
      <formula>0</formula>
    </cfRule>
  </conditionalFormatting>
  <conditionalFormatting sqref="O415:P415">
    <cfRule type="cellIs" dxfId="3878" priority="233" operator="lessThan">
      <formula>0</formula>
    </cfRule>
  </conditionalFormatting>
  <conditionalFormatting sqref="O415:P415">
    <cfRule type="cellIs" dxfId="3877" priority="232" operator="lessThan">
      <formula>0</formula>
    </cfRule>
  </conditionalFormatting>
  <conditionalFormatting sqref="O417:P417">
    <cfRule type="cellIs" dxfId="3876" priority="231" operator="lessThan">
      <formula>0</formula>
    </cfRule>
  </conditionalFormatting>
  <conditionalFormatting sqref="O417:P417">
    <cfRule type="cellIs" dxfId="3875" priority="230" operator="lessThan">
      <formula>0</formula>
    </cfRule>
  </conditionalFormatting>
  <conditionalFormatting sqref="O417:P417">
    <cfRule type="cellIs" dxfId="3874" priority="229" operator="lessThan">
      <formula>0</formula>
    </cfRule>
  </conditionalFormatting>
  <conditionalFormatting sqref="O417:P417">
    <cfRule type="cellIs" dxfId="3873" priority="228" operator="lessThan">
      <formula>0</formula>
    </cfRule>
  </conditionalFormatting>
  <conditionalFormatting sqref="O417:P417">
    <cfRule type="cellIs" dxfId="3872" priority="227" operator="lessThan">
      <formula>0</formula>
    </cfRule>
  </conditionalFormatting>
  <conditionalFormatting sqref="O417:P417">
    <cfRule type="cellIs" dxfId="3871" priority="226" operator="lessThan">
      <formula>0</formula>
    </cfRule>
  </conditionalFormatting>
  <conditionalFormatting sqref="O417:P417">
    <cfRule type="cellIs" dxfId="3870" priority="225" operator="lessThan">
      <formula>0</formula>
    </cfRule>
  </conditionalFormatting>
  <conditionalFormatting sqref="O417:P417">
    <cfRule type="cellIs" dxfId="3869" priority="224" operator="lessThan">
      <formula>0</formula>
    </cfRule>
  </conditionalFormatting>
  <conditionalFormatting sqref="O420:P420">
    <cfRule type="cellIs" dxfId="3868" priority="223" operator="lessThan">
      <formula>0</formula>
    </cfRule>
  </conditionalFormatting>
  <conditionalFormatting sqref="O421:P421">
    <cfRule type="cellIs" dxfId="3867" priority="222" operator="lessThan">
      <formula>0</formula>
    </cfRule>
  </conditionalFormatting>
  <conditionalFormatting sqref="O421:P421">
    <cfRule type="cellIs" dxfId="3866" priority="221" operator="lessThan">
      <formula>0</formula>
    </cfRule>
  </conditionalFormatting>
  <conditionalFormatting sqref="O423:P423">
    <cfRule type="cellIs" dxfId="3865" priority="220" operator="lessThan">
      <formula>0</formula>
    </cfRule>
  </conditionalFormatting>
  <conditionalFormatting sqref="O423:P423">
    <cfRule type="cellIs" dxfId="3864" priority="219" operator="lessThan">
      <formula>0</formula>
    </cfRule>
  </conditionalFormatting>
  <conditionalFormatting sqref="O423:P423">
    <cfRule type="cellIs" dxfId="3863" priority="218" operator="lessThan">
      <formula>0</formula>
    </cfRule>
  </conditionalFormatting>
  <conditionalFormatting sqref="O423:P423">
    <cfRule type="cellIs" dxfId="3862" priority="217" operator="lessThan">
      <formula>0</formula>
    </cfRule>
  </conditionalFormatting>
  <conditionalFormatting sqref="O423:P423">
    <cfRule type="cellIs" dxfId="3861" priority="216" operator="lessThan">
      <formula>0</formula>
    </cfRule>
  </conditionalFormatting>
  <conditionalFormatting sqref="O423:P423">
    <cfRule type="cellIs" dxfId="3860" priority="215" operator="lessThan">
      <formula>0</formula>
    </cfRule>
  </conditionalFormatting>
  <conditionalFormatting sqref="O423:P423">
    <cfRule type="cellIs" dxfId="3859" priority="214" operator="lessThan">
      <formula>0</formula>
    </cfRule>
  </conditionalFormatting>
  <conditionalFormatting sqref="O423:P423">
    <cfRule type="cellIs" dxfId="3858" priority="213" operator="lessThan">
      <formula>0</formula>
    </cfRule>
  </conditionalFormatting>
  <conditionalFormatting sqref="O426:P426">
    <cfRule type="cellIs" dxfId="3857" priority="212" operator="lessThan">
      <formula>0</formula>
    </cfRule>
  </conditionalFormatting>
  <conditionalFormatting sqref="O427:P427">
    <cfRule type="cellIs" dxfId="3856" priority="211" operator="lessThan">
      <formula>0</formula>
    </cfRule>
  </conditionalFormatting>
  <conditionalFormatting sqref="O427:P427">
    <cfRule type="cellIs" dxfId="3855" priority="210" operator="lessThan">
      <formula>0</formula>
    </cfRule>
  </conditionalFormatting>
  <conditionalFormatting sqref="O429:P429">
    <cfRule type="cellIs" dxfId="3854" priority="209" operator="lessThan">
      <formula>0</formula>
    </cfRule>
  </conditionalFormatting>
  <conditionalFormatting sqref="O429:P429">
    <cfRule type="cellIs" dxfId="3853" priority="208" operator="lessThan">
      <formula>0</formula>
    </cfRule>
  </conditionalFormatting>
  <conditionalFormatting sqref="O429:P429">
    <cfRule type="cellIs" dxfId="3852" priority="207" operator="lessThan">
      <formula>0</formula>
    </cfRule>
  </conditionalFormatting>
  <conditionalFormatting sqref="O429:P429">
    <cfRule type="cellIs" dxfId="3851" priority="206" operator="lessThan">
      <formula>0</formula>
    </cfRule>
  </conditionalFormatting>
  <conditionalFormatting sqref="O429:P429">
    <cfRule type="cellIs" dxfId="3850" priority="205" operator="lessThan">
      <formula>0</formula>
    </cfRule>
  </conditionalFormatting>
  <conditionalFormatting sqref="O429:P429">
    <cfRule type="cellIs" dxfId="3849" priority="204" operator="lessThan">
      <formula>0</formula>
    </cfRule>
  </conditionalFormatting>
  <conditionalFormatting sqref="O429:P429">
    <cfRule type="cellIs" dxfId="3848" priority="203" operator="lessThan">
      <formula>0</formula>
    </cfRule>
  </conditionalFormatting>
  <conditionalFormatting sqref="O429:P429">
    <cfRule type="cellIs" dxfId="3847" priority="202" operator="lessThan">
      <formula>0</formula>
    </cfRule>
  </conditionalFormatting>
  <conditionalFormatting sqref="O432:P432">
    <cfRule type="cellIs" dxfId="3846" priority="201" operator="lessThan">
      <formula>0</formula>
    </cfRule>
  </conditionalFormatting>
  <conditionalFormatting sqref="O435:P435">
    <cfRule type="cellIs" dxfId="3845" priority="200" operator="lessThan">
      <formula>0</formula>
    </cfRule>
  </conditionalFormatting>
  <conditionalFormatting sqref="O435:P435">
    <cfRule type="cellIs" dxfId="3844" priority="199" operator="lessThan">
      <formula>0</formula>
    </cfRule>
  </conditionalFormatting>
  <conditionalFormatting sqref="O435:P435">
    <cfRule type="cellIs" dxfId="3843" priority="198" operator="lessThan">
      <formula>0</formula>
    </cfRule>
  </conditionalFormatting>
  <conditionalFormatting sqref="O435:P435">
    <cfRule type="cellIs" dxfId="3842" priority="197" operator="lessThan">
      <formula>0</formula>
    </cfRule>
  </conditionalFormatting>
  <conditionalFormatting sqref="O435:P435">
    <cfRule type="cellIs" dxfId="3841" priority="196" operator="lessThan">
      <formula>0</formula>
    </cfRule>
  </conditionalFormatting>
  <conditionalFormatting sqref="O435:P435">
    <cfRule type="cellIs" dxfId="3840" priority="195" operator="lessThan">
      <formula>0</formula>
    </cfRule>
  </conditionalFormatting>
  <conditionalFormatting sqref="O435:P435">
    <cfRule type="cellIs" dxfId="3839" priority="194" operator="lessThan">
      <formula>0</formula>
    </cfRule>
  </conditionalFormatting>
  <conditionalFormatting sqref="O435:P435">
    <cfRule type="cellIs" dxfId="3838" priority="193" operator="lessThan">
      <formula>0</formula>
    </cfRule>
  </conditionalFormatting>
  <conditionalFormatting sqref="O438:P438">
    <cfRule type="cellIs" dxfId="3837" priority="192" operator="lessThan">
      <formula>0</formula>
    </cfRule>
  </conditionalFormatting>
  <conditionalFormatting sqref="O439:P439">
    <cfRule type="cellIs" dxfId="3836" priority="191" operator="lessThan">
      <formula>0</formula>
    </cfRule>
  </conditionalFormatting>
  <conditionalFormatting sqref="O439:P439">
    <cfRule type="cellIs" dxfId="3835" priority="190" operator="lessThan">
      <formula>0</formula>
    </cfRule>
  </conditionalFormatting>
  <conditionalFormatting sqref="O441:P441">
    <cfRule type="cellIs" dxfId="3834" priority="189" operator="lessThan">
      <formula>0</formula>
    </cfRule>
  </conditionalFormatting>
  <conditionalFormatting sqref="O441:P441">
    <cfRule type="cellIs" dxfId="3833" priority="188" operator="lessThan">
      <formula>0</formula>
    </cfRule>
  </conditionalFormatting>
  <conditionalFormatting sqref="O441:P441">
    <cfRule type="cellIs" dxfId="3832" priority="187" operator="lessThan">
      <formula>0</formula>
    </cfRule>
  </conditionalFormatting>
  <conditionalFormatting sqref="O441:P441">
    <cfRule type="cellIs" dxfId="3831" priority="186" operator="lessThan">
      <formula>0</formula>
    </cfRule>
  </conditionalFormatting>
  <conditionalFormatting sqref="O441:P441">
    <cfRule type="cellIs" dxfId="3830" priority="185" operator="lessThan">
      <formula>0</formula>
    </cfRule>
  </conditionalFormatting>
  <conditionalFormatting sqref="O441:P441">
    <cfRule type="cellIs" dxfId="3829" priority="184" operator="lessThan">
      <formula>0</formula>
    </cfRule>
  </conditionalFormatting>
  <conditionalFormatting sqref="O441:P441">
    <cfRule type="cellIs" dxfId="3828" priority="183" operator="lessThan">
      <formula>0</formula>
    </cfRule>
  </conditionalFormatting>
  <conditionalFormatting sqref="O441:P441">
    <cfRule type="cellIs" dxfId="3827" priority="182" operator="lessThan">
      <formula>0</formula>
    </cfRule>
  </conditionalFormatting>
  <conditionalFormatting sqref="O444:P444">
    <cfRule type="cellIs" dxfId="3826" priority="181" operator="lessThan">
      <formula>0</formula>
    </cfRule>
  </conditionalFormatting>
  <conditionalFormatting sqref="O445:P445">
    <cfRule type="cellIs" dxfId="3825" priority="180" operator="lessThan">
      <formula>0</formula>
    </cfRule>
  </conditionalFormatting>
  <conditionalFormatting sqref="O445:P445">
    <cfRule type="cellIs" dxfId="3824" priority="179" operator="lessThan">
      <formula>0</formula>
    </cfRule>
  </conditionalFormatting>
  <conditionalFormatting sqref="O448:P448">
    <cfRule type="cellIs" dxfId="3823" priority="178" operator="lessThan">
      <formula>0</formula>
    </cfRule>
  </conditionalFormatting>
  <conditionalFormatting sqref="O448:P448">
    <cfRule type="cellIs" dxfId="3822" priority="177" operator="lessThan">
      <formula>0</formula>
    </cfRule>
  </conditionalFormatting>
  <conditionalFormatting sqref="O448:P448">
    <cfRule type="cellIs" dxfId="3821" priority="176" operator="lessThan">
      <formula>0</formula>
    </cfRule>
  </conditionalFormatting>
  <conditionalFormatting sqref="O448:P448">
    <cfRule type="cellIs" dxfId="3820" priority="175" operator="lessThan">
      <formula>0</formula>
    </cfRule>
  </conditionalFormatting>
  <conditionalFormatting sqref="O448:P448">
    <cfRule type="cellIs" dxfId="3819" priority="174" operator="lessThan">
      <formula>0</formula>
    </cfRule>
  </conditionalFormatting>
  <conditionalFormatting sqref="O448:P448">
    <cfRule type="cellIs" dxfId="3818" priority="173" operator="lessThan">
      <formula>0</formula>
    </cfRule>
  </conditionalFormatting>
  <conditionalFormatting sqref="O448:P448">
    <cfRule type="cellIs" dxfId="3817" priority="172" operator="lessThan">
      <formula>0</formula>
    </cfRule>
  </conditionalFormatting>
  <conditionalFormatting sqref="O448:P448">
    <cfRule type="cellIs" dxfId="3816" priority="171" operator="lessThan">
      <formula>0</formula>
    </cfRule>
  </conditionalFormatting>
  <conditionalFormatting sqref="O451:P451">
    <cfRule type="cellIs" dxfId="3815" priority="170" operator="lessThan">
      <formula>0</formula>
    </cfRule>
  </conditionalFormatting>
  <conditionalFormatting sqref="O452:P452">
    <cfRule type="cellIs" dxfId="3814" priority="169" operator="lessThan">
      <formula>0</formula>
    </cfRule>
  </conditionalFormatting>
  <conditionalFormatting sqref="O452:P452">
    <cfRule type="cellIs" dxfId="3813" priority="168" operator="lessThan">
      <formula>0</formula>
    </cfRule>
  </conditionalFormatting>
  <conditionalFormatting sqref="O454:P454">
    <cfRule type="cellIs" dxfId="3812" priority="167" operator="lessThan">
      <formula>0</formula>
    </cfRule>
  </conditionalFormatting>
  <conditionalFormatting sqref="O454:P454">
    <cfRule type="cellIs" dxfId="3811" priority="166" operator="lessThan">
      <formula>0</formula>
    </cfRule>
  </conditionalFormatting>
  <conditionalFormatting sqref="O454:P454">
    <cfRule type="cellIs" dxfId="3810" priority="165" operator="lessThan">
      <formula>0</formula>
    </cfRule>
  </conditionalFormatting>
  <conditionalFormatting sqref="O454:P454">
    <cfRule type="cellIs" dxfId="3809" priority="164" operator="lessThan">
      <formula>0</formula>
    </cfRule>
  </conditionalFormatting>
  <conditionalFormatting sqref="O454:P454">
    <cfRule type="cellIs" dxfId="3808" priority="163" operator="lessThan">
      <formula>0</formula>
    </cfRule>
  </conditionalFormatting>
  <conditionalFormatting sqref="O454:P454">
    <cfRule type="cellIs" dxfId="3807" priority="162" operator="lessThan">
      <formula>0</formula>
    </cfRule>
  </conditionalFormatting>
  <conditionalFormatting sqref="O454:P454">
    <cfRule type="cellIs" dxfId="3806" priority="161" operator="lessThan">
      <formula>0</formula>
    </cfRule>
  </conditionalFormatting>
  <conditionalFormatting sqref="O454:P454">
    <cfRule type="cellIs" dxfId="3805" priority="160" operator="lessThan">
      <formula>0</formula>
    </cfRule>
  </conditionalFormatting>
  <conditionalFormatting sqref="O457:P457">
    <cfRule type="cellIs" dxfId="3804" priority="159" operator="lessThan">
      <formula>0</formula>
    </cfRule>
  </conditionalFormatting>
  <conditionalFormatting sqref="O458:P458">
    <cfRule type="cellIs" dxfId="3803" priority="158" operator="lessThan">
      <formula>0</formula>
    </cfRule>
  </conditionalFormatting>
  <conditionalFormatting sqref="O458:P458">
    <cfRule type="cellIs" dxfId="3802" priority="157" operator="lessThan">
      <formula>0</formula>
    </cfRule>
  </conditionalFormatting>
  <conditionalFormatting sqref="P461:P464">
    <cfRule type="cellIs" dxfId="3801" priority="156" operator="lessThan">
      <formula>0</formula>
    </cfRule>
  </conditionalFormatting>
  <conditionalFormatting sqref="O461:P464 O651:P651 O648:P649 O632:P634 O570:P574 O555:P559 O547:P551">
    <cfRule type="expression" dxfId="3800" priority="154">
      <formula>O461/M461&gt;1</formula>
    </cfRule>
    <cfRule type="expression" dxfId="3799" priority="155">
      <formula>O461/M461&lt;1</formula>
    </cfRule>
  </conditionalFormatting>
  <conditionalFormatting sqref="O552:P552 O560:P560 O575:P575 O589:P589">
    <cfRule type="expression" dxfId="3798" priority="152">
      <formula>O552/#REF!&gt;1</formula>
    </cfRule>
    <cfRule type="expression" dxfId="3797" priority="153">
      <formula>O552/#REF!&lt;1</formula>
    </cfRule>
  </conditionalFormatting>
  <conditionalFormatting sqref="O512:P512">
    <cfRule type="cellIs" dxfId="3796" priority="151" operator="lessThan">
      <formula>0</formula>
    </cfRule>
  </conditionalFormatting>
  <conditionalFormatting sqref="O512:P512">
    <cfRule type="expression" dxfId="3795" priority="149">
      <formula>O512/M512&gt;1</formula>
    </cfRule>
    <cfRule type="expression" dxfId="3794" priority="150">
      <formula>O512/M512&lt;1</formula>
    </cfRule>
  </conditionalFormatting>
  <conditionalFormatting sqref="O596:P596">
    <cfRule type="cellIs" dxfId="3793" priority="148" operator="lessThan">
      <formula>0</formula>
    </cfRule>
  </conditionalFormatting>
  <conditionalFormatting sqref="O600:P600">
    <cfRule type="cellIs" dxfId="3792" priority="147" operator="lessThan">
      <formula>0</formula>
    </cfRule>
  </conditionalFormatting>
  <conditionalFormatting sqref="O600:P600">
    <cfRule type="cellIs" dxfId="3791" priority="146" operator="lessThan">
      <formula>0</formula>
    </cfRule>
  </conditionalFormatting>
  <conditionalFormatting sqref="O710:P710">
    <cfRule type="cellIs" dxfId="3790" priority="145" operator="lessThan">
      <formula>0</formula>
    </cfRule>
  </conditionalFormatting>
  <conditionalFormatting sqref="O654:P654">
    <cfRule type="expression" dxfId="3789" priority="132">
      <formula>O654/M654&gt;1</formula>
    </cfRule>
    <cfRule type="expression" dxfId="3788" priority="133">
      <formula>O654/M654&lt;1</formula>
    </cfRule>
  </conditionalFormatting>
  <conditionalFormatting sqref="P507:P510">
    <cfRule type="cellIs" dxfId="3787" priority="144" operator="lessThan">
      <formula>0</formula>
    </cfRule>
  </conditionalFormatting>
  <conditionalFormatting sqref="P507:P510">
    <cfRule type="expression" dxfId="3786" priority="142">
      <formula>P507/N507&gt;1</formula>
    </cfRule>
    <cfRule type="expression" dxfId="3785" priority="143">
      <formula>P507/N507&lt;1</formula>
    </cfRule>
  </conditionalFormatting>
  <conditionalFormatting sqref="O588:P588 O574:P574 O559:P559 O551:P551">
    <cfRule type="cellIs" dxfId="3784" priority="141" operator="lessThan">
      <formula>0</formula>
    </cfRule>
  </conditionalFormatting>
  <conditionalFormatting sqref="P584:P587 P570:P573 P555:P558 P547:P550">
    <cfRule type="cellIs" dxfId="3783" priority="140" operator="lessThan">
      <formula>0</formula>
    </cfRule>
  </conditionalFormatting>
  <conditionalFormatting sqref="P584:P587">
    <cfRule type="expression" dxfId="3782" priority="138">
      <formula>P584/N584&gt;1</formula>
    </cfRule>
    <cfRule type="expression" dxfId="3781" priority="139">
      <formula>P584/N584&lt;1</formula>
    </cfRule>
  </conditionalFormatting>
  <conditionalFormatting sqref="O588:P588 O574:P574 O559:P559 O551:P551">
    <cfRule type="cellIs" dxfId="3780" priority="137" operator="lessThan">
      <formula>0</formula>
    </cfRule>
  </conditionalFormatting>
  <conditionalFormatting sqref="O588:P588">
    <cfRule type="expression" dxfId="3779" priority="135">
      <formula>O588/M588&gt;1</formula>
    </cfRule>
    <cfRule type="expression" dxfId="3778" priority="136">
      <formula>O588/M588&lt;1</formula>
    </cfRule>
  </conditionalFormatting>
  <conditionalFormatting sqref="O654:P654 O651:P651 O648:P649 O632:P634">
    <cfRule type="cellIs" dxfId="3777" priority="134" operator="lessThan">
      <formula>0</formula>
    </cfRule>
  </conditionalFormatting>
  <conditionalFormatting sqref="O504:P504">
    <cfRule type="expression" dxfId="3776" priority="329">
      <formula>O504/#REF!&gt;1</formula>
    </cfRule>
    <cfRule type="expression" dxfId="3775" priority="330">
      <formula>O504/#REF!&lt;1</formula>
    </cfRule>
  </conditionalFormatting>
  <conditionalFormatting sqref="O465:P465">
    <cfRule type="cellIs" dxfId="3774" priority="131" operator="lessThan">
      <formula>0</formula>
    </cfRule>
  </conditionalFormatting>
  <conditionalFormatting sqref="O465:P465">
    <cfRule type="expression" dxfId="3773" priority="129">
      <formula>O465/M465&gt;1</formula>
    </cfRule>
    <cfRule type="expression" dxfId="3772" priority="130">
      <formula>O465/M465&lt;1</formula>
    </cfRule>
  </conditionalFormatting>
  <conditionalFormatting sqref="O511:P511">
    <cfRule type="cellIs" dxfId="3771" priority="128" operator="lessThan">
      <formula>0</formula>
    </cfRule>
  </conditionalFormatting>
  <conditionalFormatting sqref="O511:P511">
    <cfRule type="expression" dxfId="3770" priority="126">
      <formula>O511/M511&gt;1</formula>
    </cfRule>
    <cfRule type="expression" dxfId="3769" priority="127">
      <formula>O511/M511&lt;1</formula>
    </cfRule>
  </conditionalFormatting>
  <conditionalFormatting sqref="O568:P568">
    <cfRule type="cellIs" dxfId="3768" priority="116" operator="lessThan">
      <formula>0</formula>
    </cfRule>
  </conditionalFormatting>
  <conditionalFormatting sqref="O603:P603">
    <cfRule type="expression" dxfId="3767" priority="90">
      <formula>O603/M603&gt;1</formula>
    </cfRule>
    <cfRule type="expression" dxfId="3766" priority="91">
      <formula>O603/M603&lt;1</formula>
    </cfRule>
  </conditionalFormatting>
  <conditionalFormatting sqref="O552:P552">
    <cfRule type="cellIs" dxfId="3765" priority="113" operator="lessThan">
      <formula>0</formula>
    </cfRule>
  </conditionalFormatting>
  <conditionalFormatting sqref="O552:P552">
    <cfRule type="expression" dxfId="3764" priority="111">
      <formula>O552/M552&gt;1</formula>
    </cfRule>
    <cfRule type="expression" dxfId="3763" priority="112">
      <formula>O552/M552&lt;1</formula>
    </cfRule>
  </conditionalFormatting>
  <conditionalFormatting sqref="O560:P560">
    <cfRule type="cellIs" dxfId="3762" priority="110" operator="lessThan">
      <formula>0</formula>
    </cfRule>
  </conditionalFormatting>
  <conditionalFormatting sqref="O560:P560">
    <cfRule type="expression" dxfId="3761" priority="108">
      <formula>O560/M560&gt;1</formula>
    </cfRule>
    <cfRule type="expression" dxfId="3760" priority="109">
      <formula>O560/M560&lt;1</formula>
    </cfRule>
  </conditionalFormatting>
  <conditionalFormatting sqref="O575:P575">
    <cfRule type="cellIs" dxfId="3759" priority="107" operator="lessThan">
      <formula>0</formula>
    </cfRule>
  </conditionalFormatting>
  <conditionalFormatting sqref="O575:P575">
    <cfRule type="expression" dxfId="3758" priority="105">
      <formula>O575/M575&gt;1</formula>
    </cfRule>
    <cfRule type="expression" dxfId="3757" priority="106">
      <formula>O575/M575&lt;1</formula>
    </cfRule>
  </conditionalFormatting>
  <conditionalFormatting sqref="O589:P589">
    <cfRule type="cellIs" dxfId="3756" priority="104" operator="lessThan">
      <formula>0</formula>
    </cfRule>
  </conditionalFormatting>
  <conditionalFormatting sqref="O589:P589">
    <cfRule type="expression" dxfId="3755" priority="102">
      <formula>O589/M589&gt;1</formula>
    </cfRule>
    <cfRule type="expression" dxfId="3754" priority="103">
      <formula>O589/M589&lt;1</formula>
    </cfRule>
  </conditionalFormatting>
  <conditionalFormatting sqref="O521:P521">
    <cfRule type="cellIs" dxfId="3753" priority="125" operator="lessThan">
      <formula>0</formula>
    </cfRule>
  </conditionalFormatting>
  <conditionalFormatting sqref="O521:P521 O636:P637 O639:P640">
    <cfRule type="expression" dxfId="3752" priority="123">
      <formula>O521/M521&gt;1</formula>
    </cfRule>
    <cfRule type="expression" dxfId="3751" priority="124">
      <formula>O521/M521&lt;1</formula>
    </cfRule>
  </conditionalFormatting>
  <conditionalFormatting sqref="O529:P529">
    <cfRule type="cellIs" dxfId="3750" priority="122" operator="lessThan">
      <formula>0</formula>
    </cfRule>
  </conditionalFormatting>
  <conditionalFormatting sqref="O529:P529">
    <cfRule type="expression" dxfId="3749" priority="120">
      <formula>O529/M529&gt;1</formula>
    </cfRule>
    <cfRule type="expression" dxfId="3748" priority="121">
      <formula>O529/M529&lt;1</formula>
    </cfRule>
  </conditionalFormatting>
  <conditionalFormatting sqref="O582:P582">
    <cfRule type="expression" dxfId="3747" priority="99">
      <formula>O582/M582&gt;1</formula>
    </cfRule>
    <cfRule type="expression" dxfId="3746" priority="100">
      <formula>O582/M582&lt;1</formula>
    </cfRule>
  </conditionalFormatting>
  <conditionalFormatting sqref="O537:P537">
    <cfRule type="cellIs" dxfId="3745" priority="119" operator="lessThan">
      <formula>0</formula>
    </cfRule>
  </conditionalFormatting>
  <conditionalFormatting sqref="O537:P537">
    <cfRule type="expression" dxfId="3744" priority="117">
      <formula>O537/M537&gt;1</formula>
    </cfRule>
    <cfRule type="expression" dxfId="3743" priority="118">
      <formula>O537/M537&lt;1</formula>
    </cfRule>
  </conditionalFormatting>
  <conditionalFormatting sqref="O641:P645 B636:P637">
    <cfRule type="cellIs" dxfId="3742" priority="98" operator="lessThan">
      <formula>0</formula>
    </cfRule>
  </conditionalFormatting>
  <conditionalFormatting sqref="O568:P568">
    <cfRule type="expression" dxfId="3741" priority="114">
      <formula>O568/M568&gt;1</formula>
    </cfRule>
    <cfRule type="expression" dxfId="3740" priority="115">
      <formula>O568/M568&lt;1</formula>
    </cfRule>
  </conditionalFormatting>
  <conditionalFormatting sqref="O597:P597">
    <cfRule type="cellIs" dxfId="3739" priority="97" operator="lessThan">
      <formula>0</formula>
    </cfRule>
  </conditionalFormatting>
  <conditionalFormatting sqref="O608:P608">
    <cfRule type="expression" dxfId="3738" priority="85">
      <formula>O608/M608&gt;1</formula>
    </cfRule>
    <cfRule type="expression" dxfId="3737" priority="86">
      <formula>O608/M608&lt;1</formula>
    </cfRule>
  </conditionalFormatting>
  <conditionalFormatting sqref="O582:P582">
    <cfRule type="cellIs" dxfId="3736" priority="101" operator="lessThan">
      <formula>0</formula>
    </cfRule>
  </conditionalFormatting>
  <conditionalFormatting sqref="O597:P597">
    <cfRule type="expression" dxfId="3735" priority="95">
      <formula>O597/M597&gt;1</formula>
    </cfRule>
    <cfRule type="expression" dxfId="3734" priority="96">
      <formula>O597/M597&lt;1</formula>
    </cfRule>
  </conditionalFormatting>
  <conditionalFormatting sqref="P676:P679">
    <cfRule type="cellIs" dxfId="3733" priority="84" operator="lessThan">
      <formula>0</formula>
    </cfRule>
  </conditionalFormatting>
  <conditionalFormatting sqref="O678:P678">
    <cfRule type="cellIs" dxfId="3732" priority="83" operator="lessThan">
      <formula>0</formula>
    </cfRule>
  </conditionalFormatting>
  <conditionalFormatting sqref="P680:P683">
    <cfRule type="cellIs" dxfId="3731" priority="82" operator="lessThan">
      <formula>0</formula>
    </cfRule>
  </conditionalFormatting>
  <conditionalFormatting sqref="O682:P682">
    <cfRule type="cellIs" dxfId="3730" priority="81" operator="lessThan">
      <formula>0</formula>
    </cfRule>
  </conditionalFormatting>
  <conditionalFormatting sqref="P684:P687">
    <cfRule type="cellIs" dxfId="3729" priority="80" operator="lessThan">
      <formula>0</formula>
    </cfRule>
  </conditionalFormatting>
  <conditionalFormatting sqref="O686:P686">
    <cfRule type="cellIs" dxfId="3728" priority="79" operator="lessThan">
      <formula>0</formula>
    </cfRule>
  </conditionalFormatting>
  <conditionalFormatting sqref="P688:P691">
    <cfRule type="cellIs" dxfId="3727" priority="78" operator="lessThan">
      <formula>0</formula>
    </cfRule>
  </conditionalFormatting>
  <conditionalFormatting sqref="O690:P690">
    <cfRule type="cellIs" dxfId="3726" priority="77" operator="lessThan">
      <formula>0</formula>
    </cfRule>
  </conditionalFormatting>
  <conditionalFormatting sqref="O692:P693 O695:P695">
    <cfRule type="cellIs" dxfId="3725" priority="76" operator="lessThan">
      <formula>0</formula>
    </cfRule>
  </conditionalFormatting>
  <conditionalFormatting sqref="P696:P699">
    <cfRule type="cellIs" dxfId="3724" priority="75" operator="lessThan">
      <formula>0</formula>
    </cfRule>
  </conditionalFormatting>
  <conditionalFormatting sqref="O698:P698">
    <cfRule type="cellIs" dxfId="3723" priority="74" operator="lessThan">
      <formula>0</formula>
    </cfRule>
  </conditionalFormatting>
  <conditionalFormatting sqref="P700:P703">
    <cfRule type="cellIs" dxfId="3722" priority="73" operator="lessThan">
      <formula>0</formula>
    </cfRule>
  </conditionalFormatting>
  <conditionalFormatting sqref="O702:P702">
    <cfRule type="cellIs" dxfId="3721" priority="72" operator="lessThan">
      <formula>0</formula>
    </cfRule>
  </conditionalFormatting>
  <conditionalFormatting sqref="P704:P707">
    <cfRule type="cellIs" dxfId="3720" priority="71" operator="lessThan">
      <formula>0</formula>
    </cfRule>
  </conditionalFormatting>
  <conditionalFormatting sqref="O706:P706">
    <cfRule type="cellIs" dxfId="3719" priority="70" operator="lessThan">
      <formula>0</formula>
    </cfRule>
  </conditionalFormatting>
  <conditionalFormatting sqref="P712:P715">
    <cfRule type="cellIs" dxfId="3718" priority="69" operator="lessThan">
      <formula>0</formula>
    </cfRule>
  </conditionalFormatting>
  <conditionalFormatting sqref="O714:P714">
    <cfRule type="cellIs" dxfId="3717" priority="68" operator="lessThan">
      <formula>0</formula>
    </cfRule>
  </conditionalFormatting>
  <conditionalFormatting sqref="P716:P719">
    <cfRule type="cellIs" dxfId="3716" priority="67" operator="lessThan">
      <formula>0</formula>
    </cfRule>
  </conditionalFormatting>
  <conditionalFormatting sqref="O718:P718">
    <cfRule type="cellIs" dxfId="3715" priority="66" operator="lessThan">
      <formula>0</formula>
    </cfRule>
  </conditionalFormatting>
  <conditionalFormatting sqref="O466:P466">
    <cfRule type="cellIs" dxfId="3714" priority="65" operator="lessThan">
      <formula>0</formula>
    </cfRule>
  </conditionalFormatting>
  <conditionalFormatting sqref="O505:P505">
    <cfRule type="cellIs" dxfId="3713" priority="64" operator="lessThan">
      <formula>0</formula>
    </cfRule>
  </conditionalFormatting>
  <conditionalFormatting sqref="O513:P513">
    <cfRule type="cellIs" dxfId="3712" priority="63" operator="lessThan">
      <formula>0</formula>
    </cfRule>
  </conditionalFormatting>
  <conditionalFormatting sqref="O522:P522">
    <cfRule type="cellIs" dxfId="3711" priority="62" operator="lessThan">
      <formula>0</formula>
    </cfRule>
  </conditionalFormatting>
  <conditionalFormatting sqref="O530:P530">
    <cfRule type="cellIs" dxfId="3710" priority="61" operator="lessThan">
      <formula>0</formula>
    </cfRule>
  </conditionalFormatting>
  <conditionalFormatting sqref="O538:P538">
    <cfRule type="cellIs" dxfId="3709" priority="60" operator="lessThan">
      <formula>0</formula>
    </cfRule>
  </conditionalFormatting>
  <conditionalFormatting sqref="O553:P553">
    <cfRule type="cellIs" dxfId="3708" priority="59" operator="lessThan">
      <formula>0</formula>
    </cfRule>
  </conditionalFormatting>
  <conditionalFormatting sqref="O561:P561">
    <cfRule type="cellIs" dxfId="3707" priority="58" operator="lessThan">
      <formula>0</formula>
    </cfRule>
  </conditionalFormatting>
  <conditionalFormatting sqref="O590:P590">
    <cfRule type="cellIs" dxfId="3706" priority="57" operator="lessThan">
      <formula>0</formula>
    </cfRule>
  </conditionalFormatting>
  <conditionalFormatting sqref="B720:N723">
    <cfRule type="cellIs" dxfId="3705" priority="56" operator="lessThan">
      <formula>0</formula>
    </cfRule>
  </conditionalFormatting>
  <conditionalFormatting sqref="I722:N722 Q720:R723">
    <cfRule type="cellIs" dxfId="3704" priority="55" operator="lessThan">
      <formula>0</formula>
    </cfRule>
  </conditionalFormatting>
  <conditionalFormatting sqref="P720:P723">
    <cfRule type="cellIs" dxfId="3703" priority="54" operator="lessThan">
      <formula>0</formula>
    </cfRule>
  </conditionalFormatting>
  <conditionalFormatting sqref="O722:P722">
    <cfRule type="cellIs" dxfId="3702" priority="53" operator="lessThan">
      <formula>0</formula>
    </cfRule>
  </conditionalFormatting>
  <conditionalFormatting sqref="Q655:Q658">
    <cfRule type="cellIs" dxfId="3701" priority="52" operator="lessThan">
      <formula>0</formula>
    </cfRule>
  </conditionalFormatting>
  <conditionalFormatting sqref="Q638:R638 R639:R640">
    <cfRule type="cellIs" dxfId="3700" priority="51" operator="lessThan">
      <formula>0</formula>
    </cfRule>
  </conditionalFormatting>
  <conditionalFormatting sqref="B638">
    <cfRule type="cellIs" dxfId="3699" priority="50" operator="lessThan">
      <formula>0</formula>
    </cfRule>
  </conditionalFormatting>
  <conditionalFormatting sqref="Q639:Q640">
    <cfRule type="cellIs" dxfId="3698" priority="49" operator="lessThan">
      <formula>0</formula>
    </cfRule>
  </conditionalFormatting>
  <conditionalFormatting sqref="B639:P640">
    <cfRule type="cellIs" dxfId="3697" priority="46" operator="lessThan">
      <formula>0</formula>
    </cfRule>
  </conditionalFormatting>
  <conditionalFormatting sqref="B491">
    <cfRule type="cellIs" dxfId="3696" priority="45" operator="lessThan">
      <formula>0</formula>
    </cfRule>
  </conditionalFormatting>
  <conditionalFormatting sqref="B492:N496">
    <cfRule type="cellIs" dxfId="3695" priority="44" operator="lessThan">
      <formula>0</formula>
    </cfRule>
  </conditionalFormatting>
  <conditionalFormatting sqref="B492:N496">
    <cfRule type="expression" dxfId="3694" priority="42">
      <formula>B492/A492&gt;1</formula>
    </cfRule>
    <cfRule type="expression" dxfId="3693" priority="43">
      <formula>B492/A492&lt;1</formula>
    </cfRule>
  </conditionalFormatting>
  <conditionalFormatting sqref="P492:P496">
    <cfRule type="cellIs" dxfId="3692" priority="41" operator="lessThan">
      <formula>0</formula>
    </cfRule>
  </conditionalFormatting>
  <conditionalFormatting sqref="P492:P496">
    <cfRule type="expression" dxfId="3691" priority="39">
      <formula>P492/N492&gt;1</formula>
    </cfRule>
    <cfRule type="expression" dxfId="3690" priority="40">
      <formula>P492/N492&lt;1</formula>
    </cfRule>
  </conditionalFormatting>
  <conditionalFormatting sqref="B357:P360">
    <cfRule type="cellIs" dxfId="3689" priority="38" operator="lessThan">
      <formula>0</formula>
    </cfRule>
  </conditionalFormatting>
  <conditionalFormatting sqref="O616:O619">
    <cfRule type="cellIs" dxfId="3688" priority="29" operator="lessThan">
      <formula>0</formula>
    </cfRule>
  </conditionalFormatting>
  <conditionalFormatting sqref="O605:O607">
    <cfRule type="cellIs" dxfId="3687" priority="23" operator="lessThan">
      <formula>0</formula>
    </cfRule>
  </conditionalFormatting>
  <conditionalFormatting sqref="O626:O629">
    <cfRule type="cellIs" dxfId="3686" priority="25" operator="lessThan">
      <formula>0</formula>
    </cfRule>
  </conditionalFormatting>
  <conditionalFormatting sqref="O616:O619">
    <cfRule type="cellIs" dxfId="3685" priority="30" operator="lessThan">
      <formula>0</formula>
    </cfRule>
  </conditionalFormatting>
  <conditionalFormatting sqref="O605:O607">
    <cfRule type="cellIs" dxfId="3684" priority="24" operator="lessThan">
      <formula>0</formula>
    </cfRule>
  </conditionalFormatting>
  <conditionalFormatting sqref="O351:O354">
    <cfRule type="cellIs" dxfId="3683" priority="37" operator="lessThan">
      <formula>0</formula>
    </cfRule>
  </conditionalFormatting>
  <conditionalFormatting sqref="O363:O364">
    <cfRule type="cellIs" dxfId="3682" priority="36" operator="lessThan">
      <formula>0</formula>
    </cfRule>
  </conditionalFormatting>
  <conditionalFormatting sqref="O369:O370">
    <cfRule type="cellIs" dxfId="3681" priority="35" operator="lessThan">
      <formula>0</formula>
    </cfRule>
  </conditionalFormatting>
  <conditionalFormatting sqref="O375:O376">
    <cfRule type="cellIs" dxfId="3680" priority="34" operator="lessThan">
      <formula>0</formula>
    </cfRule>
  </conditionalFormatting>
  <conditionalFormatting sqref="O381:O383">
    <cfRule type="cellIs" dxfId="3679" priority="33" operator="lessThan">
      <formula>0</formula>
    </cfRule>
  </conditionalFormatting>
  <conditionalFormatting sqref="O593:O595">
    <cfRule type="cellIs" dxfId="3678" priority="31" operator="lessThan">
      <formula>0</formula>
    </cfRule>
  </conditionalFormatting>
  <conditionalFormatting sqref="O593:O595">
    <cfRule type="cellIs" dxfId="3677" priority="32" operator="lessThan">
      <formula>0</formula>
    </cfRule>
  </conditionalFormatting>
  <conditionalFormatting sqref="O621:O624">
    <cfRule type="cellIs" dxfId="3676" priority="27" operator="lessThan">
      <formula>0</formula>
    </cfRule>
  </conditionalFormatting>
  <conditionalFormatting sqref="O621:O624">
    <cfRule type="cellIs" dxfId="3675" priority="28" operator="lessThan">
      <formula>0</formula>
    </cfRule>
  </conditionalFormatting>
  <conditionalFormatting sqref="O626:O629">
    <cfRule type="cellIs" dxfId="3674" priority="26" operator="lessThan">
      <formula>0</formula>
    </cfRule>
  </conditionalFormatting>
  <conditionalFormatting sqref="O611:O614">
    <cfRule type="cellIs" dxfId="3673" priority="21" operator="lessThan">
      <formula>0</formula>
    </cfRule>
  </conditionalFormatting>
  <conditionalFormatting sqref="O611:O614">
    <cfRule type="cellIs" dxfId="3672" priority="22" operator="lessThan">
      <formula>0</formula>
    </cfRule>
  </conditionalFormatting>
  <conditionalFormatting sqref="O461:O464">
    <cfRule type="cellIs" dxfId="3671" priority="20" operator="lessThan">
      <formula>0</formula>
    </cfRule>
  </conditionalFormatting>
  <conditionalFormatting sqref="O507:O510">
    <cfRule type="cellIs" dxfId="3670" priority="19" operator="lessThan">
      <formula>0</formula>
    </cfRule>
  </conditionalFormatting>
  <conditionalFormatting sqref="O507:O510">
    <cfRule type="expression" dxfId="3669" priority="17">
      <formula>O507/M507&gt;1</formula>
    </cfRule>
    <cfRule type="expression" dxfId="3668" priority="18">
      <formula>O507/M507&lt;1</formula>
    </cfRule>
  </conditionalFormatting>
  <conditionalFormatting sqref="O584:O587 O570:O573 O555:O558 O547:O550">
    <cfRule type="cellIs" dxfId="3667" priority="16" operator="lessThan">
      <formula>0</formula>
    </cfRule>
  </conditionalFormatting>
  <conditionalFormatting sqref="O584:O587">
    <cfRule type="expression" dxfId="3666" priority="14">
      <formula>O584/M584&gt;1</formula>
    </cfRule>
    <cfRule type="expression" dxfId="3665" priority="15">
      <formula>O584/M584&lt;1</formula>
    </cfRule>
  </conditionalFormatting>
  <conditionalFormatting sqref="O676:O679">
    <cfRule type="cellIs" dxfId="3664" priority="13" operator="lessThan">
      <formula>0</formula>
    </cfRule>
  </conditionalFormatting>
  <conditionalFormatting sqref="O680:O683">
    <cfRule type="cellIs" dxfId="3663" priority="12" operator="lessThan">
      <formula>0</formula>
    </cfRule>
  </conditionalFormatting>
  <conditionalFormatting sqref="O684:O687">
    <cfRule type="cellIs" dxfId="3662" priority="11" operator="lessThan">
      <formula>0</formula>
    </cfRule>
  </conditionalFormatting>
  <conditionalFormatting sqref="O688:O691">
    <cfRule type="cellIs" dxfId="3661" priority="10" operator="lessThan">
      <formula>0</formula>
    </cfRule>
  </conditionalFormatting>
  <conditionalFormatting sqref="O696:O699">
    <cfRule type="cellIs" dxfId="3660" priority="9" operator="lessThan">
      <formula>0</formula>
    </cfRule>
  </conditionalFormatting>
  <conditionalFormatting sqref="O700:O703">
    <cfRule type="cellIs" dxfId="3659" priority="8" operator="lessThan">
      <formula>0</formula>
    </cfRule>
  </conditionalFormatting>
  <conditionalFormatting sqref="O704:O707">
    <cfRule type="cellIs" dxfId="3658" priority="7" operator="lessThan">
      <formula>0</formula>
    </cfRule>
  </conditionalFormatting>
  <conditionalFormatting sqref="O712:O715">
    <cfRule type="cellIs" dxfId="3657" priority="6" operator="lessThan">
      <formula>0</formula>
    </cfRule>
  </conditionalFormatting>
  <conditionalFormatting sqref="O716:O719">
    <cfRule type="cellIs" dxfId="3656" priority="5" operator="lessThan">
      <formula>0</formula>
    </cfRule>
  </conditionalFormatting>
  <conditionalFormatting sqref="O720:O723">
    <cfRule type="cellIs" dxfId="3655" priority="4" operator="lessThan">
      <formula>0</formula>
    </cfRule>
  </conditionalFormatting>
  <conditionalFormatting sqref="O492:O496">
    <cfRule type="cellIs" dxfId="3654" priority="3" operator="lessThan">
      <formula>0</formula>
    </cfRule>
  </conditionalFormatting>
  <conditionalFormatting sqref="O492:O496">
    <cfRule type="expression" dxfId="3653" priority="1">
      <formula>O492/M492&gt;1</formula>
    </cfRule>
    <cfRule type="expression" dxfId="3652" priority="2">
      <formula>O492/M492&lt;1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AEE37-D48E-4FAF-8451-C29F5A937740}">
  <sheetPr>
    <tabColor rgb="FF00B050"/>
    <outlinePr summaryBelow="0" summaryRight="0"/>
  </sheetPr>
  <dimension ref="A1:DO723"/>
  <sheetViews>
    <sheetView topLeftCell="L355" zoomScaleNormal="100" workbookViewId="0">
      <selection activeCell="S656" sqref="S656"/>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2151</v>
      </c>
      <c r="C2" t="s">
        <v>2152</v>
      </c>
      <c r="D2" t="s">
        <v>2153</v>
      </c>
      <c r="E2" t="s">
        <v>706</v>
      </c>
      <c r="F2" t="s">
        <v>707</v>
      </c>
      <c r="G2" t="s">
        <v>708</v>
      </c>
      <c r="H2" t="s">
        <v>666</v>
      </c>
      <c r="I2" t="s">
        <v>391</v>
      </c>
      <c r="J2" t="s">
        <v>392</v>
      </c>
      <c r="K2" t="s">
        <v>393</v>
      </c>
      <c r="L2" t="s">
        <v>394</v>
      </c>
      <c r="M2" t="s">
        <v>395</v>
      </c>
      <c r="N2" t="s">
        <v>396</v>
      </c>
      <c r="O2" t="s">
        <v>397</v>
      </c>
      <c r="P2" t="s">
        <v>397</v>
      </c>
      <c r="Q2" t="s">
        <v>398</v>
      </c>
      <c r="R2" t="s">
        <v>399</v>
      </c>
      <c r="S2" t="s">
        <v>400</v>
      </c>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160319.29</v>
      </c>
      <c r="C5">
        <v>146023</v>
      </c>
      <c r="D5">
        <v>128836</v>
      </c>
      <c r="E5">
        <v>124274</v>
      </c>
      <c r="F5">
        <v>301046.51</v>
      </c>
      <c r="G5">
        <v>139701</v>
      </c>
      <c r="H5">
        <v>148155</v>
      </c>
      <c r="I5">
        <v>223019</v>
      </c>
      <c r="J5">
        <v>99518.49</v>
      </c>
      <c r="K5">
        <v>176936.45</v>
      </c>
      <c r="L5">
        <v>260933.11</v>
      </c>
      <c r="M5">
        <v>80424.5</v>
      </c>
      <c r="N5">
        <v>204016.41</v>
      </c>
      <c r="O5">
        <v>143140.85</v>
      </c>
      <c r="P5">
        <v>143140.85</v>
      </c>
      <c r="Q5">
        <v>133669.95000000001</v>
      </c>
      <c r="R5">
        <v>167275.13</v>
      </c>
      <c r="S5">
        <v>167135.92000000001</v>
      </c>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309</v>
      </c>
      <c r="B6">
        <v>0</v>
      </c>
      <c r="C6">
        <v>0</v>
      </c>
      <c r="D6">
        <v>0</v>
      </c>
      <c r="E6">
        <v>0</v>
      </c>
      <c r="F6">
        <v>0</v>
      </c>
      <c r="G6">
        <v>0</v>
      </c>
      <c r="H6">
        <v>0</v>
      </c>
      <c r="I6">
        <v>0</v>
      </c>
      <c r="J6">
        <v>0</v>
      </c>
      <c r="K6">
        <v>0</v>
      </c>
      <c r="L6">
        <v>0</v>
      </c>
      <c r="M6">
        <v>65.86</v>
      </c>
      <c r="N6">
        <v>65.83</v>
      </c>
      <c r="O6">
        <v>65.540000000000006</v>
      </c>
      <c r="P6">
        <v>65.540000000000006</v>
      </c>
      <c r="Q6">
        <v>65.510000000000005</v>
      </c>
      <c r="R6">
        <v>65.22</v>
      </c>
      <c r="S6">
        <v>65.180000000000007</v>
      </c>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310</v>
      </c>
      <c r="B7">
        <v>1463416.25</v>
      </c>
      <c r="C7">
        <v>1304303</v>
      </c>
      <c r="D7">
        <v>1555887</v>
      </c>
      <c r="E7">
        <v>1744390</v>
      </c>
      <c r="F7">
        <v>1570852.74</v>
      </c>
      <c r="G7">
        <v>1179550</v>
      </c>
      <c r="H7">
        <v>1113785</v>
      </c>
      <c r="I7">
        <v>1095904</v>
      </c>
      <c r="J7">
        <v>996446.91</v>
      </c>
      <c r="K7">
        <v>889566</v>
      </c>
      <c r="L7">
        <v>832752.57</v>
      </c>
      <c r="M7">
        <v>901014.67</v>
      </c>
      <c r="N7">
        <v>859899.09</v>
      </c>
      <c r="O7">
        <v>903848.38</v>
      </c>
      <c r="P7">
        <v>903848.38</v>
      </c>
      <c r="Q7">
        <v>961394.32</v>
      </c>
      <c r="R7">
        <v>979203.49</v>
      </c>
      <c r="S7">
        <v>836367.57</v>
      </c>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447</v>
      </c>
      <c r="B8">
        <v>0</v>
      </c>
      <c r="C8">
        <v>0</v>
      </c>
      <c r="D8">
        <v>0</v>
      </c>
      <c r="E8">
        <v>0</v>
      </c>
      <c r="F8">
        <v>0</v>
      </c>
      <c r="G8">
        <v>0</v>
      </c>
      <c r="H8">
        <v>0</v>
      </c>
      <c r="I8">
        <v>0</v>
      </c>
      <c r="J8">
        <v>996446.91</v>
      </c>
      <c r="K8">
        <v>889566</v>
      </c>
      <c r="L8">
        <v>832752.57</v>
      </c>
      <c r="M8">
        <v>901014.67</v>
      </c>
      <c r="N8">
        <v>859899.09</v>
      </c>
      <c r="O8">
        <v>903848.38</v>
      </c>
      <c r="P8">
        <v>903848.38</v>
      </c>
      <c r="Q8">
        <v>961394.32</v>
      </c>
      <c r="R8">
        <v>979203.49</v>
      </c>
      <c r="S8">
        <v>836367.57</v>
      </c>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655</v>
      </c>
      <c r="B9">
        <v>2958.5</v>
      </c>
      <c r="C9">
        <v>2910</v>
      </c>
      <c r="D9">
        <v>3666</v>
      </c>
      <c r="E9">
        <v>3573</v>
      </c>
      <c r="F9">
        <v>2663.9</v>
      </c>
      <c r="G9">
        <v>2929</v>
      </c>
      <c r="H9">
        <v>2301</v>
      </c>
      <c r="I9">
        <v>2136</v>
      </c>
      <c r="J9">
        <v>0</v>
      </c>
      <c r="K9">
        <v>0</v>
      </c>
      <c r="L9">
        <v>0</v>
      </c>
      <c r="M9">
        <v>0</v>
      </c>
      <c r="N9">
        <v>0</v>
      </c>
      <c r="O9">
        <v>0</v>
      </c>
      <c r="P9">
        <v>0</v>
      </c>
      <c r="Q9">
        <v>0</v>
      </c>
      <c r="R9">
        <v>0</v>
      </c>
      <c r="S9">
        <v>0</v>
      </c>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643</v>
      </c>
      <c r="B10">
        <v>0</v>
      </c>
      <c r="C10">
        <v>0</v>
      </c>
      <c r="D10">
        <v>0</v>
      </c>
      <c r="E10">
        <v>0</v>
      </c>
      <c r="F10">
        <v>0</v>
      </c>
      <c r="G10">
        <v>0</v>
      </c>
      <c r="H10">
        <v>0</v>
      </c>
      <c r="I10">
        <v>0</v>
      </c>
      <c r="J10">
        <v>0</v>
      </c>
      <c r="K10">
        <v>0</v>
      </c>
      <c r="L10">
        <v>0</v>
      </c>
      <c r="M10">
        <v>0</v>
      </c>
      <c r="N10">
        <v>0</v>
      </c>
      <c r="O10">
        <v>0</v>
      </c>
      <c r="P10">
        <v>0</v>
      </c>
      <c r="Q10">
        <v>1699.94</v>
      </c>
      <c r="R10">
        <v>2050.36</v>
      </c>
      <c r="S10">
        <v>2503.54</v>
      </c>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446</v>
      </c>
      <c r="B11">
        <v>0</v>
      </c>
      <c r="C11">
        <v>0</v>
      </c>
      <c r="D11">
        <v>0</v>
      </c>
      <c r="E11">
        <v>0</v>
      </c>
      <c r="F11">
        <v>0</v>
      </c>
      <c r="G11">
        <v>0</v>
      </c>
      <c r="H11">
        <v>0</v>
      </c>
      <c r="I11">
        <v>0</v>
      </c>
      <c r="J11">
        <v>0</v>
      </c>
      <c r="K11">
        <v>0</v>
      </c>
      <c r="L11">
        <v>0</v>
      </c>
      <c r="M11">
        <v>0</v>
      </c>
      <c r="N11">
        <v>0</v>
      </c>
      <c r="O11">
        <v>0</v>
      </c>
      <c r="P11">
        <v>0</v>
      </c>
      <c r="Q11">
        <v>1699.94</v>
      </c>
      <c r="R11">
        <v>2050.36</v>
      </c>
      <c r="S11">
        <v>2503.54</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2154</v>
      </c>
      <c r="B12">
        <v>0</v>
      </c>
      <c r="C12">
        <v>0</v>
      </c>
      <c r="D12">
        <v>0</v>
      </c>
      <c r="E12">
        <v>0</v>
      </c>
      <c r="F12">
        <v>0</v>
      </c>
      <c r="G12">
        <v>0</v>
      </c>
      <c r="H12">
        <v>0</v>
      </c>
      <c r="I12">
        <v>0</v>
      </c>
      <c r="J12">
        <v>2268.3200000000002</v>
      </c>
      <c r="K12">
        <v>0</v>
      </c>
      <c r="L12">
        <v>0</v>
      </c>
      <c r="M12">
        <v>0</v>
      </c>
      <c r="N12">
        <v>0</v>
      </c>
      <c r="O12">
        <v>0</v>
      </c>
      <c r="P12">
        <v>0</v>
      </c>
      <c r="Q12">
        <v>0</v>
      </c>
      <c r="R12">
        <v>0</v>
      </c>
      <c r="S12">
        <v>0</v>
      </c>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446</v>
      </c>
      <c r="B13">
        <v>0</v>
      </c>
      <c r="C13">
        <v>0</v>
      </c>
      <c r="D13">
        <v>0</v>
      </c>
      <c r="E13">
        <v>0</v>
      </c>
      <c r="F13">
        <v>0</v>
      </c>
      <c r="G13">
        <v>0</v>
      </c>
      <c r="H13">
        <v>0</v>
      </c>
      <c r="I13">
        <v>0</v>
      </c>
      <c r="J13">
        <v>2268.3200000000002</v>
      </c>
      <c r="K13">
        <v>0</v>
      </c>
      <c r="L13">
        <v>0</v>
      </c>
      <c r="M13">
        <v>0</v>
      </c>
      <c r="N13">
        <v>0</v>
      </c>
      <c r="O13">
        <v>0</v>
      </c>
      <c r="P13">
        <v>0</v>
      </c>
      <c r="Q13">
        <v>0</v>
      </c>
      <c r="R13">
        <v>0</v>
      </c>
      <c r="S13">
        <v>0</v>
      </c>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311</v>
      </c>
      <c r="B14">
        <v>13760733.949999999</v>
      </c>
      <c r="C14">
        <v>14106721</v>
      </c>
      <c r="D14">
        <v>14761586</v>
      </c>
      <c r="E14">
        <v>13753571</v>
      </c>
      <c r="F14">
        <v>11796051.43</v>
      </c>
      <c r="G14">
        <v>11972383</v>
      </c>
      <c r="H14">
        <v>10411632</v>
      </c>
      <c r="I14">
        <v>9523454</v>
      </c>
      <c r="J14">
        <v>8559714.3000000007</v>
      </c>
      <c r="K14">
        <v>8582827.9100000001</v>
      </c>
      <c r="L14">
        <v>7262704.0300000003</v>
      </c>
      <c r="M14">
        <v>7046369.6900000004</v>
      </c>
      <c r="N14">
        <v>7048156.0300000003</v>
      </c>
      <c r="O14">
        <v>6679705.3200000003</v>
      </c>
      <c r="P14">
        <v>6679705.3200000003</v>
      </c>
      <c r="Q14">
        <v>6790631.75</v>
      </c>
      <c r="R14">
        <v>6656716.9699999997</v>
      </c>
      <c r="S14">
        <v>6260198.6299999999</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448</v>
      </c>
      <c r="B15">
        <v>0</v>
      </c>
      <c r="C15">
        <v>669</v>
      </c>
      <c r="D15">
        <v>1230</v>
      </c>
      <c r="E15">
        <v>0</v>
      </c>
      <c r="F15">
        <v>0</v>
      </c>
      <c r="G15">
        <v>4908</v>
      </c>
      <c r="H15">
        <v>547</v>
      </c>
      <c r="I15">
        <v>0</v>
      </c>
      <c r="J15">
        <v>11.04</v>
      </c>
      <c r="K15">
        <v>0</v>
      </c>
      <c r="L15">
        <v>0</v>
      </c>
      <c r="M15">
        <v>253.54</v>
      </c>
      <c r="N15">
        <v>0</v>
      </c>
      <c r="O15">
        <v>0</v>
      </c>
      <c r="P15">
        <v>0</v>
      </c>
      <c r="Q15">
        <v>0</v>
      </c>
      <c r="R15">
        <v>0</v>
      </c>
      <c r="S15">
        <v>0</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644</v>
      </c>
      <c r="B16">
        <v>0</v>
      </c>
      <c r="C16">
        <v>0</v>
      </c>
      <c r="D16">
        <v>0</v>
      </c>
      <c r="E16">
        <v>0</v>
      </c>
      <c r="F16">
        <v>0</v>
      </c>
      <c r="G16">
        <v>0</v>
      </c>
      <c r="H16">
        <v>0</v>
      </c>
      <c r="I16">
        <v>0</v>
      </c>
      <c r="J16">
        <v>0</v>
      </c>
      <c r="K16">
        <v>66.180000000000007</v>
      </c>
      <c r="L16">
        <v>66.16</v>
      </c>
      <c r="M16">
        <v>0</v>
      </c>
      <c r="N16">
        <v>0</v>
      </c>
      <c r="O16">
        <v>0</v>
      </c>
      <c r="P16">
        <v>0</v>
      </c>
      <c r="Q16">
        <v>0</v>
      </c>
      <c r="R16">
        <v>0</v>
      </c>
      <c r="S16">
        <v>0</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645</v>
      </c>
      <c r="B17">
        <v>0</v>
      </c>
      <c r="C17">
        <v>0</v>
      </c>
      <c r="D17">
        <v>0</v>
      </c>
      <c r="E17">
        <v>0</v>
      </c>
      <c r="F17">
        <v>0</v>
      </c>
      <c r="G17">
        <v>0</v>
      </c>
      <c r="H17">
        <v>0</v>
      </c>
      <c r="I17">
        <v>0</v>
      </c>
      <c r="J17">
        <v>0</v>
      </c>
      <c r="K17">
        <v>66.180000000000007</v>
      </c>
      <c r="L17">
        <v>66.16</v>
      </c>
      <c r="M17">
        <v>0</v>
      </c>
      <c r="N17">
        <v>0</v>
      </c>
      <c r="O17">
        <v>0</v>
      </c>
      <c r="P17">
        <v>0</v>
      </c>
      <c r="Q17">
        <v>0</v>
      </c>
      <c r="R17">
        <v>0</v>
      </c>
      <c r="S17">
        <v>0</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449</v>
      </c>
      <c r="B18">
        <v>271155.23</v>
      </c>
      <c r="C18">
        <v>217434</v>
      </c>
      <c r="D18">
        <v>252316</v>
      </c>
      <c r="E18">
        <v>467420</v>
      </c>
      <c r="F18">
        <v>302958.55</v>
      </c>
      <c r="G18">
        <v>314915</v>
      </c>
      <c r="H18">
        <v>209658</v>
      </c>
      <c r="I18">
        <v>263763</v>
      </c>
      <c r="J18">
        <v>91347.95</v>
      </c>
      <c r="K18">
        <v>83096.740000000005</v>
      </c>
      <c r="L18">
        <v>90471.039999999994</v>
      </c>
      <c r="M18">
        <v>67179.87</v>
      </c>
      <c r="N18">
        <v>91432.85</v>
      </c>
      <c r="O18">
        <v>76341.179999999993</v>
      </c>
      <c r="P18">
        <v>76341.179999999993</v>
      </c>
      <c r="Q18">
        <v>72721.83</v>
      </c>
      <c r="R18">
        <v>61327.31</v>
      </c>
      <c r="S18">
        <v>64554.58</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450</v>
      </c>
      <c r="B19">
        <v>271155.23</v>
      </c>
      <c r="C19">
        <v>217434</v>
      </c>
      <c r="D19">
        <v>252316</v>
      </c>
      <c r="E19">
        <v>467420</v>
      </c>
      <c r="F19">
        <v>302958.55</v>
      </c>
      <c r="G19">
        <v>314915</v>
      </c>
      <c r="H19">
        <v>209658</v>
      </c>
      <c r="I19">
        <v>263763</v>
      </c>
      <c r="J19">
        <v>91347.95</v>
      </c>
      <c r="K19">
        <v>83096.740000000005</v>
      </c>
      <c r="L19">
        <v>90471.039999999994</v>
      </c>
      <c r="M19">
        <v>67179.87</v>
      </c>
      <c r="N19">
        <v>91432.85</v>
      </c>
      <c r="O19">
        <v>76341.179999999993</v>
      </c>
      <c r="P19">
        <v>76341.179999999993</v>
      </c>
      <c r="Q19">
        <v>72721.83</v>
      </c>
      <c r="R19">
        <v>61327.31</v>
      </c>
      <c r="S19">
        <v>64554.58</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312</v>
      </c>
      <c r="B20">
        <v>15658583.220000001</v>
      </c>
      <c r="C20">
        <v>15778060</v>
      </c>
      <c r="D20">
        <v>16703521</v>
      </c>
      <c r="E20">
        <v>16093228</v>
      </c>
      <c r="F20">
        <v>13973573.130000001</v>
      </c>
      <c r="G20">
        <v>13614386</v>
      </c>
      <c r="H20">
        <v>11886078</v>
      </c>
      <c r="I20">
        <v>11108276</v>
      </c>
      <c r="J20">
        <v>9749307.0099999998</v>
      </c>
      <c r="K20">
        <v>9732493.2699999996</v>
      </c>
      <c r="L20">
        <v>8446926.9100000001</v>
      </c>
      <c r="M20">
        <v>8095308.1299999999</v>
      </c>
      <c r="N20">
        <v>8203570.21</v>
      </c>
      <c r="O20">
        <v>7803101.2699999996</v>
      </c>
      <c r="P20">
        <v>7803101.2699999996</v>
      </c>
      <c r="Q20">
        <v>7960183.2800000003</v>
      </c>
      <c r="R20">
        <v>7866638.4800000004</v>
      </c>
      <c r="S20">
        <v>7330825.4299999997</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451</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656</v>
      </c>
      <c r="B22">
        <v>0</v>
      </c>
      <c r="C22">
        <v>0</v>
      </c>
      <c r="D22">
        <v>0</v>
      </c>
      <c r="E22">
        <v>0</v>
      </c>
      <c r="F22">
        <v>0</v>
      </c>
      <c r="G22">
        <v>0</v>
      </c>
      <c r="H22">
        <v>0</v>
      </c>
      <c r="I22">
        <v>0</v>
      </c>
      <c r="J22">
        <v>0</v>
      </c>
      <c r="K22">
        <v>0</v>
      </c>
      <c r="L22">
        <v>0</v>
      </c>
      <c r="M22">
        <v>42338.98</v>
      </c>
      <c r="N22">
        <v>242343.98</v>
      </c>
      <c r="O22">
        <v>540706.19999999995</v>
      </c>
      <c r="P22">
        <v>540706.19999999995</v>
      </c>
      <c r="Q22">
        <v>540498.92000000004</v>
      </c>
      <c r="R22">
        <v>542611.6</v>
      </c>
      <c r="S22">
        <v>452611.6</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452</v>
      </c>
      <c r="B23">
        <v>0</v>
      </c>
      <c r="C23">
        <v>0</v>
      </c>
      <c r="D23">
        <v>0</v>
      </c>
      <c r="E23">
        <v>0</v>
      </c>
      <c r="F23">
        <v>0</v>
      </c>
      <c r="G23">
        <v>0</v>
      </c>
      <c r="H23">
        <v>0</v>
      </c>
      <c r="I23">
        <v>0</v>
      </c>
      <c r="J23">
        <v>20523.75</v>
      </c>
      <c r="K23">
        <v>0</v>
      </c>
      <c r="L23">
        <v>0</v>
      </c>
      <c r="M23">
        <v>0</v>
      </c>
      <c r="N23">
        <v>0</v>
      </c>
      <c r="O23">
        <v>0</v>
      </c>
      <c r="P23">
        <v>0</v>
      </c>
      <c r="Q23">
        <v>0</v>
      </c>
      <c r="R23">
        <v>0</v>
      </c>
      <c r="S23">
        <v>0</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446</v>
      </c>
      <c r="B24">
        <v>0</v>
      </c>
      <c r="C24">
        <v>0</v>
      </c>
      <c r="D24">
        <v>0</v>
      </c>
      <c r="E24">
        <v>0</v>
      </c>
      <c r="F24">
        <v>0</v>
      </c>
      <c r="G24">
        <v>0</v>
      </c>
      <c r="H24">
        <v>0</v>
      </c>
      <c r="I24">
        <v>0</v>
      </c>
      <c r="J24">
        <v>20523.75</v>
      </c>
      <c r="K24">
        <v>0</v>
      </c>
      <c r="L24">
        <v>0</v>
      </c>
      <c r="M24">
        <v>0</v>
      </c>
      <c r="N24">
        <v>0</v>
      </c>
      <c r="O24">
        <v>0</v>
      </c>
      <c r="P24">
        <v>0</v>
      </c>
      <c r="Q24">
        <v>0</v>
      </c>
      <c r="R24">
        <v>0</v>
      </c>
      <c r="S24">
        <v>0</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657</v>
      </c>
      <c r="B25">
        <v>21994.31</v>
      </c>
      <c r="C25">
        <v>22743</v>
      </c>
      <c r="D25">
        <v>22583</v>
      </c>
      <c r="E25">
        <v>23248</v>
      </c>
      <c r="F25">
        <v>23594.95</v>
      </c>
      <c r="G25">
        <v>26511</v>
      </c>
      <c r="H25">
        <v>19802</v>
      </c>
      <c r="I25">
        <v>20314</v>
      </c>
      <c r="J25">
        <v>0</v>
      </c>
      <c r="K25">
        <v>0</v>
      </c>
      <c r="L25">
        <v>0</v>
      </c>
      <c r="M25">
        <v>0</v>
      </c>
      <c r="N25">
        <v>0</v>
      </c>
      <c r="O25">
        <v>0</v>
      </c>
      <c r="P25">
        <v>0</v>
      </c>
      <c r="Q25">
        <v>0</v>
      </c>
      <c r="R25">
        <v>0</v>
      </c>
      <c r="S25">
        <v>0</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454</v>
      </c>
      <c r="B26">
        <v>0</v>
      </c>
      <c r="C26">
        <v>0</v>
      </c>
      <c r="D26">
        <v>0</v>
      </c>
      <c r="E26">
        <v>0</v>
      </c>
      <c r="F26">
        <v>0</v>
      </c>
      <c r="G26">
        <v>0</v>
      </c>
      <c r="H26">
        <v>0</v>
      </c>
      <c r="I26">
        <v>0</v>
      </c>
      <c r="J26">
        <v>0</v>
      </c>
      <c r="K26">
        <v>0</v>
      </c>
      <c r="L26">
        <v>0</v>
      </c>
      <c r="M26">
        <v>500</v>
      </c>
      <c r="N26">
        <v>500</v>
      </c>
      <c r="O26">
        <v>500</v>
      </c>
      <c r="P26">
        <v>500</v>
      </c>
      <c r="Q26">
        <v>500</v>
      </c>
      <c r="R26">
        <v>500</v>
      </c>
      <c r="S26">
        <v>500</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2155</v>
      </c>
      <c r="B27">
        <v>324.52999999999997</v>
      </c>
      <c r="C27">
        <v>0</v>
      </c>
      <c r="D27">
        <v>2295</v>
      </c>
      <c r="E27">
        <v>0</v>
      </c>
      <c r="F27">
        <v>0</v>
      </c>
      <c r="G27">
        <v>0</v>
      </c>
      <c r="H27">
        <v>0</v>
      </c>
      <c r="I27">
        <v>0</v>
      </c>
      <c r="J27">
        <v>0</v>
      </c>
      <c r="K27">
        <v>0</v>
      </c>
      <c r="L27">
        <v>0</v>
      </c>
      <c r="M27">
        <v>0</v>
      </c>
      <c r="N27">
        <v>0</v>
      </c>
      <c r="O27">
        <v>0</v>
      </c>
      <c r="P27">
        <v>0</v>
      </c>
      <c r="Q27">
        <v>0</v>
      </c>
      <c r="R27">
        <v>0</v>
      </c>
      <c r="S27">
        <v>0</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455</v>
      </c>
      <c r="B28">
        <v>0</v>
      </c>
      <c r="C28">
        <v>0</v>
      </c>
      <c r="D28">
        <v>0</v>
      </c>
      <c r="E28">
        <v>0</v>
      </c>
      <c r="F28">
        <v>0</v>
      </c>
      <c r="G28">
        <v>0</v>
      </c>
      <c r="H28">
        <v>0</v>
      </c>
      <c r="I28">
        <v>0</v>
      </c>
      <c r="J28">
        <v>0</v>
      </c>
      <c r="K28">
        <v>500</v>
      </c>
      <c r="L28">
        <v>500</v>
      </c>
      <c r="M28">
        <v>0</v>
      </c>
      <c r="N28">
        <v>0</v>
      </c>
      <c r="O28">
        <v>0</v>
      </c>
      <c r="P28">
        <v>0</v>
      </c>
      <c r="Q28">
        <v>0</v>
      </c>
      <c r="R28">
        <v>0</v>
      </c>
      <c r="S28">
        <v>0</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2156</v>
      </c>
      <c r="B29">
        <v>0</v>
      </c>
      <c r="C29">
        <v>0</v>
      </c>
      <c r="D29">
        <v>0</v>
      </c>
      <c r="E29">
        <v>0</v>
      </c>
      <c r="F29">
        <v>0</v>
      </c>
      <c r="G29">
        <v>0</v>
      </c>
      <c r="H29">
        <v>0</v>
      </c>
      <c r="I29">
        <v>0</v>
      </c>
      <c r="J29">
        <v>0</v>
      </c>
      <c r="K29">
        <v>500</v>
      </c>
      <c r="L29">
        <v>500</v>
      </c>
      <c r="M29">
        <v>0</v>
      </c>
      <c r="N29">
        <v>0</v>
      </c>
      <c r="O29">
        <v>0</v>
      </c>
      <c r="P29">
        <v>0</v>
      </c>
      <c r="Q29">
        <v>0</v>
      </c>
      <c r="R29">
        <v>0</v>
      </c>
      <c r="S29">
        <v>0</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313</v>
      </c>
      <c r="B30">
        <v>16016404.810000001</v>
      </c>
      <c r="C30">
        <v>15438501</v>
      </c>
      <c r="D30">
        <v>14674665</v>
      </c>
      <c r="E30">
        <v>13287331</v>
      </c>
      <c r="F30">
        <v>12345645.24</v>
      </c>
      <c r="G30">
        <v>11530413</v>
      </c>
      <c r="H30">
        <v>11051589</v>
      </c>
      <c r="I30">
        <v>10690046</v>
      </c>
      <c r="J30">
        <v>10414514.77</v>
      </c>
      <c r="K30">
        <v>10077555.710000001</v>
      </c>
      <c r="L30">
        <v>9884840.2400000002</v>
      </c>
      <c r="M30">
        <v>9655187.8499999996</v>
      </c>
      <c r="N30">
        <v>9627599.1400000006</v>
      </c>
      <c r="O30">
        <v>9532707.9100000001</v>
      </c>
      <c r="P30">
        <v>9532707.9100000001</v>
      </c>
      <c r="Q30">
        <v>9176642.4000000004</v>
      </c>
      <c r="R30">
        <v>9187312.3399999999</v>
      </c>
      <c r="S30">
        <v>8874388.7100000009</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457</v>
      </c>
      <c r="B31">
        <v>1477500.84</v>
      </c>
      <c r="C31">
        <v>1096578</v>
      </c>
      <c r="D31">
        <v>998391</v>
      </c>
      <c r="E31">
        <v>1005138</v>
      </c>
      <c r="F31">
        <v>793783.42</v>
      </c>
      <c r="G31">
        <v>807956</v>
      </c>
      <c r="H31">
        <v>654959</v>
      </c>
      <c r="I31">
        <v>673256</v>
      </c>
      <c r="J31">
        <v>0</v>
      </c>
      <c r="K31">
        <v>0</v>
      </c>
      <c r="L31">
        <v>0</v>
      </c>
      <c r="M31">
        <v>0</v>
      </c>
      <c r="N31">
        <v>0</v>
      </c>
      <c r="O31">
        <v>0</v>
      </c>
      <c r="P31">
        <v>0</v>
      </c>
      <c r="Q31">
        <v>0</v>
      </c>
      <c r="R31">
        <v>0</v>
      </c>
      <c r="S31">
        <v>0</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314</v>
      </c>
      <c r="B32">
        <v>115102.9</v>
      </c>
      <c r="C32">
        <v>116697</v>
      </c>
      <c r="D32">
        <v>103476</v>
      </c>
      <c r="E32">
        <v>96698</v>
      </c>
      <c r="F32">
        <v>89913.61</v>
      </c>
      <c r="G32">
        <v>95264</v>
      </c>
      <c r="H32">
        <v>88582</v>
      </c>
      <c r="I32">
        <v>90522</v>
      </c>
      <c r="J32">
        <v>89811.16</v>
      </c>
      <c r="K32">
        <v>84643.09</v>
      </c>
      <c r="L32">
        <v>83952.17</v>
      </c>
      <c r="M32">
        <v>82376.83</v>
      </c>
      <c r="N32">
        <v>77699.520000000004</v>
      </c>
      <c r="O32">
        <v>80411.179999999993</v>
      </c>
      <c r="P32">
        <v>80411.179999999993</v>
      </c>
      <c r="Q32">
        <v>83994.27</v>
      </c>
      <c r="R32">
        <v>13941.13</v>
      </c>
      <c r="S32">
        <v>16308.5</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646</v>
      </c>
      <c r="B33">
        <v>115102.9</v>
      </c>
      <c r="C33">
        <v>116697</v>
      </c>
      <c r="D33">
        <v>103476</v>
      </c>
      <c r="E33">
        <v>0</v>
      </c>
      <c r="F33">
        <v>0</v>
      </c>
      <c r="G33">
        <v>0</v>
      </c>
      <c r="H33">
        <v>0</v>
      </c>
      <c r="I33">
        <v>0</v>
      </c>
      <c r="J33">
        <v>0</v>
      </c>
      <c r="K33">
        <v>0</v>
      </c>
      <c r="L33">
        <v>0</v>
      </c>
      <c r="M33">
        <v>0</v>
      </c>
      <c r="N33">
        <v>0</v>
      </c>
      <c r="O33">
        <v>0</v>
      </c>
      <c r="P33">
        <v>0</v>
      </c>
      <c r="Q33">
        <v>0</v>
      </c>
      <c r="R33">
        <v>0</v>
      </c>
      <c r="S33">
        <v>0</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458</v>
      </c>
      <c r="B34">
        <v>0</v>
      </c>
      <c r="C34">
        <v>0</v>
      </c>
      <c r="D34">
        <v>0</v>
      </c>
      <c r="E34">
        <v>96698</v>
      </c>
      <c r="F34">
        <v>89913.61</v>
      </c>
      <c r="G34">
        <v>95264</v>
      </c>
      <c r="H34">
        <v>88582</v>
      </c>
      <c r="I34">
        <v>90522</v>
      </c>
      <c r="J34">
        <v>89811.16</v>
      </c>
      <c r="K34">
        <v>84643.09</v>
      </c>
      <c r="L34">
        <v>83952.17</v>
      </c>
      <c r="M34">
        <v>82376.83</v>
      </c>
      <c r="N34">
        <v>77699.520000000004</v>
      </c>
      <c r="O34">
        <v>80411.179999999993</v>
      </c>
      <c r="P34">
        <v>80411.179999999993</v>
      </c>
      <c r="Q34">
        <v>83994.27</v>
      </c>
      <c r="R34">
        <v>13941.13</v>
      </c>
      <c r="S34">
        <v>16308.5</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459</v>
      </c>
      <c r="B35">
        <v>28122.22</v>
      </c>
      <c r="C35">
        <v>7121</v>
      </c>
      <c r="D35">
        <v>1003</v>
      </c>
      <c r="E35">
        <v>677</v>
      </c>
      <c r="F35">
        <v>0</v>
      </c>
      <c r="G35">
        <v>0</v>
      </c>
      <c r="H35">
        <v>0</v>
      </c>
      <c r="I35">
        <v>0</v>
      </c>
      <c r="J35">
        <v>0</v>
      </c>
      <c r="K35">
        <v>0</v>
      </c>
      <c r="L35">
        <v>0</v>
      </c>
      <c r="M35">
        <v>0</v>
      </c>
      <c r="N35">
        <v>0</v>
      </c>
      <c r="O35">
        <v>0</v>
      </c>
      <c r="P35">
        <v>0</v>
      </c>
      <c r="Q35">
        <v>0</v>
      </c>
      <c r="R35">
        <v>0</v>
      </c>
      <c r="S35">
        <v>0</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460</v>
      </c>
      <c r="B36">
        <v>0</v>
      </c>
      <c r="C36">
        <v>0</v>
      </c>
      <c r="D36">
        <v>0</v>
      </c>
      <c r="E36">
        <v>0</v>
      </c>
      <c r="F36">
        <v>0</v>
      </c>
      <c r="G36">
        <v>0</v>
      </c>
      <c r="H36">
        <v>33000</v>
      </c>
      <c r="I36">
        <v>22000</v>
      </c>
      <c r="J36">
        <v>491010.51</v>
      </c>
      <c r="K36">
        <v>506498.57</v>
      </c>
      <c r="L36">
        <v>357400.23</v>
      </c>
      <c r="M36">
        <v>282058.12</v>
      </c>
      <c r="N36">
        <v>0</v>
      </c>
      <c r="O36">
        <v>0</v>
      </c>
      <c r="P36">
        <v>0</v>
      </c>
      <c r="Q36">
        <v>0</v>
      </c>
      <c r="R36">
        <v>0</v>
      </c>
      <c r="S36">
        <v>0</v>
      </c>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2157</v>
      </c>
      <c r="B37">
        <v>0</v>
      </c>
      <c r="C37">
        <v>0</v>
      </c>
      <c r="D37">
        <v>0</v>
      </c>
      <c r="E37">
        <v>0</v>
      </c>
      <c r="F37">
        <v>0</v>
      </c>
      <c r="G37">
        <v>0</v>
      </c>
      <c r="H37">
        <v>33000</v>
      </c>
      <c r="I37">
        <v>22000</v>
      </c>
      <c r="J37">
        <v>0</v>
      </c>
      <c r="K37">
        <v>0</v>
      </c>
      <c r="L37">
        <v>0</v>
      </c>
      <c r="M37">
        <v>0</v>
      </c>
      <c r="N37">
        <v>0</v>
      </c>
      <c r="O37">
        <v>0</v>
      </c>
      <c r="P37">
        <v>0</v>
      </c>
      <c r="Q37">
        <v>0</v>
      </c>
      <c r="R37">
        <v>0</v>
      </c>
      <c r="S37">
        <v>0</v>
      </c>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461</v>
      </c>
      <c r="B38">
        <v>0</v>
      </c>
      <c r="C38">
        <v>0</v>
      </c>
      <c r="D38">
        <v>0</v>
      </c>
      <c r="E38">
        <v>0</v>
      </c>
      <c r="F38">
        <v>0</v>
      </c>
      <c r="G38">
        <v>0</v>
      </c>
      <c r="H38">
        <v>0</v>
      </c>
      <c r="I38">
        <v>0</v>
      </c>
      <c r="J38">
        <v>491010.51</v>
      </c>
      <c r="K38">
        <v>506498.57</v>
      </c>
      <c r="L38">
        <v>357400.23</v>
      </c>
      <c r="M38">
        <v>282058.12</v>
      </c>
      <c r="N38">
        <v>0</v>
      </c>
      <c r="O38">
        <v>0</v>
      </c>
      <c r="P38">
        <v>0</v>
      </c>
      <c r="Q38">
        <v>0</v>
      </c>
      <c r="R38">
        <v>0</v>
      </c>
      <c r="S38">
        <v>0</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315</v>
      </c>
      <c r="B39">
        <v>17659449.620000001</v>
      </c>
      <c r="C39">
        <v>16681640</v>
      </c>
      <c r="D39">
        <v>15802413</v>
      </c>
      <c r="E39">
        <v>14413092</v>
      </c>
      <c r="F39">
        <v>13252937.220000001</v>
      </c>
      <c r="G39">
        <v>12460144</v>
      </c>
      <c r="H39">
        <v>11847932</v>
      </c>
      <c r="I39">
        <v>11496138</v>
      </c>
      <c r="J39">
        <v>11015860.18</v>
      </c>
      <c r="K39">
        <v>10669197.369999999</v>
      </c>
      <c r="L39">
        <v>10326692.630000001</v>
      </c>
      <c r="M39">
        <v>10062461.779999999</v>
      </c>
      <c r="N39">
        <v>9948142.6300000008</v>
      </c>
      <c r="O39">
        <v>10154325.289999999</v>
      </c>
      <c r="P39">
        <v>10154325.289999999</v>
      </c>
      <c r="Q39">
        <v>9801635.5800000001</v>
      </c>
      <c r="R39">
        <v>9744365.0600000005</v>
      </c>
      <c r="S39">
        <v>9343808.7899999991</v>
      </c>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316</v>
      </c>
      <c r="B40">
        <v>33318032.84</v>
      </c>
      <c r="C40">
        <v>32459700</v>
      </c>
      <c r="D40">
        <v>32505934</v>
      </c>
      <c r="E40">
        <v>30506320</v>
      </c>
      <c r="F40">
        <v>27226510.350000001</v>
      </c>
      <c r="G40">
        <v>26074530</v>
      </c>
      <c r="H40">
        <v>23734010</v>
      </c>
      <c r="I40">
        <v>22604414</v>
      </c>
      <c r="J40">
        <v>20765167.190000001</v>
      </c>
      <c r="K40">
        <v>20401690.640000001</v>
      </c>
      <c r="L40">
        <v>18773619.539999999</v>
      </c>
      <c r="M40">
        <v>18157769.91</v>
      </c>
      <c r="N40">
        <v>18151712.84</v>
      </c>
      <c r="O40">
        <v>17957426.559999999</v>
      </c>
      <c r="P40">
        <v>17957426.559999999</v>
      </c>
      <c r="Q40">
        <v>17761818.859999999</v>
      </c>
      <c r="R40">
        <v>17611003.539999999</v>
      </c>
      <c r="S40">
        <v>16674634.220000001</v>
      </c>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462</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463</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317</v>
      </c>
      <c r="B43">
        <v>11161465.6</v>
      </c>
      <c r="C43">
        <v>11640625</v>
      </c>
      <c r="D43">
        <v>11340645</v>
      </c>
      <c r="E43">
        <v>9171178</v>
      </c>
      <c r="F43">
        <v>8494210.3300000001</v>
      </c>
      <c r="G43">
        <v>7797989</v>
      </c>
      <c r="H43">
        <v>7681333</v>
      </c>
      <c r="I43">
        <v>7143020</v>
      </c>
      <c r="J43">
        <v>6852308.9299999997</v>
      </c>
      <c r="K43">
        <v>6404204.2400000002</v>
      </c>
      <c r="L43">
        <v>5209429.5199999996</v>
      </c>
      <c r="M43">
        <v>5139513.66</v>
      </c>
      <c r="N43">
        <v>5731705.4900000002</v>
      </c>
      <c r="O43">
        <v>5381504.0300000003</v>
      </c>
      <c r="P43">
        <v>5381504.0300000003</v>
      </c>
      <c r="Q43">
        <v>6927587.6600000001</v>
      </c>
      <c r="R43">
        <v>6427328.4800000004</v>
      </c>
      <c r="S43">
        <v>6577027.5300000003</v>
      </c>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318</v>
      </c>
      <c r="B44">
        <v>4482521.74</v>
      </c>
      <c r="C44">
        <v>3538793</v>
      </c>
      <c r="D44">
        <v>4500140</v>
      </c>
      <c r="E44">
        <v>5909373</v>
      </c>
      <c r="F44">
        <v>3896676.97</v>
      </c>
      <c r="G44">
        <v>3752098</v>
      </c>
      <c r="H44">
        <v>3580739</v>
      </c>
      <c r="I44">
        <v>3742039</v>
      </c>
      <c r="J44">
        <v>2845060.23</v>
      </c>
      <c r="K44">
        <v>3264748.98</v>
      </c>
      <c r="L44">
        <v>2912190.9</v>
      </c>
      <c r="M44">
        <v>2658333.4700000002</v>
      </c>
      <c r="N44">
        <v>2488177.36</v>
      </c>
      <c r="O44">
        <v>1923104.06</v>
      </c>
      <c r="P44">
        <v>1923104.06</v>
      </c>
      <c r="Q44">
        <v>2635907.3199999998</v>
      </c>
      <c r="R44">
        <v>3062252.63</v>
      </c>
      <c r="S44">
        <v>2128126.7200000002</v>
      </c>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446</v>
      </c>
      <c r="B45">
        <v>0</v>
      </c>
      <c r="C45">
        <v>0</v>
      </c>
      <c r="D45">
        <v>0</v>
      </c>
      <c r="E45">
        <v>0</v>
      </c>
      <c r="F45">
        <v>0</v>
      </c>
      <c r="G45">
        <v>0</v>
      </c>
      <c r="H45">
        <v>0</v>
      </c>
      <c r="I45">
        <v>0</v>
      </c>
      <c r="J45">
        <v>2845060.23</v>
      </c>
      <c r="K45">
        <v>3264748.98</v>
      </c>
      <c r="L45">
        <v>2912190.9</v>
      </c>
      <c r="M45">
        <v>2658333.4700000002</v>
      </c>
      <c r="N45">
        <v>2488177.36</v>
      </c>
      <c r="O45">
        <v>1923104.06</v>
      </c>
      <c r="P45">
        <v>1923104.06</v>
      </c>
      <c r="Q45">
        <v>2635907.3199999998</v>
      </c>
      <c r="R45">
        <v>3062252.63</v>
      </c>
      <c r="S45">
        <v>2128126.7200000002</v>
      </c>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320</v>
      </c>
      <c r="B46">
        <v>750879.66</v>
      </c>
      <c r="C46">
        <v>716490</v>
      </c>
      <c r="D46">
        <v>740711</v>
      </c>
      <c r="E46">
        <v>655344</v>
      </c>
      <c r="F46">
        <v>688434</v>
      </c>
      <c r="G46">
        <v>761297</v>
      </c>
      <c r="H46">
        <v>830420</v>
      </c>
      <c r="I46">
        <v>899552</v>
      </c>
      <c r="J46">
        <v>800809.98</v>
      </c>
      <c r="K46">
        <v>689285.65</v>
      </c>
      <c r="L46">
        <v>490667.55</v>
      </c>
      <c r="M46">
        <v>981985.41</v>
      </c>
      <c r="N46">
        <v>803018.17</v>
      </c>
      <c r="O46">
        <v>1207342.1599999999</v>
      </c>
      <c r="P46">
        <v>1207342.1599999999</v>
      </c>
      <c r="Q46">
        <v>862117.18</v>
      </c>
      <c r="R46">
        <v>819932.09</v>
      </c>
      <c r="S46">
        <v>838682.09</v>
      </c>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466</v>
      </c>
      <c r="B47">
        <v>750879.66</v>
      </c>
      <c r="C47">
        <v>716490</v>
      </c>
      <c r="D47">
        <v>740711</v>
      </c>
      <c r="E47">
        <v>655344</v>
      </c>
      <c r="F47">
        <v>688434</v>
      </c>
      <c r="G47">
        <v>761297</v>
      </c>
      <c r="H47">
        <v>830420</v>
      </c>
      <c r="I47">
        <v>899552</v>
      </c>
      <c r="J47">
        <v>800809.98</v>
      </c>
      <c r="K47">
        <v>635701.28</v>
      </c>
      <c r="L47">
        <v>447765.72</v>
      </c>
      <c r="M47">
        <v>936763.17</v>
      </c>
      <c r="N47">
        <v>803018.17</v>
      </c>
      <c r="O47">
        <v>1207342.1599999999</v>
      </c>
      <c r="P47">
        <v>1207342.1599999999</v>
      </c>
      <c r="Q47">
        <v>862117.18</v>
      </c>
      <c r="R47">
        <v>819932.09</v>
      </c>
      <c r="S47">
        <v>838682.09</v>
      </c>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468</v>
      </c>
      <c r="B48">
        <v>0</v>
      </c>
      <c r="C48">
        <v>0</v>
      </c>
      <c r="D48">
        <v>0</v>
      </c>
      <c r="E48">
        <v>0</v>
      </c>
      <c r="F48">
        <v>0</v>
      </c>
      <c r="G48">
        <v>0</v>
      </c>
      <c r="H48">
        <v>0</v>
      </c>
      <c r="I48">
        <v>0</v>
      </c>
      <c r="J48">
        <v>0</v>
      </c>
      <c r="K48">
        <v>53584.38</v>
      </c>
      <c r="L48">
        <v>42901.83</v>
      </c>
      <c r="M48">
        <v>45222.239999999998</v>
      </c>
      <c r="N48">
        <v>0</v>
      </c>
      <c r="O48">
        <v>0</v>
      </c>
      <c r="P48">
        <v>0</v>
      </c>
      <c r="Q48">
        <v>0</v>
      </c>
      <c r="R48">
        <v>0</v>
      </c>
      <c r="S48">
        <v>0</v>
      </c>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469</v>
      </c>
      <c r="B49">
        <v>12895.18</v>
      </c>
      <c r="C49">
        <v>0</v>
      </c>
      <c r="D49">
        <v>0</v>
      </c>
      <c r="E49">
        <v>2788</v>
      </c>
      <c r="F49">
        <v>2280.06</v>
      </c>
      <c r="G49">
        <v>0</v>
      </c>
      <c r="H49">
        <v>0</v>
      </c>
      <c r="I49">
        <v>74</v>
      </c>
      <c r="J49">
        <v>23776.880000000001</v>
      </c>
      <c r="K49">
        <v>25052.53</v>
      </c>
      <c r="L49">
        <v>27457.17</v>
      </c>
      <c r="M49">
        <v>17840.23</v>
      </c>
      <c r="N49">
        <v>0</v>
      </c>
      <c r="O49">
        <v>0</v>
      </c>
      <c r="P49">
        <v>0</v>
      </c>
      <c r="Q49">
        <v>0</v>
      </c>
      <c r="R49">
        <v>0</v>
      </c>
      <c r="S49">
        <v>0</v>
      </c>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2158</v>
      </c>
      <c r="B50">
        <v>0</v>
      </c>
      <c r="C50">
        <v>0</v>
      </c>
      <c r="D50">
        <v>0</v>
      </c>
      <c r="E50">
        <v>0</v>
      </c>
      <c r="F50">
        <v>0</v>
      </c>
      <c r="G50">
        <v>0</v>
      </c>
      <c r="H50">
        <v>0</v>
      </c>
      <c r="I50">
        <v>0</v>
      </c>
      <c r="J50">
        <v>0</v>
      </c>
      <c r="K50">
        <v>0</v>
      </c>
      <c r="L50">
        <v>0</v>
      </c>
      <c r="M50">
        <v>0</v>
      </c>
      <c r="N50">
        <v>0</v>
      </c>
      <c r="O50">
        <v>0</v>
      </c>
      <c r="P50">
        <v>0</v>
      </c>
      <c r="Q50">
        <v>2506000</v>
      </c>
      <c r="R50">
        <v>0</v>
      </c>
      <c r="S50">
        <v>0</v>
      </c>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2159</v>
      </c>
      <c r="B51">
        <v>0</v>
      </c>
      <c r="C51">
        <v>0</v>
      </c>
      <c r="D51">
        <v>0</v>
      </c>
      <c r="E51">
        <v>0</v>
      </c>
      <c r="F51">
        <v>0</v>
      </c>
      <c r="G51">
        <v>0</v>
      </c>
      <c r="H51">
        <v>0</v>
      </c>
      <c r="I51">
        <v>0</v>
      </c>
      <c r="J51">
        <v>0</v>
      </c>
      <c r="K51">
        <v>0</v>
      </c>
      <c r="L51">
        <v>0</v>
      </c>
      <c r="M51">
        <v>0</v>
      </c>
      <c r="N51">
        <v>0</v>
      </c>
      <c r="O51">
        <v>0</v>
      </c>
      <c r="P51">
        <v>0</v>
      </c>
      <c r="Q51">
        <v>2506000</v>
      </c>
      <c r="R51">
        <v>0</v>
      </c>
      <c r="S51">
        <v>0</v>
      </c>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470</v>
      </c>
      <c r="B52">
        <v>16571.18</v>
      </c>
      <c r="C52">
        <v>25177</v>
      </c>
      <c r="D52">
        <v>32318</v>
      </c>
      <c r="E52">
        <v>42712</v>
      </c>
      <c r="F52">
        <v>50997.95</v>
      </c>
      <c r="G52">
        <v>60315</v>
      </c>
      <c r="H52">
        <v>55400</v>
      </c>
      <c r="I52">
        <v>55938</v>
      </c>
      <c r="J52">
        <v>56233.27</v>
      </c>
      <c r="K52">
        <v>0</v>
      </c>
      <c r="L52">
        <v>0</v>
      </c>
      <c r="M52">
        <v>0</v>
      </c>
      <c r="N52">
        <v>13171.01</v>
      </c>
      <c r="O52">
        <v>13044.18</v>
      </c>
      <c r="P52">
        <v>13044.18</v>
      </c>
      <c r="Q52">
        <v>12918.67</v>
      </c>
      <c r="R52">
        <v>12794.46</v>
      </c>
      <c r="S52">
        <v>12671.43</v>
      </c>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471</v>
      </c>
      <c r="B53">
        <v>3667.07</v>
      </c>
      <c r="C53">
        <v>10985</v>
      </c>
      <c r="D53">
        <v>182537</v>
      </c>
      <c r="E53">
        <v>268396</v>
      </c>
      <c r="F53">
        <v>155904.42000000001</v>
      </c>
      <c r="G53">
        <v>77120</v>
      </c>
      <c r="H53">
        <v>275548</v>
      </c>
      <c r="I53">
        <v>223565</v>
      </c>
      <c r="J53">
        <v>90236.29</v>
      </c>
      <c r="K53">
        <v>45181.58</v>
      </c>
      <c r="L53">
        <v>77348.28</v>
      </c>
      <c r="M53">
        <v>64739.9</v>
      </c>
      <c r="N53">
        <v>25608.080000000002</v>
      </c>
      <c r="O53">
        <v>3038.86</v>
      </c>
      <c r="P53">
        <v>3038.86</v>
      </c>
      <c r="Q53">
        <v>94650.67</v>
      </c>
      <c r="R53">
        <v>51341.120000000003</v>
      </c>
      <c r="S53">
        <v>4955.95</v>
      </c>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472</v>
      </c>
      <c r="B54">
        <v>28019.15</v>
      </c>
      <c r="C54">
        <v>18932</v>
      </c>
      <c r="D54">
        <v>45273</v>
      </c>
      <c r="E54">
        <v>20461</v>
      </c>
      <c r="F54">
        <v>36792.550000000003</v>
      </c>
      <c r="G54">
        <v>10733</v>
      </c>
      <c r="H54">
        <v>20464</v>
      </c>
      <c r="I54">
        <v>6792</v>
      </c>
      <c r="J54">
        <v>6411.06</v>
      </c>
      <c r="K54">
        <v>6110.3</v>
      </c>
      <c r="L54">
        <v>5087.1899999999996</v>
      </c>
      <c r="M54">
        <v>17563.8</v>
      </c>
      <c r="N54">
        <v>4042.95</v>
      </c>
      <c r="O54">
        <v>15251.5</v>
      </c>
      <c r="P54">
        <v>15251.5</v>
      </c>
      <c r="Q54">
        <v>7498.55</v>
      </c>
      <c r="R54">
        <v>2837.49</v>
      </c>
      <c r="S54">
        <v>34080.379999999997</v>
      </c>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321</v>
      </c>
      <c r="B55">
        <v>16456019.58</v>
      </c>
      <c r="C55">
        <v>15951002</v>
      </c>
      <c r="D55">
        <v>16841624</v>
      </c>
      <c r="E55">
        <v>16070252</v>
      </c>
      <c r="F55">
        <v>13325296.279999999</v>
      </c>
      <c r="G55">
        <v>12459552</v>
      </c>
      <c r="H55">
        <v>12443904</v>
      </c>
      <c r="I55">
        <v>12070980</v>
      </c>
      <c r="J55">
        <v>10674836.640000001</v>
      </c>
      <c r="K55">
        <v>10434583.27</v>
      </c>
      <c r="L55">
        <v>8722180.5999999996</v>
      </c>
      <c r="M55">
        <v>8879976.4499999993</v>
      </c>
      <c r="N55">
        <v>9065723.0500000007</v>
      </c>
      <c r="O55">
        <v>8543284.7899999991</v>
      </c>
      <c r="P55">
        <v>8543284.7899999991</v>
      </c>
      <c r="Q55">
        <v>13046680.050000001</v>
      </c>
      <c r="R55">
        <v>10376486.279999999</v>
      </c>
      <c r="S55">
        <v>9595544.0999999996</v>
      </c>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473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322</v>
      </c>
      <c r="B57">
        <v>4646786.1500000004</v>
      </c>
      <c r="C57">
        <v>4499146</v>
      </c>
      <c r="D57">
        <v>3702311</v>
      </c>
      <c r="E57">
        <v>2762586</v>
      </c>
      <c r="F57">
        <v>2737151.19</v>
      </c>
      <c r="G57">
        <v>2771425</v>
      </c>
      <c r="H57">
        <v>2749391</v>
      </c>
      <c r="I57">
        <v>2579297</v>
      </c>
      <c r="J57">
        <v>2738556.75</v>
      </c>
      <c r="K57">
        <v>2822128.96</v>
      </c>
      <c r="L57">
        <v>3130203.07</v>
      </c>
      <c r="M57">
        <v>2477094.6</v>
      </c>
      <c r="N57">
        <v>2536120.27</v>
      </c>
      <c r="O57">
        <v>3003605.82</v>
      </c>
      <c r="P57">
        <v>3003605.82</v>
      </c>
      <c r="Q57">
        <v>1900317.21</v>
      </c>
      <c r="R57">
        <v>2106933.67</v>
      </c>
      <c r="S57">
        <v>2209542.81</v>
      </c>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466</v>
      </c>
      <c r="B58">
        <v>4348566.97</v>
      </c>
      <c r="C58">
        <v>4201091</v>
      </c>
      <c r="D58">
        <v>3702311</v>
      </c>
      <c r="E58">
        <v>2762586</v>
      </c>
      <c r="F58">
        <v>2737151.19</v>
      </c>
      <c r="G58">
        <v>2771425</v>
      </c>
      <c r="H58">
        <v>2749391</v>
      </c>
      <c r="I58">
        <v>2579297</v>
      </c>
      <c r="J58">
        <v>2738556.75</v>
      </c>
      <c r="K58">
        <v>2822128.96</v>
      </c>
      <c r="L58">
        <v>3130203.07</v>
      </c>
      <c r="M58">
        <v>2477094.6</v>
      </c>
      <c r="N58">
        <v>2536120.27</v>
      </c>
      <c r="O58">
        <v>3003605.82</v>
      </c>
      <c r="P58">
        <v>3003605.82</v>
      </c>
      <c r="Q58">
        <v>1900317.21</v>
      </c>
      <c r="R58">
        <v>2106933.67</v>
      </c>
      <c r="S58">
        <v>2209542.81</v>
      </c>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467</v>
      </c>
      <c r="B59">
        <v>298219.18</v>
      </c>
      <c r="C59">
        <v>298055</v>
      </c>
      <c r="D59">
        <v>0</v>
      </c>
      <c r="E59">
        <v>0</v>
      </c>
      <c r="F59">
        <v>0</v>
      </c>
      <c r="G59">
        <v>0</v>
      </c>
      <c r="H59">
        <v>0</v>
      </c>
      <c r="I59">
        <v>0</v>
      </c>
      <c r="J59">
        <v>0</v>
      </c>
      <c r="K59">
        <v>0</v>
      </c>
      <c r="L59">
        <v>0</v>
      </c>
      <c r="M59">
        <v>0</v>
      </c>
      <c r="N59">
        <v>0</v>
      </c>
      <c r="O59">
        <v>0</v>
      </c>
      <c r="P59">
        <v>0</v>
      </c>
      <c r="Q59">
        <v>0</v>
      </c>
      <c r="R59">
        <v>0</v>
      </c>
      <c r="S59">
        <v>0</v>
      </c>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475</v>
      </c>
      <c r="B60">
        <v>517216.52</v>
      </c>
      <c r="C60">
        <v>270013</v>
      </c>
      <c r="D60">
        <v>272934</v>
      </c>
      <c r="E60">
        <v>254731</v>
      </c>
      <c r="F60">
        <v>202704.22</v>
      </c>
      <c r="G60">
        <v>206601</v>
      </c>
      <c r="H60">
        <v>218960</v>
      </c>
      <c r="I60">
        <v>232190</v>
      </c>
      <c r="J60">
        <v>205082.34</v>
      </c>
      <c r="K60">
        <v>0</v>
      </c>
      <c r="L60">
        <v>0</v>
      </c>
      <c r="M60">
        <v>0</v>
      </c>
      <c r="N60">
        <v>27398.93</v>
      </c>
      <c r="O60">
        <v>30739.66</v>
      </c>
      <c r="P60">
        <v>30739.66</v>
      </c>
      <c r="Q60">
        <v>34048.18</v>
      </c>
      <c r="R60">
        <v>37324.83</v>
      </c>
      <c r="S60">
        <v>40570.050000000003</v>
      </c>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709</v>
      </c>
      <c r="B61">
        <v>0</v>
      </c>
      <c r="C61">
        <v>110</v>
      </c>
      <c r="D61">
        <v>0</v>
      </c>
      <c r="E61">
        <v>7424</v>
      </c>
      <c r="F61">
        <v>12582.97</v>
      </c>
      <c r="G61">
        <v>15601</v>
      </c>
      <c r="H61">
        <v>17829</v>
      </c>
      <c r="I61">
        <v>18690</v>
      </c>
      <c r="J61">
        <v>0</v>
      </c>
      <c r="K61">
        <v>0</v>
      </c>
      <c r="L61">
        <v>0</v>
      </c>
      <c r="M61">
        <v>0</v>
      </c>
      <c r="N61">
        <v>0</v>
      </c>
      <c r="O61">
        <v>0</v>
      </c>
      <c r="P61">
        <v>0</v>
      </c>
      <c r="Q61">
        <v>0</v>
      </c>
      <c r="R61">
        <v>0</v>
      </c>
      <c r="S61">
        <v>0</v>
      </c>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648</v>
      </c>
      <c r="B62">
        <v>43587.25</v>
      </c>
      <c r="C62">
        <v>38478</v>
      </c>
      <c r="D62">
        <v>37404</v>
      </c>
      <c r="E62">
        <v>0</v>
      </c>
      <c r="F62">
        <v>0</v>
      </c>
      <c r="G62">
        <v>0</v>
      </c>
      <c r="H62">
        <v>0</v>
      </c>
      <c r="I62">
        <v>0</v>
      </c>
      <c r="J62">
        <v>0</v>
      </c>
      <c r="K62">
        <v>0</v>
      </c>
      <c r="L62">
        <v>0</v>
      </c>
      <c r="M62">
        <v>0</v>
      </c>
      <c r="N62">
        <v>0</v>
      </c>
      <c r="O62">
        <v>0</v>
      </c>
      <c r="P62">
        <v>0</v>
      </c>
      <c r="Q62">
        <v>0</v>
      </c>
      <c r="R62">
        <v>0</v>
      </c>
      <c r="S62">
        <v>0</v>
      </c>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477</v>
      </c>
      <c r="B63">
        <v>0</v>
      </c>
      <c r="C63">
        <v>0</v>
      </c>
      <c r="D63">
        <v>0</v>
      </c>
      <c r="E63">
        <v>36331</v>
      </c>
      <c r="F63">
        <v>35845.81</v>
      </c>
      <c r="G63">
        <v>34292</v>
      </c>
      <c r="H63">
        <v>33426</v>
      </c>
      <c r="I63">
        <v>32549</v>
      </c>
      <c r="J63">
        <v>31668.14</v>
      </c>
      <c r="K63">
        <v>29601.439999999999</v>
      </c>
      <c r="L63">
        <v>28090.33</v>
      </c>
      <c r="M63">
        <v>26579.22</v>
      </c>
      <c r="N63">
        <v>25068.11</v>
      </c>
      <c r="O63">
        <v>26199.65</v>
      </c>
      <c r="P63">
        <v>26199.65</v>
      </c>
      <c r="Q63">
        <v>25024.74</v>
      </c>
      <c r="R63">
        <v>19454.150000000001</v>
      </c>
      <c r="S63">
        <v>18412.82</v>
      </c>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478</v>
      </c>
      <c r="B64">
        <v>0</v>
      </c>
      <c r="C64">
        <v>0</v>
      </c>
      <c r="D64">
        <v>0</v>
      </c>
      <c r="E64">
        <v>0</v>
      </c>
      <c r="F64">
        <v>6489.54</v>
      </c>
      <c r="G64">
        <v>10510</v>
      </c>
      <c r="H64">
        <v>8976</v>
      </c>
      <c r="I64">
        <v>7753</v>
      </c>
      <c r="J64">
        <v>4030.15</v>
      </c>
      <c r="K64">
        <v>2039.99</v>
      </c>
      <c r="L64">
        <v>3247.1</v>
      </c>
      <c r="M64">
        <v>6746.4</v>
      </c>
      <c r="N64">
        <v>19753.36</v>
      </c>
      <c r="O64">
        <v>15403.82</v>
      </c>
      <c r="P64">
        <v>15403.82</v>
      </c>
      <c r="Q64">
        <v>17410.439999999999</v>
      </c>
      <c r="R64">
        <v>19061.45</v>
      </c>
      <c r="S64">
        <v>5605.69</v>
      </c>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479</v>
      </c>
      <c r="B65">
        <v>51470.69</v>
      </c>
      <c r="C65">
        <v>33457</v>
      </c>
      <c r="D65">
        <v>33114</v>
      </c>
      <c r="E65">
        <v>30988</v>
      </c>
      <c r="F65">
        <v>26696.26</v>
      </c>
      <c r="G65">
        <v>26850</v>
      </c>
      <c r="H65">
        <v>26594</v>
      </c>
      <c r="I65">
        <v>26045</v>
      </c>
      <c r="J65">
        <v>21237.96</v>
      </c>
      <c r="K65">
        <v>239416.67</v>
      </c>
      <c r="L65">
        <v>171113.44</v>
      </c>
      <c r="M65">
        <v>187085.01</v>
      </c>
      <c r="N65">
        <v>17279.810000000001</v>
      </c>
      <c r="O65">
        <v>12897.37</v>
      </c>
      <c r="P65">
        <v>12897.37</v>
      </c>
      <c r="Q65">
        <v>12795.16</v>
      </c>
      <c r="R65">
        <v>12692.95</v>
      </c>
      <c r="S65">
        <v>12590.74</v>
      </c>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323</v>
      </c>
      <c r="B66">
        <v>5259060.6100000003</v>
      </c>
      <c r="C66">
        <v>4841204</v>
      </c>
      <c r="D66">
        <v>4045763</v>
      </c>
      <c r="E66">
        <v>3092060</v>
      </c>
      <c r="F66">
        <v>3021470</v>
      </c>
      <c r="G66">
        <v>3065279</v>
      </c>
      <c r="H66">
        <v>3055176</v>
      </c>
      <c r="I66">
        <v>2896524</v>
      </c>
      <c r="J66">
        <v>3000575.33</v>
      </c>
      <c r="K66">
        <v>3093187.06</v>
      </c>
      <c r="L66">
        <v>3332653.94</v>
      </c>
      <c r="M66">
        <v>2697505.22</v>
      </c>
      <c r="N66">
        <v>2625620.48</v>
      </c>
      <c r="O66">
        <v>3088846.31</v>
      </c>
      <c r="P66">
        <v>3088846.31</v>
      </c>
      <c r="Q66">
        <v>1989595.73</v>
      </c>
      <c r="R66">
        <v>2195467.0499999998</v>
      </c>
      <c r="S66">
        <v>2286722.11</v>
      </c>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324</v>
      </c>
      <c r="B67">
        <v>21715080.190000001</v>
      </c>
      <c r="C67">
        <v>20792206</v>
      </c>
      <c r="D67">
        <v>20887387</v>
      </c>
      <c r="E67">
        <v>19162312</v>
      </c>
      <c r="F67">
        <v>16346766.27</v>
      </c>
      <c r="G67">
        <v>15524831</v>
      </c>
      <c r="H67">
        <v>15499080</v>
      </c>
      <c r="I67">
        <v>14967504</v>
      </c>
      <c r="J67">
        <v>13675411.970000001</v>
      </c>
      <c r="K67">
        <v>13527770.33</v>
      </c>
      <c r="L67">
        <v>12054834.539999999</v>
      </c>
      <c r="M67">
        <v>11577481.67</v>
      </c>
      <c r="N67">
        <v>11691343.529999999</v>
      </c>
      <c r="O67">
        <v>11632131.1</v>
      </c>
      <c r="P67">
        <v>11632131.1</v>
      </c>
      <c r="Q67">
        <v>15036275.779999999</v>
      </c>
      <c r="R67">
        <v>12571953.33</v>
      </c>
      <c r="S67">
        <v>11882266.210000001</v>
      </c>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480</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481</v>
      </c>
      <c r="B69">
        <v>2907618.63</v>
      </c>
      <c r="C69">
        <v>2907619</v>
      </c>
      <c r="D69">
        <v>2907619</v>
      </c>
      <c r="E69">
        <v>3243685</v>
      </c>
      <c r="F69">
        <v>3243684.98</v>
      </c>
      <c r="G69">
        <v>3243685</v>
      </c>
      <c r="H69">
        <v>3243685</v>
      </c>
      <c r="I69">
        <v>2165520</v>
      </c>
      <c r="J69">
        <v>2165520</v>
      </c>
      <c r="K69">
        <v>2165520</v>
      </c>
      <c r="L69">
        <v>1856160</v>
      </c>
      <c r="M69">
        <v>1856160</v>
      </c>
      <c r="N69">
        <v>1856160</v>
      </c>
      <c r="O69">
        <v>1856160</v>
      </c>
      <c r="P69">
        <v>1856160</v>
      </c>
      <c r="Q69">
        <v>1856160</v>
      </c>
      <c r="R69">
        <v>1856160</v>
      </c>
      <c r="S69">
        <v>1856160</v>
      </c>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482</v>
      </c>
      <c r="B70">
        <v>2907618.63</v>
      </c>
      <c r="C70">
        <v>2907619</v>
      </c>
      <c r="D70">
        <v>2907619</v>
      </c>
      <c r="E70">
        <v>3243685</v>
      </c>
      <c r="F70">
        <v>3243684.98</v>
      </c>
      <c r="G70">
        <v>3243685</v>
      </c>
      <c r="H70">
        <v>3243685</v>
      </c>
      <c r="I70">
        <v>2165520</v>
      </c>
      <c r="J70">
        <v>2165520</v>
      </c>
      <c r="K70">
        <v>2165520</v>
      </c>
      <c r="L70">
        <v>1856160</v>
      </c>
      <c r="M70">
        <v>1856160</v>
      </c>
      <c r="N70">
        <v>1856160</v>
      </c>
      <c r="O70">
        <v>1856160</v>
      </c>
      <c r="P70">
        <v>1856160</v>
      </c>
      <c r="Q70">
        <v>1856160</v>
      </c>
      <c r="R70">
        <v>1856160</v>
      </c>
      <c r="S70">
        <v>1856160</v>
      </c>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483</v>
      </c>
      <c r="B71">
        <v>2906740.34</v>
      </c>
      <c r="C71">
        <v>2906740</v>
      </c>
      <c r="D71">
        <v>2906590</v>
      </c>
      <c r="E71">
        <v>2422170</v>
      </c>
      <c r="F71">
        <v>2422170.02</v>
      </c>
      <c r="G71">
        <v>2422170</v>
      </c>
      <c r="H71">
        <v>2345975</v>
      </c>
      <c r="I71">
        <v>2165518</v>
      </c>
      <c r="J71">
        <v>2165517.9700000002</v>
      </c>
      <c r="K71">
        <v>2165517.9700000002</v>
      </c>
      <c r="L71">
        <v>1856160</v>
      </c>
      <c r="M71">
        <v>1856160</v>
      </c>
      <c r="N71">
        <v>1856160</v>
      </c>
      <c r="O71">
        <v>1856160</v>
      </c>
      <c r="P71">
        <v>1856160</v>
      </c>
      <c r="Q71">
        <v>1400000</v>
      </c>
      <c r="R71">
        <v>1400000</v>
      </c>
      <c r="S71">
        <v>1400000</v>
      </c>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484</v>
      </c>
      <c r="B72">
        <v>2906740.34</v>
      </c>
      <c r="C72">
        <v>2906740</v>
      </c>
      <c r="D72">
        <v>2906590</v>
      </c>
      <c r="E72">
        <v>2422170</v>
      </c>
      <c r="F72">
        <v>2422170.02</v>
      </c>
      <c r="G72">
        <v>2422170</v>
      </c>
      <c r="H72">
        <v>2345975</v>
      </c>
      <c r="I72">
        <v>2165518</v>
      </c>
      <c r="J72">
        <v>2165517.9700000002</v>
      </c>
      <c r="K72">
        <v>2165517.9700000002</v>
      </c>
      <c r="L72">
        <v>1856160</v>
      </c>
      <c r="M72">
        <v>1856160</v>
      </c>
      <c r="N72">
        <v>1856160</v>
      </c>
      <c r="O72">
        <v>1856160</v>
      </c>
      <c r="P72">
        <v>1856160</v>
      </c>
      <c r="Q72">
        <v>1400000</v>
      </c>
      <c r="R72">
        <v>1400000</v>
      </c>
      <c r="S72">
        <v>1400000</v>
      </c>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485</v>
      </c>
      <c r="B73">
        <v>5554767.9100000001</v>
      </c>
      <c r="C73">
        <v>5554768</v>
      </c>
      <c r="D73">
        <v>5552670</v>
      </c>
      <c r="E73">
        <v>5552670</v>
      </c>
      <c r="F73">
        <v>5552669.6799999997</v>
      </c>
      <c r="G73">
        <v>5552669</v>
      </c>
      <c r="H73">
        <v>3646986</v>
      </c>
      <c r="I73">
        <v>3646986</v>
      </c>
      <c r="J73">
        <v>3646985.82</v>
      </c>
      <c r="K73">
        <v>3646985.82</v>
      </c>
      <c r="L73">
        <v>3646985.82</v>
      </c>
      <c r="M73">
        <v>3646985.82</v>
      </c>
      <c r="N73">
        <v>3646985.82</v>
      </c>
      <c r="O73">
        <v>3664275.51</v>
      </c>
      <c r="P73">
        <v>3664275.51</v>
      </c>
      <c r="Q73">
        <v>654655.42000000004</v>
      </c>
      <c r="R73">
        <v>654655.42000000004</v>
      </c>
      <c r="S73">
        <v>654655.42000000004</v>
      </c>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486</v>
      </c>
      <c r="B74">
        <v>5554767.9100000001</v>
      </c>
      <c r="C74">
        <v>5554768</v>
      </c>
      <c r="D74">
        <v>5552670</v>
      </c>
      <c r="E74">
        <v>5552670</v>
      </c>
      <c r="F74">
        <v>5552669.6799999997</v>
      </c>
      <c r="G74">
        <v>5552669</v>
      </c>
      <c r="H74">
        <v>3646986</v>
      </c>
      <c r="I74">
        <v>3646986</v>
      </c>
      <c r="J74">
        <v>3646985.82</v>
      </c>
      <c r="K74">
        <v>3646985.82</v>
      </c>
      <c r="L74">
        <v>3646985.82</v>
      </c>
      <c r="M74">
        <v>3646985.82</v>
      </c>
      <c r="N74">
        <v>3646985.82</v>
      </c>
      <c r="O74">
        <v>3664275.51</v>
      </c>
      <c r="P74">
        <v>3664275.51</v>
      </c>
      <c r="Q74">
        <v>654655.42000000004</v>
      </c>
      <c r="R74">
        <v>654655.42000000004</v>
      </c>
      <c r="S74">
        <v>654655.42000000004</v>
      </c>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487</v>
      </c>
      <c r="B75">
        <v>3736838.03</v>
      </c>
      <c r="C75">
        <v>3791884</v>
      </c>
      <c r="D75">
        <v>3741575</v>
      </c>
      <c r="E75">
        <v>3964444</v>
      </c>
      <c r="F75">
        <v>3504913.28</v>
      </c>
      <c r="G75">
        <v>3173035</v>
      </c>
      <c r="H75">
        <v>2832642</v>
      </c>
      <c r="I75">
        <v>2431843</v>
      </c>
      <c r="J75">
        <v>1888690.1</v>
      </c>
      <c r="K75">
        <v>1673884.54</v>
      </c>
      <c r="L75">
        <v>1830030.91</v>
      </c>
      <c r="M75">
        <v>1683637.77</v>
      </c>
      <c r="N75">
        <v>1549649.31</v>
      </c>
      <c r="O75">
        <v>1397285.76</v>
      </c>
      <c r="P75">
        <v>1397285.76</v>
      </c>
      <c r="Q75">
        <v>1263313.47</v>
      </c>
      <c r="R75">
        <v>3576820.61</v>
      </c>
      <c r="S75">
        <v>3330138.41</v>
      </c>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488</v>
      </c>
      <c r="B76">
        <v>215430</v>
      </c>
      <c r="C76">
        <v>179930</v>
      </c>
      <c r="D76">
        <v>179930</v>
      </c>
      <c r="E76">
        <v>179930</v>
      </c>
      <c r="F76">
        <v>179930</v>
      </c>
      <c r="G76">
        <v>91350</v>
      </c>
      <c r="H76">
        <v>91350</v>
      </c>
      <c r="I76">
        <v>91350</v>
      </c>
      <c r="J76">
        <v>88550</v>
      </c>
      <c r="K76">
        <v>54350</v>
      </c>
      <c r="L76">
        <v>54350</v>
      </c>
      <c r="M76">
        <v>54350</v>
      </c>
      <c r="N76">
        <v>54350</v>
      </c>
      <c r="O76">
        <v>20150</v>
      </c>
      <c r="P76">
        <v>20150</v>
      </c>
      <c r="Q76">
        <v>20150</v>
      </c>
      <c r="R76">
        <v>20150</v>
      </c>
      <c r="S76">
        <v>20150</v>
      </c>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489</v>
      </c>
      <c r="B77">
        <v>215430</v>
      </c>
      <c r="C77">
        <v>179930</v>
      </c>
      <c r="D77">
        <v>179930</v>
      </c>
      <c r="E77">
        <v>179930</v>
      </c>
      <c r="F77">
        <v>179930</v>
      </c>
      <c r="G77">
        <v>91350</v>
      </c>
      <c r="H77">
        <v>91350</v>
      </c>
      <c r="I77">
        <v>91350</v>
      </c>
      <c r="J77">
        <v>88550</v>
      </c>
      <c r="K77">
        <v>54350</v>
      </c>
      <c r="L77">
        <v>54350</v>
      </c>
      <c r="M77">
        <v>54350</v>
      </c>
      <c r="N77">
        <v>54350</v>
      </c>
      <c r="O77">
        <v>20150</v>
      </c>
      <c r="P77">
        <v>20150</v>
      </c>
      <c r="Q77">
        <v>20150</v>
      </c>
      <c r="R77">
        <v>20150</v>
      </c>
      <c r="S77">
        <v>20150</v>
      </c>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325</v>
      </c>
      <c r="B78">
        <v>3521408.03</v>
      </c>
      <c r="C78">
        <v>3611954</v>
      </c>
      <c r="D78">
        <v>3561645</v>
      </c>
      <c r="E78">
        <v>3784514</v>
      </c>
      <c r="F78">
        <v>3324983.28</v>
      </c>
      <c r="G78">
        <v>3081685</v>
      </c>
      <c r="H78">
        <v>2741292</v>
      </c>
      <c r="I78">
        <v>2340493</v>
      </c>
      <c r="J78">
        <v>1800140.1</v>
      </c>
      <c r="K78">
        <v>1619534.54</v>
      </c>
      <c r="L78">
        <v>1775680.91</v>
      </c>
      <c r="M78">
        <v>1629287.77</v>
      </c>
      <c r="N78">
        <v>1495299.31</v>
      </c>
      <c r="O78">
        <v>1377135.76</v>
      </c>
      <c r="P78">
        <v>1377135.76</v>
      </c>
      <c r="Q78">
        <v>1243163.47</v>
      </c>
      <c r="R78">
        <v>3556670.61</v>
      </c>
      <c r="S78">
        <v>3309988.41</v>
      </c>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490</v>
      </c>
      <c r="B79">
        <v>-595394.41</v>
      </c>
      <c r="C79">
        <v>-585899</v>
      </c>
      <c r="D79">
        <v>-582289</v>
      </c>
      <c r="E79">
        <v>-595277</v>
      </c>
      <c r="F79">
        <v>-600009.21</v>
      </c>
      <c r="G79">
        <v>-598175</v>
      </c>
      <c r="H79">
        <v>-590673</v>
      </c>
      <c r="I79">
        <v>-607437</v>
      </c>
      <c r="J79">
        <v>-611438.96</v>
      </c>
      <c r="K79">
        <v>-612468.31000000006</v>
      </c>
      <c r="L79">
        <v>-614392.02</v>
      </c>
      <c r="M79">
        <v>-606495.64</v>
      </c>
      <c r="N79">
        <v>-592426.29</v>
      </c>
      <c r="O79">
        <v>-592426.29</v>
      </c>
      <c r="P79">
        <v>-592426.29</v>
      </c>
      <c r="Q79">
        <v>-592426.28</v>
      </c>
      <c r="R79">
        <v>-592426.29</v>
      </c>
      <c r="S79">
        <v>-592426.28</v>
      </c>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491</v>
      </c>
      <c r="B80">
        <v>-598386.37</v>
      </c>
      <c r="C80">
        <v>-598386</v>
      </c>
      <c r="D80">
        <v>-598386</v>
      </c>
      <c r="E80">
        <v>-598386</v>
      </c>
      <c r="F80">
        <v>-598386.37</v>
      </c>
      <c r="G80">
        <v>-598386</v>
      </c>
      <c r="H80">
        <v>-598386</v>
      </c>
      <c r="I80">
        <v>-598386</v>
      </c>
      <c r="J80">
        <v>-598386.37</v>
      </c>
      <c r="K80">
        <v>-598386.37</v>
      </c>
      <c r="L80">
        <v>-598386.37</v>
      </c>
      <c r="M80">
        <v>-598386.37</v>
      </c>
      <c r="N80">
        <v>-598386.37</v>
      </c>
      <c r="O80">
        <v>-598386.37</v>
      </c>
      <c r="P80">
        <v>-598386.37</v>
      </c>
      <c r="Q80">
        <v>-598386.37</v>
      </c>
      <c r="R80">
        <v>-598386.37</v>
      </c>
      <c r="S80">
        <v>-598386.37</v>
      </c>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492</v>
      </c>
      <c r="B81">
        <v>-598386.37</v>
      </c>
      <c r="C81">
        <v>-598386</v>
      </c>
      <c r="D81">
        <v>-598386</v>
      </c>
      <c r="E81">
        <v>-598386</v>
      </c>
      <c r="F81">
        <v>-598386.37</v>
      </c>
      <c r="G81">
        <v>-598386</v>
      </c>
      <c r="H81">
        <v>-598386</v>
      </c>
      <c r="I81">
        <v>-598386</v>
      </c>
      <c r="J81">
        <v>-598386.37</v>
      </c>
      <c r="K81">
        <v>-598386.37</v>
      </c>
      <c r="L81">
        <v>-598386.37</v>
      </c>
      <c r="M81">
        <v>-598386.37</v>
      </c>
      <c r="N81">
        <v>-598386.37</v>
      </c>
      <c r="O81">
        <v>-598386.37</v>
      </c>
      <c r="P81">
        <v>-598386.37</v>
      </c>
      <c r="Q81">
        <v>-598386.37</v>
      </c>
      <c r="R81">
        <v>-598386.37</v>
      </c>
      <c r="S81">
        <v>-598386.37</v>
      </c>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2160</v>
      </c>
      <c r="B82">
        <v>7088.39</v>
      </c>
      <c r="C82">
        <v>6079</v>
      </c>
      <c r="D82">
        <v>6328</v>
      </c>
      <c r="E82">
        <v>5318</v>
      </c>
      <c r="F82">
        <v>4307.5</v>
      </c>
      <c r="G82">
        <v>2806</v>
      </c>
      <c r="H82">
        <v>10078</v>
      </c>
      <c r="I82">
        <v>0</v>
      </c>
      <c r="J82">
        <v>0</v>
      </c>
      <c r="K82">
        <v>0</v>
      </c>
      <c r="L82">
        <v>0</v>
      </c>
      <c r="M82">
        <v>0</v>
      </c>
      <c r="N82">
        <v>0</v>
      </c>
      <c r="O82">
        <v>0</v>
      </c>
      <c r="P82">
        <v>0</v>
      </c>
      <c r="Q82">
        <v>0</v>
      </c>
      <c r="R82">
        <v>0</v>
      </c>
      <c r="S82">
        <v>0</v>
      </c>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2161</v>
      </c>
      <c r="B83">
        <v>0</v>
      </c>
      <c r="C83">
        <v>0</v>
      </c>
      <c r="D83">
        <v>989</v>
      </c>
      <c r="E83">
        <v>0</v>
      </c>
      <c r="F83">
        <v>0</v>
      </c>
      <c r="G83">
        <v>0</v>
      </c>
      <c r="H83">
        <v>5501</v>
      </c>
      <c r="I83">
        <v>0</v>
      </c>
      <c r="J83">
        <v>0</v>
      </c>
      <c r="K83">
        <v>0</v>
      </c>
      <c r="L83">
        <v>0</v>
      </c>
      <c r="M83">
        <v>0</v>
      </c>
      <c r="N83">
        <v>0</v>
      </c>
      <c r="O83">
        <v>0</v>
      </c>
      <c r="P83">
        <v>0</v>
      </c>
      <c r="Q83">
        <v>0</v>
      </c>
      <c r="R83">
        <v>0</v>
      </c>
      <c r="S83">
        <v>0</v>
      </c>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494</v>
      </c>
      <c r="B84">
        <v>-4096.4399999999996</v>
      </c>
      <c r="C84">
        <v>6408</v>
      </c>
      <c r="D84">
        <v>8780</v>
      </c>
      <c r="E84">
        <v>-2209</v>
      </c>
      <c r="F84">
        <v>-5930.34</v>
      </c>
      <c r="G84">
        <v>-2595</v>
      </c>
      <c r="H84">
        <v>-7866</v>
      </c>
      <c r="I84">
        <v>-9051</v>
      </c>
      <c r="J84">
        <v>-13052.59</v>
      </c>
      <c r="K84">
        <v>-14081.94</v>
      </c>
      <c r="L84">
        <v>-16005.65</v>
      </c>
      <c r="M84">
        <v>-8109.27</v>
      </c>
      <c r="N84">
        <v>5960.09</v>
      </c>
      <c r="O84">
        <v>5960.09</v>
      </c>
      <c r="P84">
        <v>5960.09</v>
      </c>
      <c r="Q84">
        <v>5960.09</v>
      </c>
      <c r="R84">
        <v>5960.09</v>
      </c>
      <c r="S84">
        <v>5960.09</v>
      </c>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326</v>
      </c>
      <c r="B85">
        <v>11602951.859999999</v>
      </c>
      <c r="C85">
        <v>11667493</v>
      </c>
      <c r="D85">
        <v>11618546</v>
      </c>
      <c r="E85">
        <v>11344007</v>
      </c>
      <c r="F85">
        <v>10879743.77</v>
      </c>
      <c r="G85">
        <v>10549699</v>
      </c>
      <c r="H85">
        <v>8234930</v>
      </c>
      <c r="I85">
        <v>7636910</v>
      </c>
      <c r="J85">
        <v>7089754.9199999999</v>
      </c>
      <c r="K85">
        <v>6873920.0099999998</v>
      </c>
      <c r="L85">
        <v>6718784.7000000002</v>
      </c>
      <c r="M85">
        <v>6580287.9400000004</v>
      </c>
      <c r="N85">
        <v>6460368.8399999999</v>
      </c>
      <c r="O85">
        <v>6325294.9900000002</v>
      </c>
      <c r="P85">
        <v>6325294.9900000002</v>
      </c>
      <c r="Q85">
        <v>2725542.6</v>
      </c>
      <c r="R85">
        <v>5039049.74</v>
      </c>
      <c r="S85">
        <v>4792367.54</v>
      </c>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495</v>
      </c>
      <c r="B86">
        <v>0.8</v>
      </c>
      <c r="C86">
        <v>1</v>
      </c>
      <c r="D86">
        <v>1</v>
      </c>
      <c r="E86">
        <v>1</v>
      </c>
      <c r="F86">
        <v>0.3</v>
      </c>
      <c r="G86">
        <v>0</v>
      </c>
      <c r="H86">
        <v>0</v>
      </c>
      <c r="I86">
        <v>0</v>
      </c>
      <c r="J86">
        <v>0.3</v>
      </c>
      <c r="K86">
        <v>0.3</v>
      </c>
      <c r="L86">
        <v>0.3</v>
      </c>
      <c r="M86">
        <v>0.3</v>
      </c>
      <c r="N86">
        <v>0.48</v>
      </c>
      <c r="O86">
        <v>0.48</v>
      </c>
      <c r="P86">
        <v>0.48</v>
      </c>
      <c r="Q86">
        <v>0.48</v>
      </c>
      <c r="R86">
        <v>0.48</v>
      </c>
      <c r="S86">
        <v>0.48</v>
      </c>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496</v>
      </c>
      <c r="B87">
        <v>11602952.66</v>
      </c>
      <c r="C87">
        <v>11667494</v>
      </c>
      <c r="D87">
        <v>11618547</v>
      </c>
      <c r="E87">
        <v>11344008</v>
      </c>
      <c r="F87">
        <v>10879744.07</v>
      </c>
      <c r="G87">
        <v>10549699</v>
      </c>
      <c r="H87">
        <v>8234930</v>
      </c>
      <c r="I87">
        <v>7636910</v>
      </c>
      <c r="J87">
        <v>7089755.2199999997</v>
      </c>
      <c r="K87">
        <v>6873920.3099999996</v>
      </c>
      <c r="L87">
        <v>6718785</v>
      </c>
      <c r="M87">
        <v>6580288.2400000002</v>
      </c>
      <c r="N87">
        <v>6460369.3099999996</v>
      </c>
      <c r="O87">
        <v>6325295.46</v>
      </c>
      <c r="P87">
        <v>6325295.46</v>
      </c>
      <c r="Q87">
        <v>2725543.08</v>
      </c>
      <c r="R87">
        <v>5039050.21</v>
      </c>
      <c r="S87">
        <v>4792368.0199999996</v>
      </c>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t="s">
        <v>497</v>
      </c>
      <c r="B88">
        <v>33318032.84</v>
      </c>
      <c r="C88">
        <v>32459700</v>
      </c>
      <c r="D88">
        <v>32505934</v>
      </c>
      <c r="E88">
        <v>30506320</v>
      </c>
      <c r="F88">
        <v>27226510.350000001</v>
      </c>
      <c r="G88">
        <v>26074530</v>
      </c>
      <c r="H88">
        <v>23734010</v>
      </c>
      <c r="I88">
        <v>22604414</v>
      </c>
      <c r="J88">
        <v>20765167.190000001</v>
      </c>
      <c r="K88">
        <v>20401690.640000001</v>
      </c>
      <c r="L88">
        <v>18773619.539999999</v>
      </c>
      <c r="M88">
        <v>18157769.91</v>
      </c>
      <c r="N88">
        <v>18151712.84</v>
      </c>
      <c r="O88">
        <v>17957426.559999999</v>
      </c>
      <c r="P88">
        <v>17957426.559999999</v>
      </c>
      <c r="Q88">
        <v>17761818.859999999</v>
      </c>
      <c r="R88">
        <v>17611003.539999999</v>
      </c>
      <c r="S88">
        <v>16674634.23</v>
      </c>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IFERROR(INDEX(B$3:B$117,MATCH($A$119,$A$3:$A$117,0),1),0)</f>
        <v>11161465.6</v>
      </c>
      <c r="C119" s="131">
        <f t="shared" ref="C119:BL119" si="0">IFERROR(INDEX(C$3:C$117,MATCH($A$119,$A$3:$A$117,0),1),0)</f>
        <v>11640625</v>
      </c>
      <c r="D119" s="131">
        <f t="shared" si="0"/>
        <v>11340645</v>
      </c>
      <c r="E119" s="131">
        <f t="shared" si="0"/>
        <v>9171178</v>
      </c>
      <c r="F119" s="131">
        <f t="shared" si="0"/>
        <v>8494210.3300000001</v>
      </c>
      <c r="G119" s="131">
        <f t="shared" si="0"/>
        <v>7797989</v>
      </c>
      <c r="H119" s="131">
        <f t="shared" si="0"/>
        <v>7681333</v>
      </c>
      <c r="I119" s="131">
        <f t="shared" si="0"/>
        <v>7143020</v>
      </c>
      <c r="J119" s="131">
        <f t="shared" si="0"/>
        <v>6852308.9299999997</v>
      </c>
      <c r="K119" s="131">
        <f t="shared" si="0"/>
        <v>6404204.2400000002</v>
      </c>
      <c r="L119" s="131">
        <f t="shared" si="0"/>
        <v>5209429.5199999996</v>
      </c>
      <c r="M119" s="131">
        <f t="shared" si="0"/>
        <v>5139513.66</v>
      </c>
      <c r="N119" s="131">
        <f t="shared" si="0"/>
        <v>5731705.4900000002</v>
      </c>
      <c r="O119" s="131">
        <f t="shared" si="0"/>
        <v>5381504.0300000003</v>
      </c>
      <c r="P119" s="131">
        <f t="shared" si="0"/>
        <v>5381504.0300000003</v>
      </c>
      <c r="Q119" s="131">
        <f t="shared" si="0"/>
        <v>6927587.6600000001</v>
      </c>
      <c r="R119" s="131">
        <f t="shared" si="0"/>
        <v>6427328.4800000004</v>
      </c>
      <c r="S119" s="131">
        <f t="shared" si="0"/>
        <v>6577027.5300000003</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319</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320</v>
      </c>
      <c r="B121" s="131">
        <f>IFERROR(INDEX(B$3:B$117,MATCH($A$121,$A$3:$A$117,0),1),0)</f>
        <v>750879.66</v>
      </c>
      <c r="C121" s="131">
        <f t="shared" ref="C121:BL121" si="2">IFERROR(INDEX(C$3:C$117,MATCH($A$121,$A$3:$A$117,0),1),0)</f>
        <v>716490</v>
      </c>
      <c r="D121" s="131">
        <f t="shared" si="2"/>
        <v>740711</v>
      </c>
      <c r="E121" s="131">
        <f t="shared" si="2"/>
        <v>655344</v>
      </c>
      <c r="F121" s="131">
        <f t="shared" si="2"/>
        <v>688434</v>
      </c>
      <c r="G121" s="131">
        <f t="shared" si="2"/>
        <v>761297</v>
      </c>
      <c r="H121" s="131">
        <f t="shared" si="2"/>
        <v>830420</v>
      </c>
      <c r="I121" s="131">
        <f t="shared" si="2"/>
        <v>899552</v>
      </c>
      <c r="J121" s="131">
        <f t="shared" si="2"/>
        <v>800809.98</v>
      </c>
      <c r="K121" s="131">
        <f t="shared" si="2"/>
        <v>689285.65</v>
      </c>
      <c r="L121" s="131">
        <f t="shared" si="2"/>
        <v>490667.55</v>
      </c>
      <c r="M121" s="131">
        <f t="shared" si="2"/>
        <v>981985.41</v>
      </c>
      <c r="N121" s="131">
        <f t="shared" si="2"/>
        <v>803018.17</v>
      </c>
      <c r="O121" s="131">
        <f t="shared" si="2"/>
        <v>1207342.1599999999</v>
      </c>
      <c r="P121" s="131">
        <f t="shared" si="2"/>
        <v>1207342.1599999999</v>
      </c>
      <c r="Q121" s="131">
        <f t="shared" si="2"/>
        <v>862117.18</v>
      </c>
      <c r="R121" s="131">
        <f t="shared" si="2"/>
        <v>819932.09</v>
      </c>
      <c r="S121" s="131">
        <f t="shared" si="2"/>
        <v>838682.09</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322</v>
      </c>
      <c r="B122" s="131">
        <f>IFERROR(INDEX(B$3:B$117,MATCH($A$122,$A3:$A$117,0),1),0)</f>
        <v>4646786.1500000004</v>
      </c>
      <c r="C122" s="131">
        <f>IFERROR(INDEX(C$3:C$117,MATCH($A$122,$A3:$A$117,0),1),0)</f>
        <v>4499146</v>
      </c>
      <c r="D122" s="131">
        <f>IFERROR(INDEX(D$3:D$117,MATCH($A$122,$A3:$A$117,0),1),0)</f>
        <v>3702311</v>
      </c>
      <c r="E122" s="131">
        <f>IFERROR(INDEX(E$3:E$117,MATCH($A$122,$A3:$A$117,0),1),0)</f>
        <v>2762586</v>
      </c>
      <c r="F122" s="131">
        <f>IFERROR(INDEX(F$3:F$117,MATCH($A$122,$A3:$A$117,0),1),0)</f>
        <v>2737151.19</v>
      </c>
      <c r="G122" s="131">
        <f>IFERROR(INDEX(G$3:G$117,MATCH($A$122,$A3:$A$117,0),1),0)</f>
        <v>2771425</v>
      </c>
      <c r="H122" s="131">
        <f>IFERROR(INDEX(H$3:H$117,MATCH($A$122,$A3:$A$117,0),1),0)</f>
        <v>2749391</v>
      </c>
      <c r="I122" s="131">
        <f>IFERROR(INDEX(I$3:I$117,MATCH($A$122,$A3:$A$117,0),1),0)</f>
        <v>2579297</v>
      </c>
      <c r="J122" s="131">
        <f>IFERROR(INDEX(J$3:J$117,MATCH($A$122,$A3:$A$117,0),1),0)</f>
        <v>2738556.75</v>
      </c>
      <c r="K122" s="131">
        <f>IFERROR(INDEX(K$3:K$117,MATCH($A$122,$A3:$A$117,0),1),0)</f>
        <v>2822128.96</v>
      </c>
      <c r="L122" s="131">
        <f>IFERROR(INDEX(L$3:L$117,MATCH($A$122,$A3:$A$117,0),1),0)</f>
        <v>3130203.07</v>
      </c>
      <c r="M122" s="131">
        <f>IFERROR(INDEX(M$3:M$117,MATCH($A$122,$A3:$A$117,0),1),0)</f>
        <v>2477094.6</v>
      </c>
      <c r="N122" s="131">
        <f>IFERROR(INDEX(N$3:N$117,MATCH($A$122,$A3:$A$117,0),1),0)</f>
        <v>2536120.27</v>
      </c>
      <c r="O122" s="131">
        <f>IFERROR(INDEX(O$3:O$117,MATCH($A$122,$A3:$A$117,0),1),0)</f>
        <v>3003605.82</v>
      </c>
      <c r="P122" s="131">
        <f>IFERROR(INDEX(P$3:P$117,MATCH($A$122,$A3:$A$117,0),1),0)</f>
        <v>3003605.82</v>
      </c>
      <c r="Q122" s="131">
        <f>IFERROR(INDEX(Q$3:Q$117,MATCH($A$122,$A3:$A$117,0),1),0)</f>
        <v>1900317.21</v>
      </c>
      <c r="R122" s="131">
        <f>IFERROR(INDEX(R$3:R$117,MATCH($A$122,$A3:$A$117,0),1),0)</f>
        <v>2106933.67</v>
      </c>
      <c r="S122" s="131">
        <f>IFERROR(INDEX(S$3:S$117,MATCH($A$122,$A3:$A$117,0),1),0)</f>
        <v>2209542.81</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11912345.26</v>
      </c>
      <c r="C123" s="80">
        <f t="shared" ref="C123:BC123" si="3">C119+C120+C121</f>
        <v>12357115</v>
      </c>
      <c r="D123" s="80">
        <f t="shared" si="3"/>
        <v>12081356</v>
      </c>
      <c r="E123" s="80">
        <f t="shared" si="3"/>
        <v>9826522</v>
      </c>
      <c r="F123" s="80">
        <f t="shared" si="3"/>
        <v>9182644.3300000001</v>
      </c>
      <c r="G123" s="80">
        <f t="shared" si="3"/>
        <v>8559286</v>
      </c>
      <c r="H123" s="80">
        <f t="shared" si="3"/>
        <v>8511753</v>
      </c>
      <c r="I123" s="80">
        <f t="shared" si="3"/>
        <v>8042572</v>
      </c>
      <c r="J123" s="80">
        <f t="shared" si="3"/>
        <v>7653118.9100000001</v>
      </c>
      <c r="K123" s="80">
        <f t="shared" si="3"/>
        <v>7093489.8900000006</v>
      </c>
      <c r="L123" s="80">
        <f t="shared" si="3"/>
        <v>5700097.0699999994</v>
      </c>
      <c r="M123" s="80">
        <f t="shared" si="3"/>
        <v>6121499.0700000003</v>
      </c>
      <c r="N123" s="80">
        <f t="shared" si="3"/>
        <v>6534723.6600000001</v>
      </c>
      <c r="O123" s="80">
        <f t="shared" ref="O123" si="4">O119+O120+O121</f>
        <v>6588846.1900000004</v>
      </c>
      <c r="P123" s="80">
        <f t="shared" si="3"/>
        <v>6588846.1900000004</v>
      </c>
      <c r="Q123" s="80">
        <f t="shared" si="3"/>
        <v>7789704.8399999999</v>
      </c>
      <c r="R123" s="80">
        <f t="shared" si="3"/>
        <v>7247260.5700000003</v>
      </c>
      <c r="S123" s="80">
        <f t="shared" si="3"/>
        <v>7415709.6200000001</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4646786.1500000004</v>
      </c>
      <c r="C124" s="80">
        <f t="shared" ref="C124:BL124" si="6">C122</f>
        <v>4499146</v>
      </c>
      <c r="D124" s="80">
        <f t="shared" si="6"/>
        <v>3702311</v>
      </c>
      <c r="E124" s="80">
        <f t="shared" si="6"/>
        <v>2762586</v>
      </c>
      <c r="F124" s="80">
        <f t="shared" si="6"/>
        <v>2737151.19</v>
      </c>
      <c r="G124" s="80">
        <f t="shared" si="6"/>
        <v>2771425</v>
      </c>
      <c r="H124" s="80">
        <f t="shared" si="6"/>
        <v>2749391</v>
      </c>
      <c r="I124" s="80">
        <f t="shared" si="6"/>
        <v>2579297</v>
      </c>
      <c r="J124" s="80">
        <f t="shared" si="6"/>
        <v>2738556.75</v>
      </c>
      <c r="K124" s="80">
        <f t="shared" si="6"/>
        <v>2822128.96</v>
      </c>
      <c r="L124" s="80">
        <f t="shared" si="6"/>
        <v>3130203.07</v>
      </c>
      <c r="M124" s="80">
        <f t="shared" si="6"/>
        <v>2477094.6</v>
      </c>
      <c r="N124" s="80">
        <f t="shared" si="6"/>
        <v>2536120.27</v>
      </c>
      <c r="O124" s="80">
        <f t="shared" ref="O124" si="7">O122</f>
        <v>3003605.82</v>
      </c>
      <c r="P124" s="80">
        <f t="shared" si="6"/>
        <v>3003605.82</v>
      </c>
      <c r="Q124" s="80">
        <f t="shared" si="6"/>
        <v>1900317.21</v>
      </c>
      <c r="R124" s="80">
        <f t="shared" si="6"/>
        <v>2106933.67</v>
      </c>
      <c r="S124" s="80">
        <f t="shared" si="6"/>
        <v>2209542.81</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16559131.41</v>
      </c>
      <c r="C125" s="82">
        <f t="shared" ref="C125:BL125" si="8">SUM(C123:C124)</f>
        <v>16856261</v>
      </c>
      <c r="D125" s="82">
        <f t="shared" si="8"/>
        <v>15783667</v>
      </c>
      <c r="E125" s="82">
        <f t="shared" si="8"/>
        <v>12589108</v>
      </c>
      <c r="F125" s="82">
        <f t="shared" si="8"/>
        <v>11919795.52</v>
      </c>
      <c r="G125" s="82">
        <f t="shared" si="8"/>
        <v>11330711</v>
      </c>
      <c r="H125" s="82">
        <f t="shared" si="8"/>
        <v>11261144</v>
      </c>
      <c r="I125" s="82">
        <f t="shared" si="8"/>
        <v>10621869</v>
      </c>
      <c r="J125" s="82">
        <f t="shared" si="8"/>
        <v>10391675.66</v>
      </c>
      <c r="K125" s="82">
        <f t="shared" si="8"/>
        <v>9915618.8500000015</v>
      </c>
      <c r="L125" s="82">
        <f t="shared" si="8"/>
        <v>8830300.1399999987</v>
      </c>
      <c r="M125" s="82">
        <f t="shared" si="8"/>
        <v>8598593.6699999999</v>
      </c>
      <c r="N125" s="82">
        <f t="shared" si="8"/>
        <v>9070843.9299999997</v>
      </c>
      <c r="O125" s="82">
        <f t="shared" ref="O125" si="9">SUM(O123:O124)</f>
        <v>9592452.0099999998</v>
      </c>
      <c r="P125" s="82">
        <f t="shared" si="8"/>
        <v>9592452.0099999998</v>
      </c>
      <c r="Q125" s="82">
        <f t="shared" si="8"/>
        <v>9690022.0500000007</v>
      </c>
      <c r="R125" s="82">
        <f t="shared" si="8"/>
        <v>9354194.2400000002</v>
      </c>
      <c r="S125" s="82">
        <f t="shared" si="8"/>
        <v>9625252.4299999997</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2162</v>
      </c>
      <c r="C128" t="s">
        <v>2152</v>
      </c>
      <c r="D128" t="s">
        <v>2153</v>
      </c>
      <c r="E128" t="s">
        <v>706</v>
      </c>
      <c r="F128" t="s">
        <v>714</v>
      </c>
      <c r="G128" t="s">
        <v>708</v>
      </c>
      <c r="H128" t="s">
        <v>666</v>
      </c>
      <c r="I128" t="s">
        <v>391</v>
      </c>
      <c r="J128" t="s">
        <v>498</v>
      </c>
      <c r="K128" t="s">
        <v>393</v>
      </c>
      <c r="L128" t="s">
        <v>394</v>
      </c>
      <c r="M128" t="s">
        <v>395</v>
      </c>
      <c r="N128" t="s">
        <v>499</v>
      </c>
      <c r="O128" t="s">
        <v>397</v>
      </c>
      <c r="P128" t="s">
        <v>397</v>
      </c>
      <c r="Q128" t="s">
        <v>398</v>
      </c>
      <c r="R128" t="s">
        <v>399</v>
      </c>
      <c r="S128" t="s">
        <v>500</v>
      </c>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511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7642784.2400000002</v>
      </c>
      <c r="C131">
        <v>7475433</v>
      </c>
      <c r="D131">
        <v>7884561</v>
      </c>
      <c r="E131">
        <v>8317848</v>
      </c>
      <c r="F131">
        <v>7274212.5499999998</v>
      </c>
      <c r="G131">
        <v>6034604</v>
      </c>
      <c r="H131">
        <v>6365840</v>
      </c>
      <c r="I131">
        <v>6109946</v>
      </c>
      <c r="J131">
        <v>4795487.24</v>
      </c>
      <c r="K131">
        <v>4707373.22</v>
      </c>
      <c r="L131">
        <v>4571620.0999999996</v>
      </c>
      <c r="M131">
        <v>4543278.0199999996</v>
      </c>
      <c r="N131">
        <v>4291702.07</v>
      </c>
      <c r="O131">
        <v>4086349.55</v>
      </c>
      <c r="P131">
        <v>4086349.55</v>
      </c>
      <c r="Q131">
        <v>4442827.68</v>
      </c>
      <c r="R131">
        <v>4909470.55</v>
      </c>
      <c r="S131">
        <v>4573324.03</v>
      </c>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649</v>
      </c>
      <c r="B132">
        <v>7572277.29</v>
      </c>
      <c r="C132">
        <v>7413163</v>
      </c>
      <c r="D132">
        <v>7815088</v>
      </c>
      <c r="E132">
        <v>8244788</v>
      </c>
      <c r="F132">
        <v>7214888.8200000003</v>
      </c>
      <c r="G132">
        <v>5985720</v>
      </c>
      <c r="H132">
        <v>6313701</v>
      </c>
      <c r="I132">
        <v>6062592</v>
      </c>
      <c r="J132">
        <v>4795487.24</v>
      </c>
      <c r="K132">
        <v>4707373.22</v>
      </c>
      <c r="L132">
        <v>4571620.0999999996</v>
      </c>
      <c r="M132">
        <v>4543278.0199999996</v>
      </c>
      <c r="N132">
        <v>4291702.07</v>
      </c>
      <c r="O132">
        <v>4086349.55</v>
      </c>
      <c r="P132">
        <v>4086349.55</v>
      </c>
      <c r="Q132">
        <v>4442827.68</v>
      </c>
      <c r="R132">
        <v>4909470.55</v>
      </c>
      <c r="S132">
        <v>4573324.03</v>
      </c>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650</v>
      </c>
      <c r="B133">
        <v>70506.94</v>
      </c>
      <c r="C133">
        <v>62270</v>
      </c>
      <c r="D133">
        <v>69473</v>
      </c>
      <c r="E133">
        <v>73060</v>
      </c>
      <c r="F133">
        <v>59323.73</v>
      </c>
      <c r="G133">
        <v>48884</v>
      </c>
      <c r="H133">
        <v>52139</v>
      </c>
      <c r="I133">
        <v>47354</v>
      </c>
      <c r="J133">
        <v>0</v>
      </c>
      <c r="K133">
        <v>0</v>
      </c>
      <c r="L133">
        <v>0</v>
      </c>
      <c r="M133">
        <v>0</v>
      </c>
      <c r="N133">
        <v>0</v>
      </c>
      <c r="O133">
        <v>0</v>
      </c>
      <c r="P133">
        <v>0</v>
      </c>
      <c r="Q133">
        <v>0</v>
      </c>
      <c r="R133">
        <v>0</v>
      </c>
      <c r="S133">
        <v>0</v>
      </c>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345</v>
      </c>
      <c r="B134">
        <v>0</v>
      </c>
      <c r="C134">
        <v>0</v>
      </c>
      <c r="D134">
        <v>0</v>
      </c>
      <c r="E134">
        <v>3967</v>
      </c>
      <c r="F134">
        <v>6590.93</v>
      </c>
      <c r="G134">
        <v>1905</v>
      </c>
      <c r="H134">
        <v>3596</v>
      </c>
      <c r="I134">
        <v>7255</v>
      </c>
      <c r="J134">
        <v>0</v>
      </c>
      <c r="K134">
        <v>0</v>
      </c>
      <c r="L134">
        <v>0</v>
      </c>
      <c r="M134">
        <v>0</v>
      </c>
      <c r="N134">
        <v>0</v>
      </c>
      <c r="O134">
        <v>0</v>
      </c>
      <c r="P134">
        <v>0</v>
      </c>
      <c r="Q134">
        <v>0</v>
      </c>
      <c r="R134">
        <v>0</v>
      </c>
      <c r="S134">
        <v>0</v>
      </c>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346</v>
      </c>
      <c r="B135">
        <v>0</v>
      </c>
      <c r="C135">
        <v>0</v>
      </c>
      <c r="D135">
        <v>0</v>
      </c>
      <c r="E135">
        <v>3967</v>
      </c>
      <c r="F135">
        <v>6590.93</v>
      </c>
      <c r="G135">
        <v>1905</v>
      </c>
      <c r="H135">
        <v>3596</v>
      </c>
      <c r="I135">
        <v>7255</v>
      </c>
      <c r="J135">
        <v>0</v>
      </c>
      <c r="K135">
        <v>0</v>
      </c>
      <c r="L135">
        <v>0</v>
      </c>
      <c r="M135">
        <v>0</v>
      </c>
      <c r="N135">
        <v>0</v>
      </c>
      <c r="O135">
        <v>0</v>
      </c>
      <c r="P135">
        <v>0</v>
      </c>
      <c r="Q135">
        <v>0</v>
      </c>
      <c r="R135">
        <v>0</v>
      </c>
      <c r="S135">
        <v>0</v>
      </c>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307</v>
      </c>
      <c r="B136">
        <v>74539.320000000007</v>
      </c>
      <c r="C136">
        <v>47786</v>
      </c>
      <c r="D136">
        <v>58375</v>
      </c>
      <c r="E136">
        <v>42055</v>
      </c>
      <c r="F136">
        <v>51345.38</v>
      </c>
      <c r="G136">
        <v>28174</v>
      </c>
      <c r="H136">
        <v>31572</v>
      </c>
      <c r="I136">
        <v>22087</v>
      </c>
      <c r="J136">
        <v>87677.91</v>
      </c>
      <c r="K136">
        <v>72179.19</v>
      </c>
      <c r="L136">
        <v>68695.320000000007</v>
      </c>
      <c r="M136">
        <v>78510.820000000007</v>
      </c>
      <c r="N136">
        <v>43372.97</v>
      </c>
      <c r="O136">
        <v>63051.39</v>
      </c>
      <c r="P136">
        <v>63051.39</v>
      </c>
      <c r="Q136">
        <v>67776.259999999995</v>
      </c>
      <c r="R136">
        <v>70767.67</v>
      </c>
      <c r="S136">
        <v>60469.57</v>
      </c>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347</v>
      </c>
      <c r="B137">
        <v>7717323.5499999998</v>
      </c>
      <c r="C137">
        <v>7523219</v>
      </c>
      <c r="D137">
        <v>7942936</v>
      </c>
      <c r="E137">
        <v>8363870</v>
      </c>
      <c r="F137">
        <v>7332148.8600000003</v>
      </c>
      <c r="G137">
        <v>6064683</v>
      </c>
      <c r="H137">
        <v>6401008</v>
      </c>
      <c r="I137">
        <v>6139288</v>
      </c>
      <c r="J137">
        <v>4883165.1500000004</v>
      </c>
      <c r="K137">
        <v>4779552.41</v>
      </c>
      <c r="L137">
        <v>4640315.41</v>
      </c>
      <c r="M137">
        <v>4621788.83</v>
      </c>
      <c r="N137">
        <v>4335075.04</v>
      </c>
      <c r="O137">
        <v>4149400.94</v>
      </c>
      <c r="P137">
        <v>4149400.94</v>
      </c>
      <c r="Q137">
        <v>4510603.93</v>
      </c>
      <c r="R137">
        <v>4980238.2300000004</v>
      </c>
      <c r="S137">
        <v>4633793.59</v>
      </c>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514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348</v>
      </c>
      <c r="B139">
        <v>6594080.4299999997</v>
      </c>
      <c r="C139">
        <v>6427543</v>
      </c>
      <c r="D139">
        <v>6559172</v>
      </c>
      <c r="E139">
        <v>6852900</v>
      </c>
      <c r="F139">
        <v>6019969.8200000003</v>
      </c>
      <c r="G139">
        <v>4850971</v>
      </c>
      <c r="H139">
        <v>4921029</v>
      </c>
      <c r="I139">
        <v>4786044</v>
      </c>
      <c r="J139">
        <v>3987882.85</v>
      </c>
      <c r="K139">
        <v>3951180.13</v>
      </c>
      <c r="L139">
        <v>3926688.12</v>
      </c>
      <c r="M139">
        <v>3871547.25</v>
      </c>
      <c r="N139">
        <v>3592944.68</v>
      </c>
      <c r="O139">
        <v>3442030.32</v>
      </c>
      <c r="P139">
        <v>3442030.32</v>
      </c>
      <c r="Q139">
        <v>3736523.62</v>
      </c>
      <c r="R139">
        <v>4139243.93</v>
      </c>
      <c r="S139">
        <v>3940216.66</v>
      </c>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651</v>
      </c>
      <c r="B140">
        <v>6594080.4299999997</v>
      </c>
      <c r="C140">
        <v>6427543</v>
      </c>
      <c r="D140">
        <v>6559172</v>
      </c>
      <c r="E140">
        <v>6852900</v>
      </c>
      <c r="F140">
        <v>6019969.8200000003</v>
      </c>
      <c r="G140">
        <v>4850971</v>
      </c>
      <c r="H140">
        <v>4921029</v>
      </c>
      <c r="I140">
        <v>4786044</v>
      </c>
      <c r="J140">
        <v>3987882.85</v>
      </c>
      <c r="K140">
        <v>3951180.13</v>
      </c>
      <c r="L140">
        <v>3926688.12</v>
      </c>
      <c r="M140">
        <v>3871547.25</v>
      </c>
      <c r="N140">
        <v>3592944.68</v>
      </c>
      <c r="O140">
        <v>3442030.32</v>
      </c>
      <c r="P140">
        <v>3442030.32</v>
      </c>
      <c r="Q140">
        <v>3736523.62</v>
      </c>
      <c r="R140">
        <v>4139243.93</v>
      </c>
      <c r="S140">
        <v>3940216.66</v>
      </c>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349</v>
      </c>
      <c r="B141">
        <v>1005199.67</v>
      </c>
      <c r="C141">
        <v>942013</v>
      </c>
      <c r="D141">
        <v>906755</v>
      </c>
      <c r="E141">
        <v>874331</v>
      </c>
      <c r="F141">
        <v>834760.27</v>
      </c>
      <c r="G141">
        <v>720860</v>
      </c>
      <c r="H141">
        <v>674027</v>
      </c>
      <c r="I141">
        <v>605898</v>
      </c>
      <c r="J141">
        <v>563436.47</v>
      </c>
      <c r="K141">
        <v>535775.15</v>
      </c>
      <c r="L141">
        <v>474466.33</v>
      </c>
      <c r="M141">
        <v>464117.92</v>
      </c>
      <c r="N141">
        <v>485871.53</v>
      </c>
      <c r="O141">
        <v>484326.61</v>
      </c>
      <c r="P141">
        <v>484326.61</v>
      </c>
      <c r="Q141">
        <v>455462.14</v>
      </c>
      <c r="R141">
        <v>453424.41</v>
      </c>
      <c r="S141">
        <v>476750.03</v>
      </c>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350</v>
      </c>
      <c r="B142">
        <v>764587.42</v>
      </c>
      <c r="C142">
        <v>749561</v>
      </c>
      <c r="D142">
        <v>707616</v>
      </c>
      <c r="E142">
        <v>644423</v>
      </c>
      <c r="F142">
        <v>643634.34</v>
      </c>
      <c r="G142">
        <v>543548</v>
      </c>
      <c r="H142">
        <v>525912</v>
      </c>
      <c r="I142">
        <v>458858</v>
      </c>
      <c r="J142">
        <v>423787.57</v>
      </c>
      <c r="K142">
        <v>422860.95</v>
      </c>
      <c r="L142">
        <v>383664.76</v>
      </c>
      <c r="M142">
        <v>365064.48</v>
      </c>
      <c r="N142">
        <v>383867.25</v>
      </c>
      <c r="O142">
        <v>369921.77</v>
      </c>
      <c r="P142">
        <v>369921.77</v>
      </c>
      <c r="Q142">
        <v>358222.66</v>
      </c>
      <c r="R142">
        <v>361335.43</v>
      </c>
      <c r="S142">
        <v>384342.78</v>
      </c>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351</v>
      </c>
      <c r="B143">
        <v>240612.24</v>
      </c>
      <c r="C143">
        <v>192452</v>
      </c>
      <c r="D143">
        <v>199139</v>
      </c>
      <c r="E143">
        <v>229908</v>
      </c>
      <c r="F143">
        <v>191125.93</v>
      </c>
      <c r="G143">
        <v>177312</v>
      </c>
      <c r="H143">
        <v>148115</v>
      </c>
      <c r="I143">
        <v>147040</v>
      </c>
      <c r="J143">
        <v>139648.9</v>
      </c>
      <c r="K143">
        <v>112914.21</v>
      </c>
      <c r="L143">
        <v>90801.57</v>
      </c>
      <c r="M143">
        <v>99053.440000000002</v>
      </c>
      <c r="N143">
        <v>102004.28</v>
      </c>
      <c r="O143">
        <v>114404.84</v>
      </c>
      <c r="P143">
        <v>114404.84</v>
      </c>
      <c r="Q143">
        <v>97239.48</v>
      </c>
      <c r="R143">
        <v>92088.99</v>
      </c>
      <c r="S143">
        <v>92407.25</v>
      </c>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652</v>
      </c>
      <c r="B144">
        <v>75601.33</v>
      </c>
      <c r="C144">
        <v>0</v>
      </c>
      <c r="D144">
        <v>2275</v>
      </c>
      <c r="E144">
        <v>386</v>
      </c>
      <c r="F144">
        <v>0</v>
      </c>
      <c r="G144">
        <v>4853</v>
      </c>
      <c r="H144">
        <v>0</v>
      </c>
      <c r="I144">
        <v>220</v>
      </c>
      <c r="J144">
        <v>333.8</v>
      </c>
      <c r="K144">
        <v>186.03</v>
      </c>
      <c r="L144">
        <v>41.08</v>
      </c>
      <c r="M144">
        <v>103.67</v>
      </c>
      <c r="N144">
        <v>18197.54</v>
      </c>
      <c r="O144">
        <v>8569.99</v>
      </c>
      <c r="P144">
        <v>8569.99</v>
      </c>
      <c r="Q144">
        <v>0</v>
      </c>
      <c r="R144">
        <v>3049.91</v>
      </c>
      <c r="S144">
        <v>336.73</v>
      </c>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515</v>
      </c>
      <c r="B145">
        <v>7674881.4299999997</v>
      </c>
      <c r="C145">
        <v>7369556</v>
      </c>
      <c r="D145">
        <v>7468202</v>
      </c>
      <c r="E145">
        <v>7727617</v>
      </c>
      <c r="F145">
        <v>6849657.0899999999</v>
      </c>
      <c r="G145">
        <v>5576684</v>
      </c>
      <c r="H145">
        <v>5595056</v>
      </c>
      <c r="I145">
        <v>5392162</v>
      </c>
      <c r="J145">
        <v>4551653.13</v>
      </c>
      <c r="K145">
        <v>4487141.32</v>
      </c>
      <c r="L145">
        <v>4401195.53</v>
      </c>
      <c r="M145">
        <v>4335768.83</v>
      </c>
      <c r="N145">
        <v>4097013.75</v>
      </c>
      <c r="O145">
        <v>3934926.92</v>
      </c>
      <c r="P145">
        <v>3934926.92</v>
      </c>
      <c r="Q145">
        <v>4191985.76</v>
      </c>
      <c r="R145">
        <v>4595718.26</v>
      </c>
      <c r="S145">
        <v>4417303.42</v>
      </c>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516</v>
      </c>
      <c r="B146">
        <v>42442.13</v>
      </c>
      <c r="C146">
        <v>153663</v>
      </c>
      <c r="D146">
        <v>474734</v>
      </c>
      <c r="E146">
        <v>636253</v>
      </c>
      <c r="F146">
        <v>482491.76</v>
      </c>
      <c r="G146">
        <v>487999</v>
      </c>
      <c r="H146">
        <v>805952</v>
      </c>
      <c r="I146">
        <v>747126</v>
      </c>
      <c r="J146">
        <v>331512.02</v>
      </c>
      <c r="K146">
        <v>292411.09000000003</v>
      </c>
      <c r="L146">
        <v>239119.89</v>
      </c>
      <c r="M146">
        <v>286020</v>
      </c>
      <c r="N146">
        <v>238061.29</v>
      </c>
      <c r="O146">
        <v>214474.02</v>
      </c>
      <c r="P146">
        <v>214474.02</v>
      </c>
      <c r="Q146">
        <v>318618.18</v>
      </c>
      <c r="R146">
        <v>384519.97</v>
      </c>
      <c r="S146">
        <v>216490.17</v>
      </c>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355</v>
      </c>
      <c r="B147">
        <v>110774.14</v>
      </c>
      <c r="C147">
        <v>90198</v>
      </c>
      <c r="D147">
        <v>81937</v>
      </c>
      <c r="E147">
        <v>67386</v>
      </c>
      <c r="F147">
        <v>67281.05</v>
      </c>
      <c r="G147">
        <v>61416</v>
      </c>
      <c r="H147">
        <v>65767</v>
      </c>
      <c r="I147">
        <v>63513</v>
      </c>
      <c r="J147">
        <v>64502.3</v>
      </c>
      <c r="K147">
        <v>58898.98</v>
      </c>
      <c r="L147">
        <v>57306.91</v>
      </c>
      <c r="M147">
        <v>64426.75</v>
      </c>
      <c r="N147">
        <v>70488.02</v>
      </c>
      <c r="O147">
        <v>75155.710000000006</v>
      </c>
      <c r="P147">
        <v>75155.710000000006</v>
      </c>
      <c r="Q147">
        <v>75928.179999999993</v>
      </c>
      <c r="R147">
        <v>76466.83</v>
      </c>
      <c r="S147">
        <v>80048.800000000003</v>
      </c>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356</v>
      </c>
      <c r="B148">
        <v>-17182.599999999999</v>
      </c>
      <c r="C148">
        <v>13156</v>
      </c>
      <c r="D148">
        <v>77420</v>
      </c>
      <c r="E148">
        <v>109335</v>
      </c>
      <c r="F148">
        <v>82003.92</v>
      </c>
      <c r="G148">
        <v>86190</v>
      </c>
      <c r="H148">
        <v>138875</v>
      </c>
      <c r="I148">
        <v>140460</v>
      </c>
      <c r="J148">
        <v>51609.62</v>
      </c>
      <c r="K148">
        <v>45925.46</v>
      </c>
      <c r="L148">
        <v>35419.839999999997</v>
      </c>
      <c r="M148">
        <v>44292.959999999999</v>
      </c>
      <c r="N148">
        <v>15209.72</v>
      </c>
      <c r="O148">
        <v>5346.02</v>
      </c>
      <c r="P148">
        <v>5346.02</v>
      </c>
      <c r="Q148">
        <v>50197.13</v>
      </c>
      <c r="R148">
        <v>61370.95</v>
      </c>
      <c r="S148">
        <v>26753.360000000001</v>
      </c>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517</v>
      </c>
      <c r="B149">
        <v>-51149.42</v>
      </c>
      <c r="C149">
        <v>50309</v>
      </c>
      <c r="D149">
        <v>315377</v>
      </c>
      <c r="E149">
        <v>459532</v>
      </c>
      <c r="F149">
        <v>333206.78999999998</v>
      </c>
      <c r="G149">
        <v>340393</v>
      </c>
      <c r="H149">
        <v>601310</v>
      </c>
      <c r="I149">
        <v>543153</v>
      </c>
      <c r="J149">
        <v>215400.11</v>
      </c>
      <c r="K149">
        <v>187586.65</v>
      </c>
      <c r="L149">
        <v>146393.14000000001</v>
      </c>
      <c r="M149">
        <v>177300.3</v>
      </c>
      <c r="N149">
        <v>152363.54999999999</v>
      </c>
      <c r="O149">
        <v>133972.29</v>
      </c>
      <c r="P149">
        <v>133972.29</v>
      </c>
      <c r="Q149">
        <v>192492.87</v>
      </c>
      <c r="R149">
        <v>246682.2</v>
      </c>
      <c r="S149">
        <v>109688.01</v>
      </c>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518</v>
      </c>
      <c r="B150">
        <v>-51149.42</v>
      </c>
      <c r="C150">
        <v>50309</v>
      </c>
      <c r="D150">
        <v>315377</v>
      </c>
      <c r="E150">
        <v>459532</v>
      </c>
      <c r="F150">
        <v>333206.78999999998</v>
      </c>
      <c r="G150">
        <v>340393</v>
      </c>
      <c r="H150">
        <v>601310</v>
      </c>
      <c r="I150">
        <v>543153</v>
      </c>
      <c r="J150">
        <v>215400.11</v>
      </c>
      <c r="K150">
        <v>187586.65</v>
      </c>
      <c r="L150">
        <v>146393.14000000001</v>
      </c>
      <c r="M150">
        <v>177300.3</v>
      </c>
      <c r="N150">
        <v>152363.54999999999</v>
      </c>
      <c r="O150">
        <v>133972.29</v>
      </c>
      <c r="P150">
        <v>133972.29</v>
      </c>
      <c r="Q150">
        <v>192492.87</v>
      </c>
      <c r="R150">
        <v>246682.2</v>
      </c>
      <c r="S150">
        <v>109688.01</v>
      </c>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519</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520</v>
      </c>
      <c r="B152">
        <v>-51149.42</v>
      </c>
      <c r="C152">
        <v>50309</v>
      </c>
      <c r="D152">
        <v>315377</v>
      </c>
      <c r="E152">
        <v>459532</v>
      </c>
      <c r="F152">
        <v>333206.78999999998</v>
      </c>
      <c r="G152">
        <v>340393</v>
      </c>
      <c r="H152">
        <v>601310</v>
      </c>
      <c r="I152">
        <v>543153</v>
      </c>
      <c r="J152">
        <v>215400.11</v>
      </c>
      <c r="K152">
        <v>187586.65</v>
      </c>
      <c r="L152">
        <v>146393.14000000001</v>
      </c>
      <c r="M152">
        <v>177300.3</v>
      </c>
      <c r="N152">
        <v>152363.54999999999</v>
      </c>
      <c r="O152">
        <v>133972.29</v>
      </c>
      <c r="P152">
        <v>133972.29</v>
      </c>
      <c r="Q152">
        <v>192492.87</v>
      </c>
      <c r="R152">
        <v>246682.2</v>
      </c>
      <c r="S152">
        <v>109688.01</v>
      </c>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521</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522</v>
      </c>
      <c r="B154">
        <v>-13130.62</v>
      </c>
      <c r="C154">
        <v>0</v>
      </c>
      <c r="D154">
        <v>13737</v>
      </c>
      <c r="E154">
        <v>4651</v>
      </c>
      <c r="F154">
        <v>-4170.18</v>
      </c>
      <c r="G154">
        <v>6589</v>
      </c>
      <c r="H154">
        <v>1482</v>
      </c>
      <c r="I154">
        <v>5002</v>
      </c>
      <c r="J154">
        <v>1286.68</v>
      </c>
      <c r="K154">
        <v>2404.64</v>
      </c>
      <c r="L154">
        <v>-9870.48</v>
      </c>
      <c r="M154">
        <v>-4570.8100000000004</v>
      </c>
      <c r="N154">
        <v>0</v>
      </c>
      <c r="O154">
        <v>0</v>
      </c>
      <c r="P154">
        <v>0</v>
      </c>
      <c r="Q154">
        <v>0</v>
      </c>
      <c r="R154">
        <v>0</v>
      </c>
      <c r="S154">
        <v>0</v>
      </c>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523</v>
      </c>
      <c r="B155">
        <v>2626.52</v>
      </c>
      <c r="C155">
        <v>0</v>
      </c>
      <c r="D155">
        <v>-2748</v>
      </c>
      <c r="E155">
        <v>-930</v>
      </c>
      <c r="F155">
        <v>834.44</v>
      </c>
      <c r="G155">
        <v>-1318</v>
      </c>
      <c r="H155">
        <v>-297</v>
      </c>
      <c r="I155">
        <v>-1000</v>
      </c>
      <c r="J155">
        <v>-108.69</v>
      </c>
      <c r="K155">
        <v>-480.93</v>
      </c>
      <c r="L155">
        <v>1974.1</v>
      </c>
      <c r="M155">
        <v>914.16</v>
      </c>
      <c r="N155">
        <v>0</v>
      </c>
      <c r="O155">
        <v>0</v>
      </c>
      <c r="P155">
        <v>0</v>
      </c>
      <c r="Q155">
        <v>0</v>
      </c>
      <c r="R155">
        <v>0</v>
      </c>
      <c r="S155">
        <v>269.08999999999997</v>
      </c>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524</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526</v>
      </c>
      <c r="B157">
        <v>-1217.94</v>
      </c>
      <c r="C157">
        <v>0</v>
      </c>
      <c r="D157">
        <v>0</v>
      </c>
      <c r="E157">
        <v>0</v>
      </c>
      <c r="F157">
        <v>-415.3</v>
      </c>
      <c r="G157">
        <v>0</v>
      </c>
      <c r="H157">
        <v>0</v>
      </c>
      <c r="I157">
        <v>0</v>
      </c>
      <c r="J157">
        <v>-185.8</v>
      </c>
      <c r="K157">
        <v>0</v>
      </c>
      <c r="L157">
        <v>0</v>
      </c>
      <c r="M157">
        <v>0</v>
      </c>
      <c r="N157">
        <v>0</v>
      </c>
      <c r="O157">
        <v>0</v>
      </c>
      <c r="P157">
        <v>0</v>
      </c>
      <c r="Q157">
        <v>0</v>
      </c>
      <c r="R157">
        <v>0</v>
      </c>
      <c r="S157">
        <v>-1345.46</v>
      </c>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659</v>
      </c>
      <c r="B158">
        <v>243.59</v>
      </c>
      <c r="C158">
        <v>0</v>
      </c>
      <c r="D158">
        <v>0</v>
      </c>
      <c r="E158">
        <v>0</v>
      </c>
      <c r="F158">
        <v>83.06</v>
      </c>
      <c r="G158">
        <v>0</v>
      </c>
      <c r="H158">
        <v>0</v>
      </c>
      <c r="I158">
        <v>0</v>
      </c>
      <c r="J158">
        <v>0</v>
      </c>
      <c r="K158">
        <v>0</v>
      </c>
      <c r="L158">
        <v>0</v>
      </c>
      <c r="M158">
        <v>0</v>
      </c>
      <c r="N158">
        <v>0</v>
      </c>
      <c r="O158">
        <v>0</v>
      </c>
      <c r="P158">
        <v>0</v>
      </c>
      <c r="Q158">
        <v>0</v>
      </c>
      <c r="R158">
        <v>0</v>
      </c>
      <c r="S158">
        <v>0</v>
      </c>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527</v>
      </c>
      <c r="B159">
        <v>-14401.51</v>
      </c>
      <c r="C159">
        <v>-2372</v>
      </c>
      <c r="D159">
        <v>10989</v>
      </c>
      <c r="E159">
        <v>3721</v>
      </c>
      <c r="F159">
        <v>-4664.7</v>
      </c>
      <c r="G159">
        <v>5271</v>
      </c>
      <c r="H159">
        <v>1185</v>
      </c>
      <c r="I159">
        <v>4002</v>
      </c>
      <c r="J159">
        <v>434.77</v>
      </c>
      <c r="K159">
        <v>1923.71</v>
      </c>
      <c r="L159">
        <v>-7896.38</v>
      </c>
      <c r="M159">
        <v>-3656.65</v>
      </c>
      <c r="N159">
        <v>0</v>
      </c>
      <c r="O159">
        <v>0</v>
      </c>
      <c r="P159">
        <v>0</v>
      </c>
      <c r="Q159">
        <v>0</v>
      </c>
      <c r="R159">
        <v>0</v>
      </c>
      <c r="S159">
        <v>-1076.3699999999999</v>
      </c>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528</v>
      </c>
      <c r="B160">
        <v>-65550.929999999993</v>
      </c>
      <c r="C160">
        <v>47937</v>
      </c>
      <c r="D160">
        <v>326366</v>
      </c>
      <c r="E160">
        <v>463253</v>
      </c>
      <c r="F160">
        <v>328542.09000000003</v>
      </c>
      <c r="G160">
        <v>345664</v>
      </c>
      <c r="H160">
        <v>602495</v>
      </c>
      <c r="I160">
        <v>547155</v>
      </c>
      <c r="J160">
        <v>215834.88</v>
      </c>
      <c r="K160">
        <v>189510.37</v>
      </c>
      <c r="L160">
        <v>138496.76</v>
      </c>
      <c r="M160">
        <v>173643.65</v>
      </c>
      <c r="N160">
        <v>152363.54999999999</v>
      </c>
      <c r="O160">
        <v>133972.29</v>
      </c>
      <c r="P160">
        <v>133972.29</v>
      </c>
      <c r="Q160">
        <v>192492.87</v>
      </c>
      <c r="R160">
        <v>246682.2</v>
      </c>
      <c r="S160">
        <v>108611.64</v>
      </c>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529</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665</v>
      </c>
      <c r="B162">
        <v>-51149.42</v>
      </c>
      <c r="C162">
        <v>50309</v>
      </c>
      <c r="D162">
        <v>315377</v>
      </c>
      <c r="E162">
        <v>459532</v>
      </c>
      <c r="F162">
        <v>333206.78999999998</v>
      </c>
      <c r="G162">
        <v>340393</v>
      </c>
      <c r="H162">
        <v>601310</v>
      </c>
      <c r="I162">
        <v>543153</v>
      </c>
      <c r="J162">
        <v>215400.11</v>
      </c>
      <c r="K162">
        <v>187586.65</v>
      </c>
      <c r="L162">
        <v>146393.14000000001</v>
      </c>
      <c r="M162">
        <v>177300.3</v>
      </c>
      <c r="N162">
        <v>152363.54999999999</v>
      </c>
      <c r="O162">
        <v>133972.29</v>
      </c>
      <c r="P162">
        <v>133972.29</v>
      </c>
      <c r="Q162">
        <v>192492.87</v>
      </c>
      <c r="R162">
        <v>246682.2</v>
      </c>
      <c r="S162">
        <v>109688.01</v>
      </c>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669</v>
      </c>
      <c r="B164">
        <v>-65550.929999999993</v>
      </c>
      <c r="C164">
        <v>47937</v>
      </c>
      <c r="D164">
        <v>326366</v>
      </c>
      <c r="E164">
        <v>463253</v>
      </c>
      <c r="F164">
        <v>328542.09000000003</v>
      </c>
      <c r="G164">
        <v>345664</v>
      </c>
      <c r="H164">
        <v>602495</v>
      </c>
      <c r="I164">
        <v>547155</v>
      </c>
      <c r="J164">
        <v>215834.88</v>
      </c>
      <c r="K164">
        <v>189510.37</v>
      </c>
      <c r="L164">
        <v>138496.76</v>
      </c>
      <c r="M164">
        <v>173643.65</v>
      </c>
      <c r="N164">
        <v>152363.54999999999</v>
      </c>
      <c r="O164">
        <v>133972.29</v>
      </c>
      <c r="P164">
        <v>133972.29</v>
      </c>
      <c r="Q164">
        <v>192492.87</v>
      </c>
      <c r="R164">
        <v>246682.2</v>
      </c>
      <c r="S164">
        <v>108611.64</v>
      </c>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531</v>
      </c>
      <c r="B165">
        <v>-1.7600000000000001E-2</v>
      </c>
      <c r="C165">
        <v>1.7309999999999999E-2</v>
      </c>
      <c r="D165">
        <v>0.1085</v>
      </c>
      <c r="E165">
        <v>0.15809999999999999</v>
      </c>
      <c r="F165">
        <v>0.13630999999999999</v>
      </c>
      <c r="G165">
        <v>0.14115</v>
      </c>
      <c r="H165">
        <v>0.25630999999999998</v>
      </c>
      <c r="I165">
        <v>0.23153000000000001</v>
      </c>
      <c r="J165">
        <v>9.9470000000000003E-2</v>
      </c>
      <c r="K165">
        <v>8.6620000000000003E-2</v>
      </c>
      <c r="L165">
        <v>7.8869999999999996E-2</v>
      </c>
      <c r="M165">
        <v>9.5519999999999994E-2</v>
      </c>
      <c r="N165">
        <v>7.4010000000000006E-2</v>
      </c>
      <c r="O165">
        <v>7.986E-2</v>
      </c>
      <c r="P165">
        <v>7.986E-2</v>
      </c>
      <c r="Q165">
        <v>0.13749</v>
      </c>
      <c r="R165">
        <v>0.1762</v>
      </c>
      <c r="S165">
        <v>7.83475E-2</v>
      </c>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532</v>
      </c>
      <c r="B166">
        <v>-1.7600000000000001E-2</v>
      </c>
      <c r="C166">
        <v>1.7309999999999999E-2</v>
      </c>
      <c r="D166">
        <v>0.10849</v>
      </c>
      <c r="E166">
        <v>0.15808</v>
      </c>
      <c r="F166">
        <v>0.13628999999999999</v>
      </c>
      <c r="G166">
        <v>0.14113999999999999</v>
      </c>
      <c r="H166">
        <v>0.25629000000000002</v>
      </c>
      <c r="I166">
        <v>0</v>
      </c>
      <c r="J166">
        <v>0</v>
      </c>
      <c r="K166">
        <v>0</v>
      </c>
      <c r="L166">
        <v>0</v>
      </c>
      <c r="M166">
        <v>0</v>
      </c>
      <c r="N166">
        <v>0</v>
      </c>
      <c r="O166">
        <v>0</v>
      </c>
      <c r="P166">
        <v>0</v>
      </c>
      <c r="Q166">
        <v>0</v>
      </c>
      <c r="R166">
        <v>0</v>
      </c>
      <c r="S166">
        <v>0</v>
      </c>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2151</v>
      </c>
      <c r="C219" t="s">
        <v>2152</v>
      </c>
      <c r="D219" t="s">
        <v>2153</v>
      </c>
      <c r="E219" t="s">
        <v>706</v>
      </c>
      <c r="F219" t="s">
        <v>707</v>
      </c>
      <c r="G219" t="s">
        <v>708</v>
      </c>
      <c r="H219" t="s">
        <v>666</v>
      </c>
      <c r="I219" t="s">
        <v>391</v>
      </c>
      <c r="J219" t="s">
        <v>392</v>
      </c>
      <c r="K219" t="s">
        <v>393</v>
      </c>
      <c r="L219" t="s">
        <v>394</v>
      </c>
      <c r="M219" t="s">
        <v>395</v>
      </c>
      <c r="N219" t="s">
        <v>396</v>
      </c>
      <c r="O219" t="s">
        <v>397</v>
      </c>
      <c r="P219" t="s">
        <v>397</v>
      </c>
      <c r="Q219" t="s">
        <v>398</v>
      </c>
      <c r="R219" t="s">
        <v>399</v>
      </c>
      <c r="S219" t="s">
        <v>400</v>
      </c>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533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653</v>
      </c>
      <c r="B221">
        <v>956796.99</v>
      </c>
      <c r="C221">
        <v>1025129</v>
      </c>
      <c r="D221">
        <v>961664</v>
      </c>
      <c r="E221">
        <v>568867</v>
      </c>
      <c r="F221">
        <v>2265591.71</v>
      </c>
      <c r="G221">
        <v>1850381</v>
      </c>
      <c r="H221">
        <v>1423798</v>
      </c>
      <c r="I221">
        <v>683613</v>
      </c>
      <c r="J221">
        <v>903928.1</v>
      </c>
      <c r="K221">
        <v>636918.35</v>
      </c>
      <c r="L221">
        <v>403406.23</v>
      </c>
      <c r="M221">
        <v>221593.26</v>
      </c>
      <c r="N221">
        <v>857634.71</v>
      </c>
      <c r="O221">
        <v>690061.45</v>
      </c>
      <c r="P221">
        <v>690061.45</v>
      </c>
      <c r="Q221">
        <v>550743.14</v>
      </c>
      <c r="R221">
        <v>308053.14</v>
      </c>
      <c r="S221">
        <v>545765.48</v>
      </c>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357</v>
      </c>
      <c r="B222">
        <v>784308.32</v>
      </c>
      <c r="C222">
        <v>572029</v>
      </c>
      <c r="D222">
        <v>356917</v>
      </c>
      <c r="E222">
        <v>168172</v>
      </c>
      <c r="F222">
        <v>589755.31000000006</v>
      </c>
      <c r="G222">
        <v>422804</v>
      </c>
      <c r="H222">
        <v>278285</v>
      </c>
      <c r="I222">
        <v>132463</v>
      </c>
      <c r="J222">
        <v>503030.8</v>
      </c>
      <c r="K222">
        <v>369917.53</v>
      </c>
      <c r="L222">
        <v>235482.64</v>
      </c>
      <c r="M222">
        <v>117959.2</v>
      </c>
      <c r="N222">
        <v>407767.07</v>
      </c>
      <c r="O222">
        <v>305282.13</v>
      </c>
      <c r="P222">
        <v>305282.13</v>
      </c>
      <c r="Q222">
        <v>203168.56</v>
      </c>
      <c r="R222">
        <v>100379.42</v>
      </c>
      <c r="S222">
        <v>387876.35</v>
      </c>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535</v>
      </c>
      <c r="B223">
        <v>0</v>
      </c>
      <c r="C223">
        <v>0</v>
      </c>
      <c r="D223">
        <v>0</v>
      </c>
      <c r="E223">
        <v>0</v>
      </c>
      <c r="F223">
        <v>0</v>
      </c>
      <c r="G223">
        <v>0</v>
      </c>
      <c r="H223">
        <v>0</v>
      </c>
      <c r="I223">
        <v>0</v>
      </c>
      <c r="J223">
        <v>431677.74</v>
      </c>
      <c r="K223">
        <v>318477.62</v>
      </c>
      <c r="L223">
        <v>207652.36</v>
      </c>
      <c r="M223">
        <v>102660.12</v>
      </c>
      <c r="N223">
        <v>393443.04</v>
      </c>
      <c r="O223">
        <v>294528.14</v>
      </c>
      <c r="P223">
        <v>294528.14</v>
      </c>
      <c r="Q223">
        <v>196094.66</v>
      </c>
      <c r="R223">
        <v>97713.81</v>
      </c>
      <c r="S223">
        <v>376854.15</v>
      </c>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536</v>
      </c>
      <c r="B224">
        <v>0</v>
      </c>
      <c r="C224">
        <v>0</v>
      </c>
      <c r="D224">
        <v>0</v>
      </c>
      <c r="E224">
        <v>0</v>
      </c>
      <c r="F224">
        <v>0</v>
      </c>
      <c r="G224">
        <v>0</v>
      </c>
      <c r="H224">
        <v>0</v>
      </c>
      <c r="I224">
        <v>0</v>
      </c>
      <c r="J224">
        <v>71353.06</v>
      </c>
      <c r="K224">
        <v>51439.91</v>
      </c>
      <c r="L224">
        <v>27830.28</v>
      </c>
      <c r="M224">
        <v>15299.08</v>
      </c>
      <c r="N224">
        <v>14324.03</v>
      </c>
      <c r="O224">
        <v>10753.99</v>
      </c>
      <c r="P224">
        <v>10753.99</v>
      </c>
      <c r="Q224">
        <v>7073.9</v>
      </c>
      <c r="R224">
        <v>2665.61</v>
      </c>
      <c r="S224">
        <v>11022.2</v>
      </c>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358</v>
      </c>
      <c r="B225">
        <v>22452.46</v>
      </c>
      <c r="C225">
        <v>33396</v>
      </c>
      <c r="D225">
        <v>24704</v>
      </c>
      <c r="E225">
        <v>14004</v>
      </c>
      <c r="F225">
        <v>-10432.5</v>
      </c>
      <c r="G225">
        <v>-11455</v>
      </c>
      <c r="H225">
        <v>-10483</v>
      </c>
      <c r="I225">
        <v>-1006</v>
      </c>
      <c r="J225">
        <v>-17836.580000000002</v>
      </c>
      <c r="K225">
        <v>-15353.75</v>
      </c>
      <c r="L225">
        <v>-16182.15</v>
      </c>
      <c r="M225">
        <v>-5332.83</v>
      </c>
      <c r="N225">
        <v>9553.68</v>
      </c>
      <c r="O225">
        <v>22943.7</v>
      </c>
      <c r="P225">
        <v>22943.7</v>
      </c>
      <c r="Q225">
        <v>12673.87</v>
      </c>
      <c r="R225">
        <v>8433.11</v>
      </c>
      <c r="S225">
        <v>33457.160000000003</v>
      </c>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537</v>
      </c>
      <c r="B226">
        <v>94858.42</v>
      </c>
      <c r="C226">
        <v>14139</v>
      </c>
      <c r="D226">
        <v>1996</v>
      </c>
      <c r="E226">
        <v>3445</v>
      </c>
      <c r="F226">
        <v>18743.96</v>
      </c>
      <c r="G226">
        <v>14308</v>
      </c>
      <c r="H226">
        <v>11189</v>
      </c>
      <c r="I226">
        <v>3219</v>
      </c>
      <c r="J226">
        <v>0</v>
      </c>
      <c r="K226">
        <v>0</v>
      </c>
      <c r="L226">
        <v>0</v>
      </c>
      <c r="M226">
        <v>0</v>
      </c>
      <c r="N226">
        <v>0</v>
      </c>
      <c r="O226">
        <v>0</v>
      </c>
      <c r="P226">
        <v>0</v>
      </c>
      <c r="Q226">
        <v>0</v>
      </c>
      <c r="R226">
        <v>0</v>
      </c>
      <c r="S226">
        <v>0</v>
      </c>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2163</v>
      </c>
      <c r="B227">
        <v>4040.32</v>
      </c>
      <c r="C227">
        <v>3030</v>
      </c>
      <c r="D227">
        <v>2020</v>
      </c>
      <c r="E227">
        <v>1010</v>
      </c>
      <c r="F227">
        <v>13079.96</v>
      </c>
      <c r="G227">
        <v>11578</v>
      </c>
      <c r="H227">
        <v>10078</v>
      </c>
      <c r="I227">
        <v>0</v>
      </c>
      <c r="J227">
        <v>0</v>
      </c>
      <c r="K227">
        <v>0</v>
      </c>
      <c r="L227">
        <v>0</v>
      </c>
      <c r="M227">
        <v>0</v>
      </c>
      <c r="N227">
        <v>0</v>
      </c>
      <c r="O227">
        <v>0</v>
      </c>
      <c r="P227">
        <v>0</v>
      </c>
      <c r="Q227">
        <v>0</v>
      </c>
      <c r="R227">
        <v>0</v>
      </c>
      <c r="S227">
        <v>0</v>
      </c>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538</v>
      </c>
      <c r="B228">
        <v>-5223.8599999999997</v>
      </c>
      <c r="C228">
        <v>143</v>
      </c>
      <c r="D228">
        <v>3576</v>
      </c>
      <c r="E228">
        <v>2175</v>
      </c>
      <c r="F228">
        <v>803.74</v>
      </c>
      <c r="G228">
        <v>4743</v>
      </c>
      <c r="H228">
        <v>975</v>
      </c>
      <c r="I228">
        <v>-436</v>
      </c>
      <c r="J228">
        <v>-597.32000000000005</v>
      </c>
      <c r="K228">
        <v>378.33</v>
      </c>
      <c r="L228">
        <v>-1719.72</v>
      </c>
      <c r="M228">
        <v>-1512.4</v>
      </c>
      <c r="N228">
        <v>942.53</v>
      </c>
      <c r="O228">
        <v>1021.85</v>
      </c>
      <c r="P228">
        <v>1021.85</v>
      </c>
      <c r="Q228">
        <v>-1916.24</v>
      </c>
      <c r="R228">
        <v>517.97</v>
      </c>
      <c r="S228">
        <v>-1028.9100000000001</v>
      </c>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539</v>
      </c>
      <c r="B229">
        <v>1053.58</v>
      </c>
      <c r="C229">
        <v>203</v>
      </c>
      <c r="D229">
        <v>281</v>
      </c>
      <c r="E229">
        <v>2576</v>
      </c>
      <c r="F229">
        <v>-3969.63</v>
      </c>
      <c r="G229">
        <v>2331</v>
      </c>
      <c r="H229">
        <v>2219</v>
      </c>
      <c r="I229">
        <v>115</v>
      </c>
      <c r="J229">
        <v>-4176.3</v>
      </c>
      <c r="K229">
        <v>-2188.63</v>
      </c>
      <c r="L229">
        <v>-2132.27</v>
      </c>
      <c r="M229">
        <v>-26.91</v>
      </c>
      <c r="N229">
        <v>-1250.77</v>
      </c>
      <c r="O229">
        <v>-1224.52</v>
      </c>
      <c r="P229">
        <v>-1224.52</v>
      </c>
      <c r="Q229">
        <v>-1635.54</v>
      </c>
      <c r="R229">
        <v>-2263.38</v>
      </c>
      <c r="S229">
        <v>-3925.09</v>
      </c>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540</v>
      </c>
      <c r="B230">
        <v>0</v>
      </c>
      <c r="C230">
        <v>0</v>
      </c>
      <c r="D230">
        <v>0</v>
      </c>
      <c r="E230">
        <v>0</v>
      </c>
      <c r="F230">
        <v>0</v>
      </c>
      <c r="G230">
        <v>0</v>
      </c>
      <c r="H230">
        <v>0</v>
      </c>
      <c r="I230">
        <v>0</v>
      </c>
      <c r="J230">
        <v>-4261.53</v>
      </c>
      <c r="K230">
        <v>-2189.73</v>
      </c>
      <c r="L230">
        <v>-2133.38</v>
      </c>
      <c r="M230">
        <v>-28.01</v>
      </c>
      <c r="N230">
        <v>-1250.77</v>
      </c>
      <c r="O230">
        <v>-1382.12</v>
      </c>
      <c r="P230">
        <v>-1382.12</v>
      </c>
      <c r="Q230">
        <v>-1689.55</v>
      </c>
      <c r="R230">
        <v>-2317.4</v>
      </c>
      <c r="S230">
        <v>-4534.17</v>
      </c>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541</v>
      </c>
      <c r="B231">
        <v>0</v>
      </c>
      <c r="C231">
        <v>0</v>
      </c>
      <c r="D231">
        <v>0</v>
      </c>
      <c r="E231">
        <v>2380</v>
      </c>
      <c r="F231">
        <v>0</v>
      </c>
      <c r="G231">
        <v>0</v>
      </c>
      <c r="H231">
        <v>0</v>
      </c>
      <c r="I231">
        <v>0</v>
      </c>
      <c r="J231">
        <v>85.23</v>
      </c>
      <c r="K231">
        <v>1.1100000000000001</v>
      </c>
      <c r="L231">
        <v>1.1100000000000001</v>
      </c>
      <c r="M231">
        <v>1.1100000000000001</v>
      </c>
      <c r="N231">
        <v>0</v>
      </c>
      <c r="O231">
        <v>157.6</v>
      </c>
      <c r="P231">
        <v>157.6</v>
      </c>
      <c r="Q231">
        <v>54.01</v>
      </c>
      <c r="R231">
        <v>54.02</v>
      </c>
      <c r="S231">
        <v>609.08000000000004</v>
      </c>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542</v>
      </c>
      <c r="B232">
        <v>1476.17</v>
      </c>
      <c r="C232">
        <v>1774</v>
      </c>
      <c r="D232">
        <v>1773</v>
      </c>
      <c r="E232">
        <v>0</v>
      </c>
      <c r="F232">
        <v>0</v>
      </c>
      <c r="G232">
        <v>0</v>
      </c>
      <c r="H232">
        <v>0</v>
      </c>
      <c r="I232">
        <v>0</v>
      </c>
      <c r="J232">
        <v>500</v>
      </c>
      <c r="K232">
        <v>0</v>
      </c>
      <c r="L232">
        <v>0</v>
      </c>
      <c r="M232">
        <v>0</v>
      </c>
      <c r="N232">
        <v>3187.11</v>
      </c>
      <c r="O232">
        <v>0</v>
      </c>
      <c r="P232">
        <v>0</v>
      </c>
      <c r="Q232">
        <v>0</v>
      </c>
      <c r="R232">
        <v>0</v>
      </c>
      <c r="S232">
        <v>0</v>
      </c>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654</v>
      </c>
      <c r="B233">
        <v>0</v>
      </c>
      <c r="C233">
        <v>0</v>
      </c>
      <c r="D233">
        <v>0</v>
      </c>
      <c r="E233">
        <v>0</v>
      </c>
      <c r="F233">
        <v>0</v>
      </c>
      <c r="G233">
        <v>0</v>
      </c>
      <c r="H233">
        <v>0</v>
      </c>
      <c r="I233">
        <v>0</v>
      </c>
      <c r="J233">
        <v>500</v>
      </c>
      <c r="K233">
        <v>0</v>
      </c>
      <c r="L233">
        <v>0</v>
      </c>
      <c r="M233">
        <v>0</v>
      </c>
      <c r="N233">
        <v>3187.11</v>
      </c>
      <c r="O233">
        <v>0</v>
      </c>
      <c r="P233">
        <v>0</v>
      </c>
      <c r="Q233">
        <v>0</v>
      </c>
      <c r="R233">
        <v>0</v>
      </c>
      <c r="S233">
        <v>0</v>
      </c>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544</v>
      </c>
      <c r="B234">
        <v>-17088.830000000002</v>
      </c>
      <c r="C234">
        <v>-12885</v>
      </c>
      <c r="D234">
        <v>-8435</v>
      </c>
      <c r="E234">
        <v>-3967</v>
      </c>
      <c r="F234">
        <v>-19346.93</v>
      </c>
      <c r="G234">
        <v>-12756</v>
      </c>
      <c r="H234">
        <v>-10851</v>
      </c>
      <c r="I234">
        <v>-7255</v>
      </c>
      <c r="J234">
        <v>0</v>
      </c>
      <c r="K234">
        <v>0</v>
      </c>
      <c r="L234">
        <v>0</v>
      </c>
      <c r="M234">
        <v>0</v>
      </c>
      <c r="N234">
        <v>0</v>
      </c>
      <c r="O234">
        <v>0</v>
      </c>
      <c r="P234">
        <v>0</v>
      </c>
      <c r="Q234">
        <v>0</v>
      </c>
      <c r="R234">
        <v>0</v>
      </c>
      <c r="S234">
        <v>0</v>
      </c>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346</v>
      </c>
      <c r="B235">
        <v>-17088.830000000002</v>
      </c>
      <c r="C235">
        <v>-12885</v>
      </c>
      <c r="D235">
        <v>-8435</v>
      </c>
      <c r="E235">
        <v>-3967</v>
      </c>
      <c r="F235">
        <v>-19346.93</v>
      </c>
      <c r="G235">
        <v>-12756</v>
      </c>
      <c r="H235">
        <v>-10851</v>
      </c>
      <c r="I235">
        <v>-7255</v>
      </c>
      <c r="J235">
        <v>0</v>
      </c>
      <c r="K235">
        <v>0</v>
      </c>
      <c r="L235">
        <v>0</v>
      </c>
      <c r="M235">
        <v>0</v>
      </c>
      <c r="N235">
        <v>0</v>
      </c>
      <c r="O235">
        <v>0</v>
      </c>
      <c r="P235">
        <v>0</v>
      </c>
      <c r="Q235">
        <v>0</v>
      </c>
      <c r="R235">
        <v>0</v>
      </c>
      <c r="S235">
        <v>0</v>
      </c>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355</v>
      </c>
      <c r="B236">
        <v>350295.14</v>
      </c>
      <c r="C236">
        <v>239521</v>
      </c>
      <c r="D236">
        <v>149323</v>
      </c>
      <c r="E236">
        <v>67386</v>
      </c>
      <c r="F236">
        <v>257977.05</v>
      </c>
      <c r="G236">
        <v>190696</v>
      </c>
      <c r="H236">
        <v>129280</v>
      </c>
      <c r="I236">
        <v>63513</v>
      </c>
      <c r="J236">
        <v>245134.93</v>
      </c>
      <c r="K236">
        <v>180632.64</v>
      </c>
      <c r="L236">
        <v>121733.66</v>
      </c>
      <c r="M236">
        <v>64426.75</v>
      </c>
      <c r="N236">
        <v>298038.74</v>
      </c>
      <c r="O236">
        <v>227550.72</v>
      </c>
      <c r="P236">
        <v>227550.72</v>
      </c>
      <c r="Q236">
        <v>152395.01</v>
      </c>
      <c r="R236">
        <v>76466.83</v>
      </c>
      <c r="S236">
        <v>320195.20000000001</v>
      </c>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545</v>
      </c>
      <c r="B237">
        <v>4294.46</v>
      </c>
      <c r="C237">
        <v>3221</v>
      </c>
      <c r="D237">
        <v>2147</v>
      </c>
      <c r="E237">
        <v>1074</v>
      </c>
      <c r="F237">
        <v>3482.83</v>
      </c>
      <c r="G237">
        <v>2624</v>
      </c>
      <c r="H237">
        <v>1758</v>
      </c>
      <c r="I237">
        <v>881</v>
      </c>
      <c r="J237">
        <v>0</v>
      </c>
      <c r="K237">
        <v>0</v>
      </c>
      <c r="L237">
        <v>0</v>
      </c>
      <c r="M237">
        <v>0</v>
      </c>
      <c r="N237">
        <v>0</v>
      </c>
      <c r="O237">
        <v>0</v>
      </c>
      <c r="P237">
        <v>0</v>
      </c>
      <c r="Q237">
        <v>0</v>
      </c>
      <c r="R237">
        <v>0</v>
      </c>
      <c r="S237">
        <v>0</v>
      </c>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546</v>
      </c>
      <c r="B238">
        <v>0</v>
      </c>
      <c r="C238">
        <v>0</v>
      </c>
      <c r="D238">
        <v>0</v>
      </c>
      <c r="E238">
        <v>0</v>
      </c>
      <c r="F238">
        <v>-244.57</v>
      </c>
      <c r="G238">
        <v>0</v>
      </c>
      <c r="H238">
        <v>0</v>
      </c>
      <c r="I238">
        <v>0</v>
      </c>
      <c r="J238">
        <v>6904.21</v>
      </c>
      <c r="K238">
        <v>16361.46</v>
      </c>
      <c r="L238">
        <v>12957.43</v>
      </c>
      <c r="M238">
        <v>2725.79</v>
      </c>
      <c r="N238">
        <v>-78708.77</v>
      </c>
      <c r="O238">
        <v>-68688.39</v>
      </c>
      <c r="P238">
        <v>-68688.39</v>
      </c>
      <c r="Q238">
        <v>-71145.399999999994</v>
      </c>
      <c r="R238">
        <v>-77723.539999999994</v>
      </c>
      <c r="S238">
        <v>26262.2</v>
      </c>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547</v>
      </c>
      <c r="B239">
        <v>2197263.16</v>
      </c>
      <c r="C239">
        <v>1879700</v>
      </c>
      <c r="D239">
        <v>1495966</v>
      </c>
      <c r="E239">
        <v>824742</v>
      </c>
      <c r="F239">
        <v>3115440.96</v>
      </c>
      <c r="G239">
        <v>2475254</v>
      </c>
      <c r="H239">
        <v>1836248</v>
      </c>
      <c r="I239">
        <v>875107</v>
      </c>
      <c r="J239">
        <v>1636887.84</v>
      </c>
      <c r="K239">
        <v>1186665.92</v>
      </c>
      <c r="L239">
        <v>753545.82</v>
      </c>
      <c r="M239">
        <v>399832.86</v>
      </c>
      <c r="N239">
        <v>1497164.3</v>
      </c>
      <c r="O239">
        <v>1176946.93</v>
      </c>
      <c r="P239">
        <v>1176946.93</v>
      </c>
      <c r="Q239">
        <v>844283.39</v>
      </c>
      <c r="R239">
        <v>413863.55</v>
      </c>
      <c r="S239">
        <v>1308602.3899999999</v>
      </c>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548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549</v>
      </c>
      <c r="B241">
        <v>97488.94</v>
      </c>
      <c r="C241">
        <v>243150</v>
      </c>
      <c r="D241">
        <v>-3858</v>
      </c>
      <c r="E241">
        <v>-186064</v>
      </c>
      <c r="F241">
        <v>-644451.52</v>
      </c>
      <c r="G241">
        <v>-255036</v>
      </c>
      <c r="H241">
        <v>-191673</v>
      </c>
      <c r="I241">
        <v>-185490</v>
      </c>
      <c r="J241">
        <v>-180349.12</v>
      </c>
      <c r="K241">
        <v>-29380.46</v>
      </c>
      <c r="L241">
        <v>-34709.03</v>
      </c>
      <c r="M241">
        <v>-70058.789999999994</v>
      </c>
      <c r="N241">
        <v>15283.5</v>
      </c>
      <c r="O241">
        <v>-28147.75</v>
      </c>
      <c r="P241">
        <v>-28147.75</v>
      </c>
      <c r="Q241">
        <v>-100547.18</v>
      </c>
      <c r="R241">
        <v>-125620.24</v>
      </c>
      <c r="S241">
        <v>128801.99</v>
      </c>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550</v>
      </c>
      <c r="B242">
        <v>-2055753.44</v>
      </c>
      <c r="C242">
        <v>-2324808</v>
      </c>
      <c r="D242">
        <v>-2967531</v>
      </c>
      <c r="E242">
        <v>-1960965</v>
      </c>
      <c r="F242">
        <v>-3255081.09</v>
      </c>
      <c r="G242">
        <v>-3426977</v>
      </c>
      <c r="H242">
        <v>-1863107</v>
      </c>
      <c r="I242">
        <v>-966959</v>
      </c>
      <c r="J242">
        <v>-1528305.09</v>
      </c>
      <c r="K242">
        <v>-1547650.3</v>
      </c>
      <c r="L242">
        <v>-225241.11</v>
      </c>
      <c r="M242">
        <v>-509.42</v>
      </c>
      <c r="N242">
        <v>-704029.35</v>
      </c>
      <c r="O242">
        <v>-345456.51</v>
      </c>
      <c r="P242">
        <v>-345456.51</v>
      </c>
      <c r="Q242">
        <v>-456169.52</v>
      </c>
      <c r="R242">
        <v>-319122.59999999998</v>
      </c>
      <c r="S242">
        <v>424704.46</v>
      </c>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551</v>
      </c>
      <c r="B243">
        <v>31803.32</v>
      </c>
      <c r="C243">
        <v>85525</v>
      </c>
      <c r="D243">
        <v>50643</v>
      </c>
      <c r="E243">
        <v>-164461</v>
      </c>
      <c r="F243">
        <v>-118351.57</v>
      </c>
      <c r="G243">
        <v>-130308</v>
      </c>
      <c r="H243">
        <v>-58051</v>
      </c>
      <c r="I243">
        <v>-101156</v>
      </c>
      <c r="J243">
        <v>-1237.49</v>
      </c>
      <c r="K243">
        <v>-40230.550000000003</v>
      </c>
      <c r="L243">
        <v>14810.84</v>
      </c>
      <c r="M243">
        <v>656.65</v>
      </c>
      <c r="N243">
        <v>-72104.929999999993</v>
      </c>
      <c r="O243">
        <v>-71308.78</v>
      </c>
      <c r="P243">
        <v>-71308.78</v>
      </c>
      <c r="Q243">
        <v>-45320.69</v>
      </c>
      <c r="R243">
        <v>-22421.52</v>
      </c>
      <c r="S243">
        <v>53887.23</v>
      </c>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552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553</v>
      </c>
      <c r="B245">
        <v>425322.07</v>
      </c>
      <c r="C245">
        <v>-244086</v>
      </c>
      <c r="D245">
        <v>476278</v>
      </c>
      <c r="E245">
        <v>1903672</v>
      </c>
      <c r="F245">
        <v>865197.64</v>
      </c>
      <c r="G245">
        <v>723392</v>
      </c>
      <c r="H245">
        <v>611260</v>
      </c>
      <c r="I245">
        <v>886163</v>
      </c>
      <c r="J245">
        <v>374695.81</v>
      </c>
      <c r="K245">
        <v>817506.09</v>
      </c>
      <c r="L245">
        <v>477712.98</v>
      </c>
      <c r="M245">
        <v>189562.09</v>
      </c>
      <c r="N245">
        <v>289840.59999999998</v>
      </c>
      <c r="O245">
        <v>-173309.93</v>
      </c>
      <c r="P245">
        <v>-173309.93</v>
      </c>
      <c r="Q245">
        <v>536507.18000000005</v>
      </c>
      <c r="R245">
        <v>958366.36</v>
      </c>
      <c r="S245">
        <v>-542366.11</v>
      </c>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554</v>
      </c>
      <c r="B246">
        <v>-1424.79</v>
      </c>
      <c r="C246">
        <v>-589</v>
      </c>
      <c r="D246">
        <v>-589</v>
      </c>
      <c r="E246">
        <v>-589</v>
      </c>
      <c r="F246">
        <v>-966.35</v>
      </c>
      <c r="G246">
        <v>0</v>
      </c>
      <c r="H246">
        <v>0</v>
      </c>
      <c r="I246">
        <v>0</v>
      </c>
      <c r="J246">
        <v>0</v>
      </c>
      <c r="K246">
        <v>0</v>
      </c>
      <c r="L246">
        <v>0</v>
      </c>
      <c r="M246">
        <v>0</v>
      </c>
      <c r="N246">
        <v>0</v>
      </c>
      <c r="O246">
        <v>0</v>
      </c>
      <c r="P246">
        <v>0</v>
      </c>
      <c r="Q246">
        <v>0</v>
      </c>
      <c r="R246">
        <v>0</v>
      </c>
      <c r="S246">
        <v>0</v>
      </c>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555</v>
      </c>
      <c r="B247">
        <v>-8773.4</v>
      </c>
      <c r="C247">
        <v>-17860</v>
      </c>
      <c r="D247">
        <v>8480</v>
      </c>
      <c r="E247">
        <v>-16332</v>
      </c>
      <c r="F247">
        <v>30381.49</v>
      </c>
      <c r="G247">
        <v>4321</v>
      </c>
      <c r="H247">
        <v>14052</v>
      </c>
      <c r="I247">
        <v>380</v>
      </c>
      <c r="J247">
        <v>2180.17</v>
      </c>
      <c r="K247">
        <v>2067.35</v>
      </c>
      <c r="L247">
        <v>1044.24</v>
      </c>
      <c r="M247">
        <v>13520.85</v>
      </c>
      <c r="N247">
        <v>-27654.95</v>
      </c>
      <c r="O247">
        <v>-18522.25</v>
      </c>
      <c r="P247">
        <v>-18522.25</v>
      </c>
      <c r="Q247">
        <v>-26377.41</v>
      </c>
      <c r="R247">
        <v>-31140.68</v>
      </c>
      <c r="S247">
        <v>27170.560000000001</v>
      </c>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556</v>
      </c>
      <c r="B248">
        <v>685925.85</v>
      </c>
      <c r="C248">
        <v>-378968</v>
      </c>
      <c r="D248">
        <v>-940611</v>
      </c>
      <c r="E248">
        <v>400003</v>
      </c>
      <c r="F248">
        <v>-7830.44</v>
      </c>
      <c r="G248">
        <v>-609354</v>
      </c>
      <c r="H248">
        <v>348729</v>
      </c>
      <c r="I248">
        <v>508045</v>
      </c>
      <c r="J248">
        <v>303872.13</v>
      </c>
      <c r="K248">
        <v>388978.06</v>
      </c>
      <c r="L248">
        <v>987163.75</v>
      </c>
      <c r="M248">
        <v>533004.24</v>
      </c>
      <c r="N248">
        <v>998499.16</v>
      </c>
      <c r="O248">
        <v>540201.72</v>
      </c>
      <c r="P248">
        <v>540201.72</v>
      </c>
      <c r="Q248">
        <v>752375.78</v>
      </c>
      <c r="R248">
        <v>873924.87</v>
      </c>
      <c r="S248">
        <v>1400800.52</v>
      </c>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566</v>
      </c>
      <c r="B249">
        <v>8043.39</v>
      </c>
      <c r="C249">
        <v>418</v>
      </c>
      <c r="D249">
        <v>221</v>
      </c>
      <c r="E249">
        <v>60</v>
      </c>
      <c r="F249">
        <v>274.41000000000003</v>
      </c>
      <c r="G249">
        <v>178</v>
      </c>
      <c r="H249">
        <v>143</v>
      </c>
      <c r="I249">
        <v>55</v>
      </c>
      <c r="J249">
        <v>1265.47</v>
      </c>
      <c r="K249">
        <v>1150.29</v>
      </c>
      <c r="L249">
        <v>757.9</v>
      </c>
      <c r="M249">
        <v>1081.07</v>
      </c>
      <c r="N249">
        <v>3742.6</v>
      </c>
      <c r="O249">
        <v>2425.0300000000002</v>
      </c>
      <c r="P249">
        <v>2425.0300000000002</v>
      </c>
      <c r="Q249">
        <v>3493.72</v>
      </c>
      <c r="R249">
        <v>1369.14</v>
      </c>
      <c r="S249">
        <v>4544.87</v>
      </c>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582</v>
      </c>
      <c r="B250">
        <v>-370521.27</v>
      </c>
      <c r="C250">
        <v>-263735</v>
      </c>
      <c r="D250">
        <v>-161745</v>
      </c>
      <c r="E250">
        <v>-76187</v>
      </c>
      <c r="F250">
        <v>-272294.86</v>
      </c>
      <c r="G250">
        <v>-201995</v>
      </c>
      <c r="H250">
        <v>-137376</v>
      </c>
      <c r="I250">
        <v>-67953</v>
      </c>
      <c r="J250">
        <v>-251603.92</v>
      </c>
      <c r="K250">
        <v>-180085.36</v>
      </c>
      <c r="L250">
        <v>-122141.22</v>
      </c>
      <c r="M250">
        <v>-64886.54</v>
      </c>
      <c r="N250">
        <v>-299365.09000000003</v>
      </c>
      <c r="O250">
        <v>-227749.23</v>
      </c>
      <c r="P250">
        <v>-227749.23</v>
      </c>
      <c r="Q250">
        <v>-150279.12</v>
      </c>
      <c r="R250">
        <v>-74483.28</v>
      </c>
      <c r="S250">
        <v>-320888.14</v>
      </c>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557</v>
      </c>
      <c r="B251">
        <v>-369061.63</v>
      </c>
      <c r="C251">
        <v>-361526</v>
      </c>
      <c r="D251">
        <v>-171293</v>
      </c>
      <c r="E251">
        <v>-4940</v>
      </c>
      <c r="F251">
        <v>-380849.72</v>
      </c>
      <c r="G251">
        <v>-374776</v>
      </c>
      <c r="H251">
        <v>-90373</v>
      </c>
      <c r="I251">
        <v>-4408</v>
      </c>
      <c r="J251">
        <v>-112613.1</v>
      </c>
      <c r="K251">
        <v>-107939.65</v>
      </c>
      <c r="L251">
        <v>-28159.46</v>
      </c>
      <c r="M251">
        <v>-3822.81</v>
      </c>
      <c r="N251">
        <v>-114613.72</v>
      </c>
      <c r="O251">
        <v>-109033.06</v>
      </c>
      <c r="P251">
        <v>-109033.06</v>
      </c>
      <c r="Q251">
        <v>-10068.61</v>
      </c>
      <c r="R251">
        <v>-1530.01</v>
      </c>
      <c r="S251">
        <v>-232103.91</v>
      </c>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359</v>
      </c>
      <c r="B252">
        <v>-45613.67</v>
      </c>
      <c r="C252">
        <v>-1003811</v>
      </c>
      <c r="D252">
        <v>-1273428</v>
      </c>
      <c r="E252">
        <v>318936</v>
      </c>
      <c r="F252">
        <v>-660700.61</v>
      </c>
      <c r="G252">
        <v>-1185947</v>
      </c>
      <c r="H252">
        <v>121123</v>
      </c>
      <c r="I252">
        <v>435739</v>
      </c>
      <c r="J252">
        <v>-59079.42</v>
      </c>
      <c r="K252">
        <v>102103.34</v>
      </c>
      <c r="L252">
        <v>837620.97</v>
      </c>
      <c r="M252">
        <v>465375.97</v>
      </c>
      <c r="N252">
        <v>588262.94999999995</v>
      </c>
      <c r="O252">
        <v>205844.46</v>
      </c>
      <c r="P252">
        <v>205844.46</v>
      </c>
      <c r="Q252">
        <v>595521.77</v>
      </c>
      <c r="R252">
        <v>799280.71</v>
      </c>
      <c r="S252">
        <v>852353.34</v>
      </c>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558</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559</v>
      </c>
      <c r="B254">
        <v>0</v>
      </c>
      <c r="C254">
        <v>0</v>
      </c>
      <c r="D254">
        <v>0</v>
      </c>
      <c r="E254">
        <v>0</v>
      </c>
      <c r="F254">
        <v>0</v>
      </c>
      <c r="G254">
        <v>0</v>
      </c>
      <c r="H254">
        <v>0</v>
      </c>
      <c r="I254">
        <v>0</v>
      </c>
      <c r="J254">
        <v>65.83</v>
      </c>
      <c r="K254">
        <v>0</v>
      </c>
      <c r="L254">
        <v>0</v>
      </c>
      <c r="M254">
        <v>-0.03</v>
      </c>
      <c r="N254">
        <v>-0.65</v>
      </c>
      <c r="O254">
        <v>-0.35</v>
      </c>
      <c r="P254">
        <v>-0.35</v>
      </c>
      <c r="Q254">
        <v>-0.32</v>
      </c>
      <c r="R254">
        <v>-0.03</v>
      </c>
      <c r="S254">
        <v>-0.64</v>
      </c>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560</v>
      </c>
      <c r="B255">
        <v>0</v>
      </c>
      <c r="C255">
        <v>0</v>
      </c>
      <c r="D255">
        <v>0</v>
      </c>
      <c r="E255">
        <v>0</v>
      </c>
      <c r="F255">
        <v>0</v>
      </c>
      <c r="G255">
        <v>0</v>
      </c>
      <c r="H255">
        <v>0</v>
      </c>
      <c r="I255">
        <v>0</v>
      </c>
      <c r="J255">
        <v>0</v>
      </c>
      <c r="K255">
        <v>0</v>
      </c>
      <c r="L255">
        <v>0</v>
      </c>
      <c r="M255">
        <v>0</v>
      </c>
      <c r="N255">
        <v>0</v>
      </c>
      <c r="O255">
        <v>0</v>
      </c>
      <c r="P255">
        <v>0</v>
      </c>
      <c r="Q255">
        <v>0</v>
      </c>
      <c r="R255">
        <v>0</v>
      </c>
      <c r="S255">
        <v>1360</v>
      </c>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2164</v>
      </c>
      <c r="B256">
        <v>0</v>
      </c>
      <c r="C256">
        <v>0</v>
      </c>
      <c r="D256">
        <v>0</v>
      </c>
      <c r="E256">
        <v>0</v>
      </c>
      <c r="F256">
        <v>0</v>
      </c>
      <c r="G256">
        <v>0</v>
      </c>
      <c r="H256">
        <v>0</v>
      </c>
      <c r="I256">
        <v>0</v>
      </c>
      <c r="J256">
        <v>0</v>
      </c>
      <c r="K256">
        <v>0</v>
      </c>
      <c r="L256">
        <v>0</v>
      </c>
      <c r="M256">
        <v>0</v>
      </c>
      <c r="N256">
        <v>0</v>
      </c>
      <c r="O256">
        <v>0</v>
      </c>
      <c r="P256">
        <v>0</v>
      </c>
      <c r="Q256">
        <v>-205.63</v>
      </c>
      <c r="R256">
        <v>-122.09</v>
      </c>
      <c r="S256">
        <v>-3842.89</v>
      </c>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2165</v>
      </c>
      <c r="B257">
        <v>0</v>
      </c>
      <c r="C257">
        <v>0</v>
      </c>
      <c r="D257">
        <v>0</v>
      </c>
      <c r="E257">
        <v>0</v>
      </c>
      <c r="F257">
        <v>0</v>
      </c>
      <c r="G257">
        <v>0</v>
      </c>
      <c r="H257">
        <v>0</v>
      </c>
      <c r="I257">
        <v>0</v>
      </c>
      <c r="J257">
        <v>0</v>
      </c>
      <c r="K257">
        <v>0</v>
      </c>
      <c r="L257">
        <v>0</v>
      </c>
      <c r="M257">
        <v>0</v>
      </c>
      <c r="N257">
        <v>0</v>
      </c>
      <c r="O257">
        <v>0</v>
      </c>
      <c r="P257">
        <v>0</v>
      </c>
      <c r="Q257">
        <v>-205.63</v>
      </c>
      <c r="R257">
        <v>-122.09</v>
      </c>
      <c r="S257">
        <v>-3842.89</v>
      </c>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2166</v>
      </c>
      <c r="B258">
        <v>0</v>
      </c>
      <c r="C258">
        <v>0</v>
      </c>
      <c r="D258">
        <v>0</v>
      </c>
      <c r="E258">
        <v>0</v>
      </c>
      <c r="F258">
        <v>0</v>
      </c>
      <c r="G258">
        <v>0</v>
      </c>
      <c r="H258">
        <v>0</v>
      </c>
      <c r="I258">
        <v>0</v>
      </c>
      <c r="J258">
        <v>0</v>
      </c>
      <c r="K258">
        <v>0</v>
      </c>
      <c r="L258">
        <v>0</v>
      </c>
      <c r="M258">
        <v>0</v>
      </c>
      <c r="N258">
        <v>0</v>
      </c>
      <c r="O258">
        <v>0</v>
      </c>
      <c r="P258">
        <v>0</v>
      </c>
      <c r="Q258">
        <v>1009.24</v>
      </c>
      <c r="R258">
        <v>575.27</v>
      </c>
      <c r="S258">
        <v>6369.75</v>
      </c>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2167</v>
      </c>
      <c r="B259">
        <v>0</v>
      </c>
      <c r="C259">
        <v>0</v>
      </c>
      <c r="D259">
        <v>0</v>
      </c>
      <c r="E259">
        <v>0</v>
      </c>
      <c r="F259">
        <v>0</v>
      </c>
      <c r="G259">
        <v>0</v>
      </c>
      <c r="H259">
        <v>0</v>
      </c>
      <c r="I259">
        <v>0</v>
      </c>
      <c r="J259">
        <v>0</v>
      </c>
      <c r="K259">
        <v>0</v>
      </c>
      <c r="L259">
        <v>0</v>
      </c>
      <c r="M259">
        <v>0</v>
      </c>
      <c r="N259">
        <v>0</v>
      </c>
      <c r="O259">
        <v>0</v>
      </c>
      <c r="P259">
        <v>0</v>
      </c>
      <c r="Q259">
        <v>1009.24</v>
      </c>
      <c r="R259">
        <v>575.27</v>
      </c>
      <c r="S259">
        <v>6369.75</v>
      </c>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562</v>
      </c>
      <c r="B260">
        <v>814.12</v>
      </c>
      <c r="C260">
        <v>556</v>
      </c>
      <c r="D260">
        <v>413</v>
      </c>
      <c r="E260">
        <v>-171451</v>
      </c>
      <c r="F260">
        <v>8124.5</v>
      </c>
      <c r="G260">
        <v>189</v>
      </c>
      <c r="H260">
        <v>154</v>
      </c>
      <c r="I260">
        <v>105</v>
      </c>
      <c r="J260">
        <v>7986.34</v>
      </c>
      <c r="K260">
        <v>2567.44</v>
      </c>
      <c r="L260">
        <v>2287.5700000000002</v>
      </c>
      <c r="M260">
        <v>139.87</v>
      </c>
      <c r="N260">
        <v>14739.84</v>
      </c>
      <c r="O260">
        <v>2585.52</v>
      </c>
      <c r="P260">
        <v>2585.52</v>
      </c>
      <c r="Q260">
        <v>2732.16</v>
      </c>
      <c r="R260">
        <v>2352.17</v>
      </c>
      <c r="S260">
        <v>4987.17</v>
      </c>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563</v>
      </c>
      <c r="B261">
        <v>814.12</v>
      </c>
      <c r="C261">
        <v>556</v>
      </c>
      <c r="D261">
        <v>413</v>
      </c>
      <c r="E261">
        <v>295</v>
      </c>
      <c r="F261">
        <v>8124.5</v>
      </c>
      <c r="G261">
        <v>189</v>
      </c>
      <c r="H261">
        <v>154</v>
      </c>
      <c r="I261">
        <v>105</v>
      </c>
      <c r="J261">
        <v>7986.34</v>
      </c>
      <c r="K261">
        <v>2567.44</v>
      </c>
      <c r="L261">
        <v>2287.5700000000002</v>
      </c>
      <c r="M261">
        <v>139.87</v>
      </c>
      <c r="N261">
        <v>14739.84</v>
      </c>
      <c r="O261">
        <v>2585.52</v>
      </c>
      <c r="P261">
        <v>2585.52</v>
      </c>
      <c r="Q261">
        <v>2732.16</v>
      </c>
      <c r="R261">
        <v>2352.17</v>
      </c>
      <c r="S261">
        <v>4987.17</v>
      </c>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565</v>
      </c>
      <c r="B262">
        <v>0</v>
      </c>
      <c r="C262">
        <v>0</v>
      </c>
      <c r="D262">
        <v>0</v>
      </c>
      <c r="E262">
        <v>-171746</v>
      </c>
      <c r="F262">
        <v>0</v>
      </c>
      <c r="G262">
        <v>0</v>
      </c>
      <c r="H262">
        <v>0</v>
      </c>
      <c r="I262">
        <v>0</v>
      </c>
      <c r="J262">
        <v>0</v>
      </c>
      <c r="K262">
        <v>0</v>
      </c>
      <c r="L262">
        <v>0</v>
      </c>
      <c r="M262">
        <v>0</v>
      </c>
      <c r="N262">
        <v>0</v>
      </c>
      <c r="O262">
        <v>0</v>
      </c>
      <c r="P262">
        <v>0</v>
      </c>
      <c r="Q262">
        <v>0</v>
      </c>
      <c r="R262">
        <v>0</v>
      </c>
      <c r="S262">
        <v>0</v>
      </c>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360</v>
      </c>
      <c r="B263">
        <v>-4641229.3099999996</v>
      </c>
      <c r="C263">
        <v>-4003695</v>
      </c>
      <c r="D263">
        <v>-2684021</v>
      </c>
      <c r="E263">
        <v>-979536</v>
      </c>
      <c r="F263">
        <v>-2569824.41</v>
      </c>
      <c r="G263">
        <v>-1620722</v>
      </c>
      <c r="H263">
        <v>-902525</v>
      </c>
      <c r="I263">
        <v>-530187</v>
      </c>
      <c r="J263">
        <v>-1272947.33</v>
      </c>
      <c r="K263">
        <v>-857914.32</v>
      </c>
      <c r="L263">
        <v>-567626.56000000006</v>
      </c>
      <c r="M263">
        <v>-195460.54</v>
      </c>
      <c r="N263">
        <v>-1169047.57</v>
      </c>
      <c r="O263">
        <v>-1061832</v>
      </c>
      <c r="P263">
        <v>-1061832</v>
      </c>
      <c r="Q263">
        <v>-603110.75</v>
      </c>
      <c r="R263">
        <v>-437757.97</v>
      </c>
      <c r="S263">
        <v>-1107401.8999999999</v>
      </c>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563</v>
      </c>
      <c r="B264">
        <v>-4145092.89</v>
      </c>
      <c r="C264">
        <v>-3670526</v>
      </c>
      <c r="D264">
        <v>-2494564</v>
      </c>
      <c r="E264">
        <v>-965090</v>
      </c>
      <c r="F264">
        <v>-2266539.9300000002</v>
      </c>
      <c r="G264">
        <v>-1314382</v>
      </c>
      <c r="H264">
        <v>-770629</v>
      </c>
      <c r="I264">
        <v>-399101</v>
      </c>
      <c r="J264">
        <v>-1255064.48</v>
      </c>
      <c r="K264">
        <v>-848945.48</v>
      </c>
      <c r="L264">
        <v>-563024.84</v>
      </c>
      <c r="M264">
        <v>-193838.77</v>
      </c>
      <c r="N264">
        <v>-1152224.8999999999</v>
      </c>
      <c r="O264">
        <v>-1045771.05</v>
      </c>
      <c r="P264">
        <v>-1045771.05</v>
      </c>
      <c r="Q264">
        <v>-587049.80000000005</v>
      </c>
      <c r="R264">
        <v>-437554.62</v>
      </c>
      <c r="S264">
        <v>-1103877.1299999999</v>
      </c>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564</v>
      </c>
      <c r="B265">
        <v>-66351.42</v>
      </c>
      <c r="C265">
        <v>-55880</v>
      </c>
      <c r="D265">
        <v>-27711</v>
      </c>
      <c r="E265">
        <v>-14446</v>
      </c>
      <c r="F265">
        <v>-11347.68</v>
      </c>
      <c r="G265">
        <v>-14403</v>
      </c>
      <c r="H265">
        <v>-4958</v>
      </c>
      <c r="I265">
        <v>-4149</v>
      </c>
      <c r="J265">
        <v>-17882.84</v>
      </c>
      <c r="K265">
        <v>-8968.84</v>
      </c>
      <c r="L265">
        <v>-4601.72</v>
      </c>
      <c r="M265">
        <v>-1621.77</v>
      </c>
      <c r="N265">
        <v>-16822.66</v>
      </c>
      <c r="O265">
        <v>-16060.95</v>
      </c>
      <c r="P265">
        <v>-16060.95</v>
      </c>
      <c r="Q265">
        <v>-16060.95</v>
      </c>
      <c r="R265">
        <v>-203.35</v>
      </c>
      <c r="S265">
        <v>-3524.77</v>
      </c>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565</v>
      </c>
      <c r="B266">
        <v>-429785</v>
      </c>
      <c r="C266">
        <v>-277289</v>
      </c>
      <c r="D266">
        <v>-161746</v>
      </c>
      <c r="E266">
        <v>0</v>
      </c>
      <c r="F266">
        <v>-291936.8</v>
      </c>
      <c r="G266">
        <v>-291937</v>
      </c>
      <c r="H266">
        <v>-126938</v>
      </c>
      <c r="I266">
        <v>-126937</v>
      </c>
      <c r="J266">
        <v>0</v>
      </c>
      <c r="K266">
        <v>0</v>
      </c>
      <c r="L266">
        <v>0</v>
      </c>
      <c r="M266">
        <v>0</v>
      </c>
      <c r="N266">
        <v>0</v>
      </c>
      <c r="O266">
        <v>0</v>
      </c>
      <c r="P266">
        <v>0</v>
      </c>
      <c r="Q266">
        <v>0</v>
      </c>
      <c r="R266">
        <v>0</v>
      </c>
      <c r="S266">
        <v>0</v>
      </c>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660</v>
      </c>
      <c r="B267">
        <v>0</v>
      </c>
      <c r="C267">
        <v>0</v>
      </c>
      <c r="D267">
        <v>0</v>
      </c>
      <c r="E267">
        <v>0</v>
      </c>
      <c r="F267">
        <v>0</v>
      </c>
      <c r="G267">
        <v>0</v>
      </c>
      <c r="H267">
        <v>0</v>
      </c>
      <c r="I267">
        <v>0</v>
      </c>
      <c r="J267">
        <v>242343.98</v>
      </c>
      <c r="K267">
        <v>242343.98</v>
      </c>
      <c r="L267">
        <v>242343.98</v>
      </c>
      <c r="M267">
        <v>200005</v>
      </c>
      <c r="N267">
        <v>210267.62</v>
      </c>
      <c r="O267">
        <v>-88094.61</v>
      </c>
      <c r="P267">
        <v>-88094.61</v>
      </c>
      <c r="Q267">
        <v>-87887.32</v>
      </c>
      <c r="R267">
        <v>-90000</v>
      </c>
      <c r="S267">
        <v>-174486.58</v>
      </c>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567</v>
      </c>
      <c r="B268">
        <v>2384.4499999999998</v>
      </c>
      <c r="C268">
        <v>6149</v>
      </c>
      <c r="D268">
        <v>3734</v>
      </c>
      <c r="E268">
        <v>1486</v>
      </c>
      <c r="F268">
        <v>3357.5</v>
      </c>
      <c r="G268">
        <v>-723</v>
      </c>
      <c r="H268">
        <v>4537</v>
      </c>
      <c r="I268">
        <v>2276</v>
      </c>
      <c r="J268">
        <v>-262222.74</v>
      </c>
      <c r="K268">
        <v>-239000.35</v>
      </c>
      <c r="L268">
        <v>-155000.32999999999</v>
      </c>
      <c r="M268">
        <v>-65000</v>
      </c>
      <c r="N268">
        <v>0</v>
      </c>
      <c r="O268">
        <v>0</v>
      </c>
      <c r="P268">
        <v>0</v>
      </c>
      <c r="Q268">
        <v>0</v>
      </c>
      <c r="R268">
        <v>0</v>
      </c>
      <c r="S268">
        <v>27420.62</v>
      </c>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361</v>
      </c>
      <c r="B269">
        <v>-4638030.74</v>
      </c>
      <c r="C269">
        <v>-3996990</v>
      </c>
      <c r="D269">
        <v>-2679874</v>
      </c>
      <c r="E269">
        <v>-1149501</v>
      </c>
      <c r="F269">
        <v>-2558342.41</v>
      </c>
      <c r="G269">
        <v>-1621256</v>
      </c>
      <c r="H269">
        <v>-897834</v>
      </c>
      <c r="I269">
        <v>-527806</v>
      </c>
      <c r="J269">
        <v>-1284773.93</v>
      </c>
      <c r="K269">
        <v>-852003.25</v>
      </c>
      <c r="L269">
        <v>-477995.34</v>
      </c>
      <c r="M269">
        <v>-60315.7</v>
      </c>
      <c r="N269">
        <v>-944040.76</v>
      </c>
      <c r="O269">
        <v>-1147341.45</v>
      </c>
      <c r="P269">
        <v>-1147341.45</v>
      </c>
      <c r="Q269">
        <v>-687462.63</v>
      </c>
      <c r="R269">
        <v>-524952.66</v>
      </c>
      <c r="S269">
        <v>-1245594.47</v>
      </c>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568</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569</v>
      </c>
      <c r="B271">
        <v>0</v>
      </c>
      <c r="C271">
        <v>0</v>
      </c>
      <c r="D271">
        <v>0</v>
      </c>
      <c r="E271">
        <v>676968</v>
      </c>
      <c r="F271">
        <v>1641901.41</v>
      </c>
      <c r="G271">
        <v>945680</v>
      </c>
      <c r="H271">
        <v>829024</v>
      </c>
      <c r="I271">
        <v>290711</v>
      </c>
      <c r="J271">
        <v>1120603.44</v>
      </c>
      <c r="K271">
        <v>672498.75</v>
      </c>
      <c r="L271">
        <v>-522275.97</v>
      </c>
      <c r="M271">
        <v>-599653.22</v>
      </c>
      <c r="N271">
        <v>-845322.04</v>
      </c>
      <c r="O271">
        <v>-1197042.33</v>
      </c>
      <c r="P271">
        <v>-1197042.33</v>
      </c>
      <c r="Q271">
        <v>350083.93</v>
      </c>
      <c r="R271">
        <v>-149700.04999999999</v>
      </c>
      <c r="S271">
        <v>189279.84</v>
      </c>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570</v>
      </c>
      <c r="B272">
        <v>5320547.43</v>
      </c>
      <c r="C272">
        <v>5264981</v>
      </c>
      <c r="D272">
        <v>4278263</v>
      </c>
      <c r="E272">
        <v>241221</v>
      </c>
      <c r="F272">
        <v>934030.82</v>
      </c>
      <c r="G272">
        <v>658493</v>
      </c>
      <c r="H272">
        <v>468772</v>
      </c>
      <c r="I272">
        <v>131100</v>
      </c>
      <c r="J272">
        <v>1036124.22</v>
      </c>
      <c r="K272">
        <v>781874.95</v>
      </c>
      <c r="L272">
        <v>675297.38</v>
      </c>
      <c r="M272">
        <v>439324.22</v>
      </c>
      <c r="N272">
        <v>2227703.5</v>
      </c>
      <c r="O272">
        <v>2227703.5</v>
      </c>
      <c r="P272">
        <v>2227703.5</v>
      </c>
      <c r="Q272">
        <v>527703.5</v>
      </c>
      <c r="R272">
        <v>90137.86</v>
      </c>
      <c r="S272">
        <v>1204587.1299999999</v>
      </c>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571</v>
      </c>
      <c r="B273">
        <v>2667255.2599999998</v>
      </c>
      <c r="C273">
        <v>3146415</v>
      </c>
      <c r="D273">
        <v>2846435</v>
      </c>
      <c r="E273">
        <v>0</v>
      </c>
      <c r="F273">
        <v>0</v>
      </c>
      <c r="G273">
        <v>0</v>
      </c>
      <c r="H273">
        <v>0</v>
      </c>
      <c r="I273">
        <v>0</v>
      </c>
      <c r="J273">
        <v>0</v>
      </c>
      <c r="K273">
        <v>0</v>
      </c>
      <c r="L273">
        <v>0</v>
      </c>
      <c r="M273">
        <v>0</v>
      </c>
      <c r="N273">
        <v>0</v>
      </c>
      <c r="O273">
        <v>0</v>
      </c>
      <c r="P273">
        <v>0</v>
      </c>
      <c r="Q273">
        <v>0</v>
      </c>
      <c r="R273">
        <v>0</v>
      </c>
      <c r="S273">
        <v>0</v>
      </c>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572</v>
      </c>
      <c r="B274">
        <v>2667255.2599999998</v>
      </c>
      <c r="C274">
        <v>3146415</v>
      </c>
      <c r="D274">
        <v>2846435</v>
      </c>
      <c r="E274">
        <v>0</v>
      </c>
      <c r="F274">
        <v>0</v>
      </c>
      <c r="G274">
        <v>0</v>
      </c>
      <c r="H274">
        <v>0</v>
      </c>
      <c r="I274">
        <v>0</v>
      </c>
      <c r="J274">
        <v>0</v>
      </c>
      <c r="K274">
        <v>0</v>
      </c>
      <c r="L274">
        <v>0</v>
      </c>
      <c r="M274">
        <v>0</v>
      </c>
      <c r="N274">
        <v>0</v>
      </c>
      <c r="O274">
        <v>0</v>
      </c>
      <c r="P274">
        <v>0</v>
      </c>
      <c r="Q274">
        <v>0</v>
      </c>
      <c r="R274">
        <v>0</v>
      </c>
      <c r="S274">
        <v>0</v>
      </c>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573</v>
      </c>
      <c r="B275">
        <v>2653292.17</v>
      </c>
      <c r="C275">
        <v>2118566</v>
      </c>
      <c r="D275">
        <v>1431828</v>
      </c>
      <c r="E275">
        <v>241221</v>
      </c>
      <c r="F275">
        <v>934030.82</v>
      </c>
      <c r="G275">
        <v>658493</v>
      </c>
      <c r="H275">
        <v>468772</v>
      </c>
      <c r="I275">
        <v>131100</v>
      </c>
      <c r="J275">
        <v>1036124.22</v>
      </c>
      <c r="K275">
        <v>781874.95</v>
      </c>
      <c r="L275">
        <v>675297.38</v>
      </c>
      <c r="M275">
        <v>439324.22</v>
      </c>
      <c r="N275">
        <v>2227703.5</v>
      </c>
      <c r="O275">
        <v>2227703.5</v>
      </c>
      <c r="P275">
        <v>2227703.5</v>
      </c>
      <c r="Q275">
        <v>527703.5</v>
      </c>
      <c r="R275">
        <v>90137.86</v>
      </c>
      <c r="S275">
        <v>1204587.1299999999</v>
      </c>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574</v>
      </c>
      <c r="B276">
        <v>2653292.17</v>
      </c>
      <c r="C276">
        <v>2118566</v>
      </c>
      <c r="D276">
        <v>1431828</v>
      </c>
      <c r="E276">
        <v>241221</v>
      </c>
      <c r="F276">
        <v>934030.82</v>
      </c>
      <c r="G276">
        <v>658493</v>
      </c>
      <c r="H276">
        <v>468772</v>
      </c>
      <c r="I276">
        <v>131100</v>
      </c>
      <c r="J276">
        <v>1036124.22</v>
      </c>
      <c r="K276">
        <v>781874.95</v>
      </c>
      <c r="L276">
        <v>675297.38</v>
      </c>
      <c r="M276">
        <v>439324.22</v>
      </c>
      <c r="N276">
        <v>2227703.5</v>
      </c>
      <c r="O276">
        <v>2227703.5</v>
      </c>
      <c r="P276">
        <v>2227703.5</v>
      </c>
      <c r="Q276">
        <v>527703.5</v>
      </c>
      <c r="R276">
        <v>90137.86</v>
      </c>
      <c r="S276">
        <v>1204587.1299999999</v>
      </c>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575</v>
      </c>
      <c r="B277">
        <v>-979430.73</v>
      </c>
      <c r="C277">
        <v>-626570</v>
      </c>
      <c r="D277">
        <v>-414391</v>
      </c>
      <c r="E277">
        <v>-248876</v>
      </c>
      <c r="F277">
        <v>-1047812.36</v>
      </c>
      <c r="G277">
        <v>-665138</v>
      </c>
      <c r="H277">
        <v>-428328</v>
      </c>
      <c r="I277">
        <v>-191618</v>
      </c>
      <c r="J277">
        <v>-835895.93</v>
      </c>
      <c r="K277">
        <v>-663183.15</v>
      </c>
      <c r="L277">
        <v>-436467.02</v>
      </c>
      <c r="M277">
        <v>-364604.89</v>
      </c>
      <c r="N277">
        <v>-1936789.96</v>
      </c>
      <c r="O277">
        <v>-1064980.42</v>
      </c>
      <c r="P277">
        <v>-1064980.42</v>
      </c>
      <c r="Q277">
        <v>-813494</v>
      </c>
      <c r="R277">
        <v>-211497</v>
      </c>
      <c r="S277">
        <v>-508121.7</v>
      </c>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576</v>
      </c>
      <c r="B278">
        <v>-979430.73</v>
      </c>
      <c r="C278">
        <v>-626570</v>
      </c>
      <c r="D278">
        <v>-414391</v>
      </c>
      <c r="E278">
        <v>-248876</v>
      </c>
      <c r="F278">
        <v>-1047812.36</v>
      </c>
      <c r="G278">
        <v>-665138</v>
      </c>
      <c r="H278">
        <v>-428328</v>
      </c>
      <c r="I278">
        <v>-191618</v>
      </c>
      <c r="J278">
        <v>-835895.93</v>
      </c>
      <c r="K278">
        <v>-663183.15</v>
      </c>
      <c r="L278">
        <v>-436467.02</v>
      </c>
      <c r="M278">
        <v>-364604.89</v>
      </c>
      <c r="N278">
        <v>-1936789.96</v>
      </c>
      <c r="O278">
        <v>-1064980.42</v>
      </c>
      <c r="P278">
        <v>-1064980.42</v>
      </c>
      <c r="Q278">
        <v>-813494</v>
      </c>
      <c r="R278">
        <v>-211497</v>
      </c>
      <c r="S278">
        <v>-508121.7</v>
      </c>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577</v>
      </c>
      <c r="B279">
        <v>-979430.73</v>
      </c>
      <c r="C279">
        <v>-626570</v>
      </c>
      <c r="D279">
        <v>-414391</v>
      </c>
      <c r="E279">
        <v>-248876</v>
      </c>
      <c r="F279">
        <v>-1047812.36</v>
      </c>
      <c r="G279">
        <v>-665138</v>
      </c>
      <c r="H279">
        <v>-428328</v>
      </c>
      <c r="I279">
        <v>-191618</v>
      </c>
      <c r="J279">
        <v>-835895.93</v>
      </c>
      <c r="K279">
        <v>-663183.15</v>
      </c>
      <c r="L279">
        <v>-436467.02</v>
      </c>
      <c r="M279">
        <v>-364604.89</v>
      </c>
      <c r="N279">
        <v>-1936789.96</v>
      </c>
      <c r="O279">
        <v>-1064980.42</v>
      </c>
      <c r="P279">
        <v>-1064980.42</v>
      </c>
      <c r="Q279">
        <v>-813494</v>
      </c>
      <c r="R279">
        <v>-211497</v>
      </c>
      <c r="S279">
        <v>-508121.7</v>
      </c>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578</v>
      </c>
      <c r="B280">
        <v>-45902.55</v>
      </c>
      <c r="C280">
        <v>-40171</v>
      </c>
      <c r="D280">
        <v>-30109</v>
      </c>
      <c r="E280">
        <v>-15574</v>
      </c>
      <c r="F280">
        <v>-60649.2</v>
      </c>
      <c r="G280">
        <v>-44684</v>
      </c>
      <c r="H280">
        <v>-29501</v>
      </c>
      <c r="I280">
        <v>-14571</v>
      </c>
      <c r="J280">
        <v>-47046.96</v>
      </c>
      <c r="K280">
        <v>0</v>
      </c>
      <c r="L280">
        <v>0</v>
      </c>
      <c r="M280">
        <v>0</v>
      </c>
      <c r="N280">
        <v>-12671.54</v>
      </c>
      <c r="O280">
        <v>-9457.64</v>
      </c>
      <c r="P280">
        <v>-9457.64</v>
      </c>
      <c r="Q280">
        <v>-6274.63</v>
      </c>
      <c r="R280">
        <v>-3122.19</v>
      </c>
      <c r="S280">
        <v>-12629.32</v>
      </c>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579</v>
      </c>
      <c r="B281">
        <v>300000</v>
      </c>
      <c r="C281">
        <v>300000</v>
      </c>
      <c r="D281">
        <v>0</v>
      </c>
      <c r="E281">
        <v>0</v>
      </c>
      <c r="F281">
        <v>0</v>
      </c>
      <c r="G281">
        <v>0</v>
      </c>
      <c r="H281">
        <v>0</v>
      </c>
      <c r="I281">
        <v>0</v>
      </c>
      <c r="J281">
        <v>0</v>
      </c>
      <c r="K281">
        <v>0</v>
      </c>
      <c r="L281">
        <v>0</v>
      </c>
      <c r="M281">
        <v>0</v>
      </c>
      <c r="N281">
        <v>0</v>
      </c>
      <c r="O281">
        <v>0</v>
      </c>
      <c r="P281">
        <v>0</v>
      </c>
      <c r="Q281">
        <v>0</v>
      </c>
      <c r="R281">
        <v>0</v>
      </c>
      <c r="S281">
        <v>0</v>
      </c>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580</v>
      </c>
      <c r="B282">
        <v>0</v>
      </c>
      <c r="C282">
        <v>0</v>
      </c>
      <c r="D282">
        <v>0</v>
      </c>
      <c r="E282">
        <v>1</v>
      </c>
      <c r="F282">
        <v>1973106.9</v>
      </c>
      <c r="G282">
        <v>1973106</v>
      </c>
      <c r="H282">
        <v>5501</v>
      </c>
      <c r="I282">
        <v>0</v>
      </c>
      <c r="J282">
        <v>0</v>
      </c>
      <c r="K282">
        <v>0</v>
      </c>
      <c r="L282">
        <v>0</v>
      </c>
      <c r="M282">
        <v>0</v>
      </c>
      <c r="N282">
        <v>3465780.1</v>
      </c>
      <c r="O282">
        <v>3465780.1</v>
      </c>
      <c r="P282">
        <v>3465780.1</v>
      </c>
      <c r="Q282">
        <v>0</v>
      </c>
      <c r="R282">
        <v>0</v>
      </c>
      <c r="S282">
        <v>0.48</v>
      </c>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2168</v>
      </c>
      <c r="B283">
        <v>988.8</v>
      </c>
      <c r="C283">
        <v>989</v>
      </c>
      <c r="D283">
        <v>989</v>
      </c>
      <c r="E283">
        <v>0</v>
      </c>
      <c r="F283">
        <v>0</v>
      </c>
      <c r="G283">
        <v>0</v>
      </c>
      <c r="H283">
        <v>0</v>
      </c>
      <c r="I283">
        <v>0</v>
      </c>
      <c r="J283">
        <v>0</v>
      </c>
      <c r="K283">
        <v>0</v>
      </c>
      <c r="L283">
        <v>0</v>
      </c>
      <c r="M283">
        <v>0</v>
      </c>
      <c r="N283">
        <v>0</v>
      </c>
      <c r="O283">
        <v>0</v>
      </c>
      <c r="P283">
        <v>0</v>
      </c>
      <c r="Q283">
        <v>0</v>
      </c>
      <c r="R283">
        <v>0</v>
      </c>
      <c r="S283">
        <v>0</v>
      </c>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715</v>
      </c>
      <c r="B284">
        <v>0.5</v>
      </c>
      <c r="C284">
        <v>1</v>
      </c>
      <c r="D284">
        <v>1</v>
      </c>
      <c r="E284">
        <v>0</v>
      </c>
      <c r="F284">
        <v>0</v>
      </c>
      <c r="G284">
        <v>0</v>
      </c>
      <c r="H284">
        <v>0</v>
      </c>
      <c r="I284">
        <v>0</v>
      </c>
      <c r="J284">
        <v>0</v>
      </c>
      <c r="K284">
        <v>0</v>
      </c>
      <c r="L284">
        <v>0</v>
      </c>
      <c r="M284">
        <v>0</v>
      </c>
      <c r="N284">
        <v>0</v>
      </c>
      <c r="O284">
        <v>0</v>
      </c>
      <c r="P284">
        <v>0</v>
      </c>
      <c r="Q284">
        <v>0</v>
      </c>
      <c r="R284">
        <v>0</v>
      </c>
      <c r="S284">
        <v>0</v>
      </c>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581</v>
      </c>
      <c r="B285">
        <v>-53826.1</v>
      </c>
      <c r="C285">
        <v>-53826</v>
      </c>
      <c r="D285">
        <v>-53826</v>
      </c>
      <c r="E285">
        <v>0</v>
      </c>
      <c r="F285">
        <v>-20054.11</v>
      </c>
      <c r="G285">
        <v>-20054</v>
      </c>
      <c r="H285">
        <v>-20054</v>
      </c>
      <c r="I285">
        <v>0</v>
      </c>
      <c r="J285">
        <v>-34375.06</v>
      </c>
      <c r="K285">
        <v>-34375.06</v>
      </c>
      <c r="L285">
        <v>0</v>
      </c>
      <c r="M285">
        <v>0</v>
      </c>
      <c r="N285">
        <v>-2506000</v>
      </c>
      <c r="O285">
        <v>-2506000</v>
      </c>
      <c r="P285">
        <v>-2506000</v>
      </c>
      <c r="Q285">
        <v>0</v>
      </c>
      <c r="R285">
        <v>0</v>
      </c>
      <c r="S285">
        <v>-403000</v>
      </c>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583</v>
      </c>
      <c r="B286">
        <v>0</v>
      </c>
      <c r="C286">
        <v>0</v>
      </c>
      <c r="D286">
        <v>0</v>
      </c>
      <c r="E286">
        <v>0</v>
      </c>
      <c r="F286">
        <v>0</v>
      </c>
      <c r="G286">
        <v>0</v>
      </c>
      <c r="H286">
        <v>0</v>
      </c>
      <c r="I286">
        <v>0</v>
      </c>
      <c r="J286">
        <v>-0.18</v>
      </c>
      <c r="K286">
        <v>-33993.5</v>
      </c>
      <c r="L286">
        <v>-19263.310000000001</v>
      </c>
      <c r="M286">
        <v>-11179.68</v>
      </c>
      <c r="N286">
        <v>0</v>
      </c>
      <c r="O286">
        <v>0</v>
      </c>
      <c r="P286">
        <v>0</v>
      </c>
      <c r="Q286">
        <v>0</v>
      </c>
      <c r="R286">
        <v>0</v>
      </c>
      <c r="S286">
        <v>0</v>
      </c>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362</v>
      </c>
      <c r="B287">
        <v>4542377.3499999996</v>
      </c>
      <c r="C287">
        <v>4845404</v>
      </c>
      <c r="D287">
        <v>3780927</v>
      </c>
      <c r="E287">
        <v>653740</v>
      </c>
      <c r="F287">
        <v>3420523.47</v>
      </c>
      <c r="G287">
        <v>2847403</v>
      </c>
      <c r="H287">
        <v>825414</v>
      </c>
      <c r="I287">
        <v>215622</v>
      </c>
      <c r="J287">
        <v>1239409.54</v>
      </c>
      <c r="K287">
        <v>722821.99</v>
      </c>
      <c r="L287">
        <v>-302708.93</v>
      </c>
      <c r="M287">
        <v>-536113.56999999995</v>
      </c>
      <c r="N287">
        <v>392700.05</v>
      </c>
      <c r="O287">
        <v>916003.21</v>
      </c>
      <c r="P287">
        <v>916003.21</v>
      </c>
      <c r="Q287">
        <v>58018.8</v>
      </c>
      <c r="R287">
        <v>-274181.38</v>
      </c>
      <c r="S287">
        <v>470116.43</v>
      </c>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363</v>
      </c>
      <c r="B288">
        <v>-141267.04999999999</v>
      </c>
      <c r="C288">
        <v>-155397</v>
      </c>
      <c r="D288">
        <v>-172375</v>
      </c>
      <c r="E288">
        <v>-176825</v>
      </c>
      <c r="F288">
        <v>201480.44</v>
      </c>
      <c r="G288">
        <v>40200</v>
      </c>
      <c r="H288">
        <v>48703</v>
      </c>
      <c r="I288">
        <v>123555</v>
      </c>
      <c r="J288">
        <v>-104443.81</v>
      </c>
      <c r="K288">
        <v>-27077.919999999998</v>
      </c>
      <c r="L288">
        <v>56916.7</v>
      </c>
      <c r="M288">
        <v>-131053.3</v>
      </c>
      <c r="N288">
        <v>36922.25</v>
      </c>
      <c r="O288">
        <v>-25493.78</v>
      </c>
      <c r="P288">
        <v>-25493.78</v>
      </c>
      <c r="Q288">
        <v>-33922.06</v>
      </c>
      <c r="R288">
        <v>146.66999999999999</v>
      </c>
      <c r="S288">
        <v>76875.289999999994</v>
      </c>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584</v>
      </c>
      <c r="B289">
        <v>539.82000000000005</v>
      </c>
      <c r="C289">
        <v>374</v>
      </c>
      <c r="D289">
        <v>165</v>
      </c>
      <c r="E289">
        <v>53</v>
      </c>
      <c r="F289">
        <v>47.59</v>
      </c>
      <c r="G289">
        <v>-17</v>
      </c>
      <c r="H289">
        <v>-66</v>
      </c>
      <c r="I289">
        <v>-54</v>
      </c>
      <c r="J289">
        <v>-54.11</v>
      </c>
      <c r="K289">
        <v>-2.04</v>
      </c>
      <c r="L289">
        <v>0</v>
      </c>
      <c r="M289">
        <v>0</v>
      </c>
      <c r="N289">
        <v>-41.77</v>
      </c>
      <c r="O289">
        <v>-20.12</v>
      </c>
      <c r="P289">
        <v>-20.12</v>
      </c>
      <c r="Q289">
        <v>-20.12</v>
      </c>
      <c r="R289">
        <v>-8.4700000000000006</v>
      </c>
      <c r="S289">
        <v>-3.04</v>
      </c>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585</v>
      </c>
      <c r="B290">
        <v>301046.51</v>
      </c>
      <c r="C290">
        <v>301046</v>
      </c>
      <c r="D290">
        <v>301046</v>
      </c>
      <c r="E290">
        <v>301046</v>
      </c>
      <c r="F290">
        <v>99518.49</v>
      </c>
      <c r="G290">
        <v>99518</v>
      </c>
      <c r="H290">
        <v>99518</v>
      </c>
      <c r="I290">
        <v>99518</v>
      </c>
      <c r="J290">
        <v>204016.41</v>
      </c>
      <c r="K290">
        <v>204016.41</v>
      </c>
      <c r="L290">
        <v>204016.41</v>
      </c>
      <c r="M290">
        <v>204016.41</v>
      </c>
      <c r="N290">
        <v>167135.92000000001</v>
      </c>
      <c r="O290">
        <v>167135.92000000001</v>
      </c>
      <c r="P290">
        <v>167135.92000000001</v>
      </c>
      <c r="Q290">
        <v>167135.92000000001</v>
      </c>
      <c r="R290">
        <v>167135.92000000001</v>
      </c>
      <c r="S290">
        <v>90263.679999999993</v>
      </c>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t="s">
        <v>586</v>
      </c>
      <c r="B291">
        <v>160319.29</v>
      </c>
      <c r="C291">
        <v>146023</v>
      </c>
      <c r="D291">
        <v>128836</v>
      </c>
      <c r="E291">
        <v>124274</v>
      </c>
      <c r="F291">
        <v>301046.51</v>
      </c>
      <c r="G291">
        <v>139701</v>
      </c>
      <c r="H291">
        <v>148155</v>
      </c>
      <c r="I291">
        <v>223019</v>
      </c>
      <c r="J291">
        <v>99518.49</v>
      </c>
      <c r="K291">
        <v>176936.45</v>
      </c>
      <c r="L291">
        <v>260933.11</v>
      </c>
      <c r="M291">
        <v>72963.11</v>
      </c>
      <c r="N291">
        <v>204016.41</v>
      </c>
      <c r="O291">
        <v>141622.01999999999</v>
      </c>
      <c r="P291">
        <v>141622.01999999999</v>
      </c>
      <c r="Q291">
        <v>133193.74</v>
      </c>
      <c r="R291">
        <v>167274.13</v>
      </c>
      <c r="S291">
        <v>167135.92000000001</v>
      </c>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377</v>
      </c>
      <c r="R347" s="134" t="s">
        <v>378</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4</v>
      </c>
      <c r="R348" s="133">
        <v>2022</v>
      </c>
    </row>
    <row r="349" spans="1:54" ht="14">
      <c r="A349" s="84"/>
      <c r="B349" s="205" t="s">
        <v>11</v>
      </c>
      <c r="C349" s="205"/>
      <c r="D349" s="205"/>
      <c r="E349" s="205"/>
      <c r="F349" s="205"/>
      <c r="G349" s="205"/>
      <c r="H349" s="205"/>
      <c r="I349" s="205"/>
      <c r="J349" s="205"/>
      <c r="K349" s="205"/>
      <c r="L349" s="205"/>
      <c r="M349" s="205"/>
      <c r="N349" s="205"/>
      <c r="O349" s="115"/>
      <c r="P349" s="115"/>
      <c r="Q349" s="6"/>
      <c r="R349" s="3"/>
    </row>
    <row r="350" spans="1:54" ht="14">
      <c r="B350" s="226" t="s">
        <v>308</v>
      </c>
      <c r="C350" s="226"/>
      <c r="D350" s="226"/>
      <c r="E350" s="226"/>
      <c r="F350" s="226"/>
      <c r="G350" s="226"/>
      <c r="H350" s="226"/>
      <c r="I350" s="226"/>
      <c r="J350" s="226"/>
      <c r="K350" s="226"/>
      <c r="L350" s="226"/>
      <c r="M350" s="226"/>
      <c r="N350" s="226"/>
      <c r="O350" s="116"/>
      <c r="P350" s="116"/>
      <c r="Q350" s="6"/>
      <c r="R350" s="3"/>
    </row>
    <row r="351" spans="1:54" ht="1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f t="shared" si="13"/>
        <v>167275.13</v>
      </c>
      <c r="N351" s="8">
        <f t="shared" si="13"/>
        <v>80424.5</v>
      </c>
      <c r="O351" s="8">
        <f t="shared" si="13"/>
        <v>223019</v>
      </c>
      <c r="P351" s="8">
        <f t="shared" si="13"/>
        <v>124274</v>
      </c>
      <c r="Q351" s="6"/>
      <c r="R351" s="9" t="s">
        <v>12</v>
      </c>
    </row>
    <row r="352" spans="1:54" ht="1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f t="shared" si="13"/>
        <v>133669.95000000001</v>
      </c>
      <c r="N352" s="8">
        <f t="shared" si="13"/>
        <v>260933.11</v>
      </c>
      <c r="O352" s="8">
        <f t="shared" si="13"/>
        <v>148155</v>
      </c>
      <c r="P352" s="8">
        <f t="shared" si="13"/>
        <v>128836</v>
      </c>
      <c r="Q352" s="6"/>
      <c r="R352" s="9" t="s">
        <v>13</v>
      </c>
    </row>
    <row r="353" spans="2:18" ht="14">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f t="shared" si="13"/>
        <v>143140.85</v>
      </c>
      <c r="N353" s="8">
        <f t="shared" si="13"/>
        <v>176936.45</v>
      </c>
      <c r="O353" s="8">
        <f t="shared" si="13"/>
        <v>139701</v>
      </c>
      <c r="P353" s="8">
        <f t="shared" si="13"/>
        <v>146023</v>
      </c>
      <c r="Q353" s="6"/>
      <c r="R353" s="9" t="s">
        <v>14</v>
      </c>
    </row>
    <row r="354" spans="2:18" ht="14">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f t="shared" si="14"/>
        <v>167135.92000000001</v>
      </c>
      <c r="M354" s="7">
        <f t="shared" si="14"/>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160319.29</v>
      </c>
      <c r="Q354" s="6"/>
      <c r="R354" s="9" t="s">
        <v>15</v>
      </c>
    </row>
    <row r="355" spans="2:18" ht="14">
      <c r="B355" s="12" t="e">
        <f t="shared" ref="B355:P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f t="shared" si="15"/>
        <v>1.0023363499004538E-2</v>
      </c>
      <c r="M355" s="12">
        <f t="shared" si="15"/>
        <v>1.1239512865718077E-2</v>
      </c>
      <c r="N355" s="12">
        <f t="shared" si="15"/>
        <v>4.7925686843458539E-3</v>
      </c>
      <c r="O355" s="12">
        <f t="shared" ref="O355" si="16">+O354/O$402</f>
        <v>1.105710963799663E-2</v>
      </c>
      <c r="P355" s="12">
        <f t="shared" si="15"/>
        <v>4.8117873816226186E-3</v>
      </c>
      <c r="Q355" s="6"/>
      <c r="R355" s="11" t="s">
        <v>386</v>
      </c>
    </row>
    <row r="356" spans="2:18" ht="14">
      <c r="B356" s="226" t="s">
        <v>309</v>
      </c>
      <c r="C356" s="226"/>
      <c r="D356" s="226"/>
      <c r="E356" s="226"/>
      <c r="F356" s="226"/>
      <c r="G356" s="226"/>
      <c r="H356" s="226"/>
      <c r="I356" s="226"/>
      <c r="J356" s="226"/>
      <c r="K356" s="226"/>
      <c r="L356" s="226"/>
      <c r="M356" s="226"/>
      <c r="N356" s="226"/>
      <c r="O356" s="116"/>
      <c r="P356" s="116"/>
      <c r="Q356" s="6"/>
      <c r="R356" s="3"/>
    </row>
    <row r="357" spans="2:18" ht="14">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f t="shared" si="17"/>
        <v>65.22</v>
      </c>
      <c r="N357" s="8">
        <f t="shared" si="17"/>
        <v>65.86</v>
      </c>
      <c r="O357" s="8">
        <f t="shared" si="17"/>
        <v>0</v>
      </c>
      <c r="P357" s="8">
        <f t="shared" si="17"/>
        <v>0</v>
      </c>
      <c r="Q357" s="6"/>
      <c r="R357" s="9" t="s">
        <v>12</v>
      </c>
    </row>
    <row r="358" spans="2:18" ht="14">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f t="shared" si="17"/>
        <v>65.510000000000005</v>
      </c>
      <c r="N358" s="8">
        <f t="shared" si="17"/>
        <v>0</v>
      </c>
      <c r="O358" s="8">
        <f t="shared" si="17"/>
        <v>0</v>
      </c>
      <c r="P358" s="8">
        <f t="shared" si="17"/>
        <v>0</v>
      </c>
      <c r="Q358" s="6"/>
      <c r="R358" s="9" t="s">
        <v>13</v>
      </c>
    </row>
    <row r="359" spans="2:18" ht="14">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f t="shared" si="17"/>
        <v>65.540000000000006</v>
      </c>
      <c r="N359" s="8">
        <f t="shared" si="17"/>
        <v>0</v>
      </c>
      <c r="O359" s="8">
        <f t="shared" si="17"/>
        <v>0</v>
      </c>
      <c r="P359" s="8">
        <f t="shared" si="17"/>
        <v>0</v>
      </c>
      <c r="Q359" s="6"/>
      <c r="R359" s="9" t="s">
        <v>14</v>
      </c>
    </row>
    <row r="360" spans="2:18" ht="14">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f t="shared" si="18"/>
        <v>65.180000000000007</v>
      </c>
      <c r="M360" s="8">
        <f t="shared" si="18"/>
        <v>65.83</v>
      </c>
      <c r="N360" s="8">
        <f t="shared" si="18"/>
        <v>0</v>
      </c>
      <c r="O360" s="8">
        <f t="shared" si="18"/>
        <v>0</v>
      </c>
      <c r="P360" s="8">
        <f t="shared" si="18"/>
        <v>0</v>
      </c>
      <c r="Q360" s="6"/>
      <c r="R360" s="9" t="s">
        <v>15</v>
      </c>
    </row>
    <row r="361" spans="2:18" ht="14">
      <c r="B361" s="12" t="e">
        <f t="shared" ref="B361:P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f t="shared" si="19"/>
        <v>3.9089313228725209E-6</v>
      </c>
      <c r="M361" s="12">
        <f t="shared" si="19"/>
        <v>3.6266549928519031E-6</v>
      </c>
      <c r="N361" s="12">
        <f t="shared" si="19"/>
        <v>0</v>
      </c>
      <c r="O361" s="12">
        <f t="shared" ref="O361" si="20">+O360/O$402</f>
        <v>0</v>
      </c>
      <c r="P361" s="12">
        <f t="shared" si="19"/>
        <v>0</v>
      </c>
      <c r="Q361" s="6"/>
      <c r="R361" s="11" t="s">
        <v>386</v>
      </c>
    </row>
    <row r="362" spans="2:18" ht="14">
      <c r="B362" s="226" t="s">
        <v>310</v>
      </c>
      <c r="C362" s="226"/>
      <c r="D362" s="226"/>
      <c r="E362" s="226"/>
      <c r="F362" s="226"/>
      <c r="G362" s="226"/>
      <c r="H362" s="226"/>
      <c r="I362" s="226"/>
      <c r="J362" s="226"/>
      <c r="K362" s="226"/>
      <c r="L362" s="226"/>
      <c r="M362" s="226"/>
      <c r="N362" s="226"/>
      <c r="O362" s="116"/>
      <c r="P362" s="116"/>
      <c r="Q362" s="6"/>
      <c r="R362" s="3"/>
    </row>
    <row r="363" spans="2:18" ht="14">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f t="shared" si="21"/>
        <v>979203.49</v>
      </c>
      <c r="N363" s="8">
        <f t="shared" si="21"/>
        <v>901014.67</v>
      </c>
      <c r="O363" s="8">
        <f t="shared" si="21"/>
        <v>1095904</v>
      </c>
      <c r="P363" s="8">
        <f t="shared" si="21"/>
        <v>1744390</v>
      </c>
      <c r="Q363" s="6"/>
      <c r="R363" s="9" t="s">
        <v>12</v>
      </c>
    </row>
    <row r="364" spans="2:18" ht="14">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f t="shared" si="21"/>
        <v>961394.32</v>
      </c>
      <c r="N364" s="8">
        <f t="shared" si="21"/>
        <v>832752.57</v>
      </c>
      <c r="O364" s="8">
        <f t="shared" si="21"/>
        <v>1113785</v>
      </c>
      <c r="P364" s="8">
        <f t="shared" si="21"/>
        <v>1555887</v>
      </c>
      <c r="Q364" s="6"/>
      <c r="R364" s="9" t="s">
        <v>13</v>
      </c>
    </row>
    <row r="365" spans="2:18" ht="14">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f t="shared" si="21"/>
        <v>903848.38</v>
      </c>
      <c r="N365" s="8">
        <f t="shared" si="21"/>
        <v>889566</v>
      </c>
      <c r="O365" s="8">
        <f t="shared" si="21"/>
        <v>1179550</v>
      </c>
      <c r="P365" s="8">
        <f t="shared" si="21"/>
        <v>1304303</v>
      </c>
      <c r="Q365" s="6"/>
      <c r="R365" s="9" t="s">
        <v>14</v>
      </c>
    </row>
    <row r="366" spans="2:18" ht="14">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f t="shared" si="22"/>
        <v>836367.57</v>
      </c>
      <c r="M366" s="8">
        <f t="shared" si="22"/>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1463416.25</v>
      </c>
      <c r="Q366" s="6"/>
      <c r="R366" s="9" t="s">
        <v>15</v>
      </c>
    </row>
    <row r="367" spans="2:18" ht="14">
      <c r="B367" s="12" t="e">
        <f t="shared" ref="B367:P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f t="shared" si="23"/>
        <v>5.0158075971276084E-2</v>
      </c>
      <c r="M367" s="12">
        <f t="shared" si="23"/>
        <v>4.737288968703187E-2</v>
      </c>
      <c r="N367" s="12">
        <f t="shared" si="23"/>
        <v>4.7986462178829195E-2</v>
      </c>
      <c r="O367" s="12">
        <f t="shared" ref="O367" si="24">+O366/O$402</f>
        <v>5.7695706126363711E-2</v>
      </c>
      <c r="P367" s="12">
        <f t="shared" si="23"/>
        <v>4.3922648645783616E-2</v>
      </c>
      <c r="Q367" s="6"/>
      <c r="R367" s="11" t="s">
        <v>386</v>
      </c>
    </row>
    <row r="368" spans="2:18" ht="14">
      <c r="B368" s="226" t="s">
        <v>311</v>
      </c>
      <c r="C368" s="226"/>
      <c r="D368" s="226"/>
      <c r="E368" s="226"/>
      <c r="F368" s="226"/>
      <c r="G368" s="226"/>
      <c r="H368" s="226"/>
      <c r="I368" s="226"/>
      <c r="J368" s="226"/>
      <c r="K368" s="226"/>
      <c r="L368" s="226"/>
      <c r="M368" s="226"/>
      <c r="N368" s="226"/>
      <c r="O368" s="116"/>
      <c r="P368" s="116"/>
      <c r="Q368" s="6"/>
      <c r="R368" s="3"/>
    </row>
    <row r="369" spans="1:18" ht="14">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f t="shared" si="25"/>
        <v>6656716.9699999997</v>
      </c>
      <c r="N369" s="8">
        <f t="shared" si="25"/>
        <v>7046369.6900000004</v>
      </c>
      <c r="O369" s="8">
        <f t="shared" si="25"/>
        <v>9523454</v>
      </c>
      <c r="P369" s="8">
        <f t="shared" si="25"/>
        <v>13753571</v>
      </c>
      <c r="Q369" s="6"/>
      <c r="R369" s="9" t="s">
        <v>12</v>
      </c>
    </row>
    <row r="370" spans="1:18" ht="14">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f t="shared" si="25"/>
        <v>6790631.75</v>
      </c>
      <c r="N370" s="8">
        <f t="shared" si="25"/>
        <v>7262704.0300000003</v>
      </c>
      <c r="O370" s="8">
        <f t="shared" si="25"/>
        <v>10411632</v>
      </c>
      <c r="P370" s="8">
        <f t="shared" si="25"/>
        <v>14761586</v>
      </c>
      <c r="Q370" s="6"/>
      <c r="R370" s="9" t="s">
        <v>13</v>
      </c>
    </row>
    <row r="371" spans="1:18" ht="14">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f t="shared" si="25"/>
        <v>6679705.3200000003</v>
      </c>
      <c r="N371" s="8">
        <f t="shared" si="25"/>
        <v>8582827.9100000001</v>
      </c>
      <c r="O371" s="8">
        <f t="shared" si="25"/>
        <v>11972383</v>
      </c>
      <c r="P371" s="8">
        <f t="shared" si="25"/>
        <v>14106721</v>
      </c>
      <c r="Q371" s="6"/>
      <c r="R371" s="9" t="s">
        <v>14</v>
      </c>
    </row>
    <row r="372" spans="1:18" ht="14">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f t="shared" si="26"/>
        <v>6260198.6299999999</v>
      </c>
      <c r="M372" s="8">
        <f t="shared" si="26"/>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13760733.949999999</v>
      </c>
      <c r="Q372" s="6"/>
      <c r="R372" s="9" t="s">
        <v>15</v>
      </c>
    </row>
    <row r="373" spans="1:18" ht="14">
      <c r="B373" s="12" t="e">
        <f t="shared" ref="B373:P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f t="shared" si="27"/>
        <v>0.37543244112013868</v>
      </c>
      <c r="M373" s="12">
        <f t="shared" si="27"/>
        <v>0.38829151232870651</v>
      </c>
      <c r="N373" s="12">
        <f t="shared" si="27"/>
        <v>0.41221504366803996</v>
      </c>
      <c r="O373" s="12">
        <f t="shared" ref="O373" si="28">+O372/O$402</f>
        <v>0.43325609041924096</v>
      </c>
      <c r="P373" s="12">
        <f t="shared" si="27"/>
        <v>0.41301159693556505</v>
      </c>
      <c r="Q373" s="6"/>
      <c r="R373" s="11" t="s">
        <v>386</v>
      </c>
    </row>
    <row r="374" spans="1:18" ht="14">
      <c r="A374" s="84"/>
      <c r="B374" s="227" t="s">
        <v>312</v>
      </c>
      <c r="C374" s="227"/>
      <c r="D374" s="227"/>
      <c r="E374" s="227"/>
      <c r="F374" s="227"/>
      <c r="G374" s="227"/>
      <c r="H374" s="227"/>
      <c r="I374" s="227"/>
      <c r="J374" s="227"/>
      <c r="K374" s="227"/>
      <c r="L374" s="227"/>
      <c r="M374" s="227"/>
      <c r="N374" s="227"/>
      <c r="O374" s="116"/>
      <c r="P374" s="116"/>
      <c r="Q374" s="6"/>
      <c r="R374" s="3"/>
    </row>
    <row r="375" spans="1:18" ht="14">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f t="shared" si="29"/>
        <v>7866638.4800000004</v>
      </c>
      <c r="N375" s="8">
        <f t="shared" si="29"/>
        <v>8095308.1299999999</v>
      </c>
      <c r="O375" s="8">
        <f t="shared" si="29"/>
        <v>11108276</v>
      </c>
      <c r="P375" s="8">
        <f t="shared" si="29"/>
        <v>16093228</v>
      </c>
      <c r="Q375" s="6"/>
      <c r="R375" s="9" t="s">
        <v>12</v>
      </c>
    </row>
    <row r="376" spans="1:18" ht="14">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f t="shared" si="29"/>
        <v>7960183.2800000003</v>
      </c>
      <c r="N376" s="8">
        <f t="shared" si="29"/>
        <v>8446926.9100000001</v>
      </c>
      <c r="O376" s="8">
        <f t="shared" si="29"/>
        <v>11886078</v>
      </c>
      <c r="P376" s="8">
        <f t="shared" si="29"/>
        <v>16703521</v>
      </c>
      <c r="Q376" s="6"/>
      <c r="R376" s="9" t="s">
        <v>13</v>
      </c>
    </row>
    <row r="377" spans="1:18" ht="14">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f t="shared" si="29"/>
        <v>7803101.2699999996</v>
      </c>
      <c r="N377" s="8">
        <f t="shared" si="29"/>
        <v>9732493.2699999996</v>
      </c>
      <c r="O377" s="8">
        <f t="shared" si="29"/>
        <v>13614386</v>
      </c>
      <c r="P377" s="8">
        <f t="shared" si="29"/>
        <v>15778060</v>
      </c>
      <c r="Q377" s="6"/>
      <c r="R377" s="9" t="s">
        <v>14</v>
      </c>
    </row>
    <row r="378" spans="1:18" ht="14">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f t="shared" si="30"/>
        <v>7330825.4299999997</v>
      </c>
      <c r="M378" s="8">
        <f t="shared" si="30"/>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15658583.220000001</v>
      </c>
      <c r="Q378" s="6"/>
      <c r="R378" s="9" t="s">
        <v>15</v>
      </c>
    </row>
    <row r="379" spans="1:18" ht="14">
      <c r="B379" s="12" t="e">
        <f t="shared" ref="B379:P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f t="shared" si="31"/>
        <v>0.4396393547995921</v>
      </c>
      <c r="M379" s="12">
        <f t="shared" si="31"/>
        <v>0.45194468876359772</v>
      </c>
      <c r="N379" s="12">
        <f t="shared" si="31"/>
        <v>0.4695029383002044</v>
      </c>
      <c r="O379" s="12">
        <f t="shared" ref="O379" si="32">+O378/O$402</f>
        <v>0.51323408510191248</v>
      </c>
      <c r="P379" s="12">
        <f t="shared" si="31"/>
        <v>0.46997322126416397</v>
      </c>
      <c r="Q379" s="6"/>
      <c r="R379" s="11" t="s">
        <v>386</v>
      </c>
    </row>
    <row r="380" spans="1:18" ht="14">
      <c r="B380" s="226" t="s">
        <v>313</v>
      </c>
      <c r="C380" s="226"/>
      <c r="D380" s="226"/>
      <c r="E380" s="226"/>
      <c r="F380" s="226"/>
      <c r="G380" s="226"/>
      <c r="H380" s="226"/>
      <c r="I380" s="226"/>
      <c r="J380" s="226"/>
      <c r="K380" s="226"/>
      <c r="L380" s="226"/>
      <c r="M380" s="226"/>
      <c r="N380" s="226"/>
      <c r="O380" s="116"/>
      <c r="P380" s="116"/>
      <c r="Q380" s="6"/>
      <c r="R380" s="3"/>
    </row>
    <row r="381" spans="1:18" ht="14">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f t="shared" si="33"/>
        <v>9187312.3399999999</v>
      </c>
      <c r="N381" s="8">
        <f t="shared" si="33"/>
        <v>9655187.8499999996</v>
      </c>
      <c r="O381" s="8">
        <f t="shared" si="33"/>
        <v>10690046</v>
      </c>
      <c r="P381" s="8">
        <f t="shared" si="33"/>
        <v>13287331</v>
      </c>
      <c r="Q381" s="6"/>
      <c r="R381" s="9" t="s">
        <v>12</v>
      </c>
    </row>
    <row r="382" spans="1:18" ht="14">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f t="shared" si="33"/>
        <v>9176642.4000000004</v>
      </c>
      <c r="N382" s="8">
        <f t="shared" si="33"/>
        <v>9884840.2400000002</v>
      </c>
      <c r="O382" s="8">
        <f t="shared" si="33"/>
        <v>11051589</v>
      </c>
      <c r="P382" s="8">
        <f t="shared" si="33"/>
        <v>14674665</v>
      </c>
      <c r="Q382" s="6"/>
      <c r="R382" s="9" t="s">
        <v>13</v>
      </c>
    </row>
    <row r="383" spans="1:18" ht="14">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f t="shared" si="33"/>
        <v>9532707.9100000001</v>
      </c>
      <c r="N383" s="8">
        <f t="shared" si="33"/>
        <v>10077555.710000001</v>
      </c>
      <c r="O383" s="8">
        <f t="shared" si="33"/>
        <v>11530413</v>
      </c>
      <c r="P383" s="8">
        <f t="shared" si="33"/>
        <v>15438501</v>
      </c>
      <c r="Q383" s="6"/>
      <c r="R383" s="9" t="s">
        <v>14</v>
      </c>
    </row>
    <row r="384" spans="1:18" ht="14">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f t="shared" si="34"/>
        <v>8874388.7100000009</v>
      </c>
      <c r="M384" s="8">
        <f t="shared" si="34"/>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16016404.810000001</v>
      </c>
      <c r="Q384" s="6"/>
      <c r="R384" s="9" t="s">
        <v>15</v>
      </c>
    </row>
    <row r="385" spans="1:18" ht="14">
      <c r="A385" s="84"/>
      <c r="B385" s="12" t="e">
        <f t="shared" ref="B385:P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f t="shared" si="35"/>
        <v>0.53220889843303565</v>
      </c>
      <c r="M385" s="12">
        <f t="shared" si="35"/>
        <v>0.53039617940540318</v>
      </c>
      <c r="N385" s="12">
        <f t="shared" si="35"/>
        <v>0.50153772780675598</v>
      </c>
      <c r="O385" s="12">
        <f t="shared" ref="O385" si="36">+O384/O$402</f>
        <v>0.45344207102912842</v>
      </c>
      <c r="P385" s="12">
        <f t="shared" si="35"/>
        <v>0.48071279858910182</v>
      </c>
      <c r="Q385" s="6"/>
      <c r="R385" s="11" t="s">
        <v>386</v>
      </c>
    </row>
    <row r="386" spans="1:18" ht="14">
      <c r="B386" s="226" t="s">
        <v>314</v>
      </c>
      <c r="C386" s="226"/>
      <c r="D386" s="226"/>
      <c r="E386" s="226"/>
      <c r="F386" s="226"/>
      <c r="G386" s="226"/>
      <c r="H386" s="226"/>
      <c r="I386" s="226"/>
      <c r="J386" s="226"/>
      <c r="K386" s="226"/>
      <c r="L386" s="226"/>
      <c r="M386" s="226"/>
      <c r="N386" s="226"/>
      <c r="O386" s="116"/>
      <c r="P386" s="116"/>
      <c r="Q386" s="6"/>
      <c r="R386" s="3"/>
    </row>
    <row r="387" spans="1:18" ht="14">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f t="shared" si="37"/>
        <v>13941.13</v>
      </c>
      <c r="N387" s="8">
        <f t="shared" si="37"/>
        <v>82376.83</v>
      </c>
      <c r="O387" s="8">
        <f t="shared" si="37"/>
        <v>90522</v>
      </c>
      <c r="P387" s="8">
        <f t="shared" si="37"/>
        <v>96698</v>
      </c>
      <c r="Q387" s="6"/>
      <c r="R387" s="9" t="s">
        <v>12</v>
      </c>
    </row>
    <row r="388" spans="1:18" ht="14">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f t="shared" si="37"/>
        <v>83994.27</v>
      </c>
      <c r="N388" s="8">
        <f t="shared" si="37"/>
        <v>83952.17</v>
      </c>
      <c r="O388" s="8">
        <f t="shared" si="37"/>
        <v>88582</v>
      </c>
      <c r="P388" s="8">
        <f t="shared" si="37"/>
        <v>103476</v>
      </c>
      <c r="Q388" s="6"/>
      <c r="R388" s="9" t="s">
        <v>13</v>
      </c>
    </row>
    <row r="389" spans="1:18" ht="14">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f t="shared" si="37"/>
        <v>80411.179999999993</v>
      </c>
      <c r="N389" s="8">
        <f t="shared" si="37"/>
        <v>84643.09</v>
      </c>
      <c r="O389" s="8">
        <f t="shared" si="37"/>
        <v>95264</v>
      </c>
      <c r="P389" s="8">
        <f t="shared" si="37"/>
        <v>116697</v>
      </c>
      <c r="Q389" s="6"/>
      <c r="R389" s="9" t="s">
        <v>14</v>
      </c>
    </row>
    <row r="390" spans="1:18" ht="14">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f t="shared" si="38"/>
        <v>16308.5</v>
      </c>
      <c r="M390" s="8">
        <f t="shared" si="38"/>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115102.9</v>
      </c>
      <c r="Q390" s="6"/>
      <c r="R390" s="9" t="s">
        <v>15</v>
      </c>
    </row>
    <row r="391" spans="1:18" ht="14">
      <c r="B391" s="12" t="e">
        <f t="shared" ref="B391:P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f t="shared" si="39"/>
        <v>9.7804244368006289E-4</v>
      </c>
      <c r="M391" s="12">
        <f t="shared" si="39"/>
        <v>4.2805613269056107E-3</v>
      </c>
      <c r="N391" s="12">
        <f t="shared" si="39"/>
        <v>4.3250872568582482E-3</v>
      </c>
      <c r="O391" s="12">
        <f t="shared" ref="O391" si="40">+O390/O$402</f>
        <v>3.30242873009247E-3</v>
      </c>
      <c r="P391" s="12">
        <f t="shared" si="39"/>
        <v>3.4546727459195334E-3</v>
      </c>
      <c r="Q391" s="6"/>
      <c r="R391" s="11" t="s">
        <v>386</v>
      </c>
    </row>
    <row r="392" spans="1:18" ht="14">
      <c r="A392" s="84"/>
      <c r="B392" s="227" t="s">
        <v>315</v>
      </c>
      <c r="C392" s="227"/>
      <c r="D392" s="227"/>
      <c r="E392" s="227"/>
      <c r="F392" s="227"/>
      <c r="G392" s="227"/>
      <c r="H392" s="227"/>
      <c r="I392" s="227"/>
      <c r="J392" s="227"/>
      <c r="K392" s="227"/>
      <c r="L392" s="227"/>
      <c r="M392" s="227"/>
      <c r="N392" s="227"/>
      <c r="O392" s="116"/>
      <c r="P392" s="116"/>
      <c r="Q392" s="6"/>
      <c r="R392" s="3"/>
    </row>
    <row r="393" spans="1:18" ht="14">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f t="shared" si="41"/>
        <v>9744365.0600000005</v>
      </c>
      <c r="N393" s="8">
        <f t="shared" si="41"/>
        <v>10062461.779999999</v>
      </c>
      <c r="O393" s="8">
        <f t="shared" si="41"/>
        <v>11496138</v>
      </c>
      <c r="P393" s="8">
        <f t="shared" si="41"/>
        <v>14413092</v>
      </c>
      <c r="Q393" s="6"/>
      <c r="R393" s="9" t="s">
        <v>12</v>
      </c>
    </row>
    <row r="394" spans="1:18" ht="14">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f t="shared" si="41"/>
        <v>9801635.5800000001</v>
      </c>
      <c r="N394" s="8">
        <f t="shared" si="41"/>
        <v>10326692.630000001</v>
      </c>
      <c r="O394" s="8">
        <f t="shared" si="41"/>
        <v>11847932</v>
      </c>
      <c r="P394" s="8">
        <f t="shared" si="41"/>
        <v>15802413</v>
      </c>
      <c r="Q394" s="6"/>
      <c r="R394" s="9" t="s">
        <v>13</v>
      </c>
    </row>
    <row r="395" spans="1:18" ht="14">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f t="shared" si="41"/>
        <v>10154325.289999999</v>
      </c>
      <c r="N395" s="8">
        <f t="shared" si="41"/>
        <v>10669197.369999999</v>
      </c>
      <c r="O395" s="8">
        <f t="shared" si="41"/>
        <v>12460144</v>
      </c>
      <c r="P395" s="8">
        <f t="shared" si="41"/>
        <v>16681640</v>
      </c>
      <c r="Q395" s="6"/>
      <c r="R395" s="9" t="s">
        <v>14</v>
      </c>
    </row>
    <row r="396" spans="1:18" ht="14">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f t="shared" si="42"/>
        <v>9343808.7899999991</v>
      </c>
      <c r="M396" s="8">
        <f t="shared" si="42"/>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17659449.620000001</v>
      </c>
      <c r="Q396" s="6"/>
      <c r="R396" s="9" t="s">
        <v>15</v>
      </c>
    </row>
    <row r="397" spans="1:18" ht="14">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f t="shared" si="43"/>
        <v>0.56036064520040785</v>
      </c>
      <c r="M397" s="12">
        <f t="shared" si="43"/>
        <v>0.54805531123640239</v>
      </c>
      <c r="N397" s="12">
        <f>+N396/N$402</f>
        <v>0.53049706169979549</v>
      </c>
      <c r="O397" s="12">
        <f>+O396/O$402</f>
        <v>0.48676591489808757</v>
      </c>
      <c r="P397" s="12">
        <f>+P396/P$402</f>
        <v>0.53002677873583615</v>
      </c>
      <c r="Q397" s="6"/>
      <c r="R397" s="11" t="s">
        <v>386</v>
      </c>
    </row>
    <row r="398" spans="1:18" ht="14">
      <c r="B398" s="205" t="s">
        <v>316</v>
      </c>
      <c r="C398" s="205"/>
      <c r="D398" s="205"/>
      <c r="E398" s="205"/>
      <c r="F398" s="205"/>
      <c r="G398" s="205"/>
      <c r="H398" s="205"/>
      <c r="I398" s="205"/>
      <c r="J398" s="205"/>
      <c r="K398" s="205"/>
      <c r="L398" s="205"/>
      <c r="M398" s="205"/>
      <c r="N398" s="205"/>
      <c r="O398" s="115"/>
      <c r="P398" s="115"/>
      <c r="Q398" s="6"/>
      <c r="R398" s="3"/>
    </row>
    <row r="399" spans="1:18" ht="14">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f t="shared" si="44"/>
        <v>17611003.539999999</v>
      </c>
      <c r="N399" s="8">
        <f t="shared" si="44"/>
        <v>18157769.91</v>
      </c>
      <c r="O399" s="8">
        <f t="shared" si="44"/>
        <v>22604414</v>
      </c>
      <c r="P399" s="8">
        <f t="shared" si="44"/>
        <v>30506320</v>
      </c>
      <c r="Q399" s="6"/>
      <c r="R399" s="9" t="s">
        <v>12</v>
      </c>
    </row>
    <row r="400" spans="1:18" ht="14">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f t="shared" si="44"/>
        <v>17761818.859999999</v>
      </c>
      <c r="N400" s="8">
        <f t="shared" si="44"/>
        <v>18773619.539999999</v>
      </c>
      <c r="O400" s="8">
        <f t="shared" si="44"/>
        <v>23734010</v>
      </c>
      <c r="P400" s="8">
        <f t="shared" si="44"/>
        <v>32505934</v>
      </c>
      <c r="Q400" s="6"/>
      <c r="R400" s="9" t="s">
        <v>13</v>
      </c>
    </row>
    <row r="401" spans="1:18" ht="14">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f t="shared" si="44"/>
        <v>17957426.559999999</v>
      </c>
      <c r="N401" s="8">
        <f t="shared" si="44"/>
        <v>20401690.640000001</v>
      </c>
      <c r="O401" s="8">
        <f t="shared" si="44"/>
        <v>26074530</v>
      </c>
      <c r="P401" s="8">
        <f t="shared" si="44"/>
        <v>32459700</v>
      </c>
      <c r="Q401" s="6"/>
      <c r="R401" s="9" t="s">
        <v>14</v>
      </c>
    </row>
    <row r="402" spans="1:18" ht="14">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f t="shared" si="45"/>
        <v>16674634.220000001</v>
      </c>
      <c r="M402" s="8">
        <f t="shared" si="45"/>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33318032.84</v>
      </c>
      <c r="Q402" s="6"/>
      <c r="R402" s="9" t="s">
        <v>15</v>
      </c>
    </row>
    <row r="403" spans="1:18" ht="14">
      <c r="B403" s="222" t="s">
        <v>1</v>
      </c>
      <c r="C403" s="222"/>
      <c r="D403" s="222"/>
      <c r="E403" s="222"/>
      <c r="F403" s="222"/>
      <c r="G403" s="222"/>
      <c r="H403" s="222"/>
      <c r="I403" s="222"/>
      <c r="J403" s="222"/>
      <c r="K403" s="222"/>
      <c r="L403" s="222"/>
      <c r="M403" s="222"/>
      <c r="N403" s="222"/>
      <c r="O403" s="117"/>
      <c r="P403" s="117"/>
    </row>
    <row r="404" spans="1:18" ht="14">
      <c r="B404" s="223" t="s">
        <v>318</v>
      </c>
      <c r="C404" s="223"/>
      <c r="D404" s="223"/>
      <c r="E404" s="223"/>
      <c r="F404" s="223"/>
      <c r="G404" s="223"/>
      <c r="H404" s="223"/>
      <c r="I404" s="223"/>
      <c r="J404" s="223"/>
      <c r="K404" s="223"/>
      <c r="L404" s="223"/>
      <c r="M404" s="223"/>
      <c r="N404" s="223"/>
      <c r="O404" s="118"/>
      <c r="P404" s="118"/>
      <c r="Q404" s="6"/>
      <c r="R404" s="3"/>
    </row>
    <row r="405" spans="1:18" ht="14">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f t="shared" si="46"/>
        <v>3062252.63</v>
      </c>
      <c r="N405" s="8">
        <f t="shared" si="46"/>
        <v>2658333.4700000002</v>
      </c>
      <c r="O405" s="8">
        <f t="shared" si="46"/>
        <v>3742039</v>
      </c>
      <c r="P405" s="8">
        <f t="shared" si="46"/>
        <v>5909373</v>
      </c>
      <c r="Q405" s="6"/>
      <c r="R405" s="9" t="s">
        <v>12</v>
      </c>
    </row>
    <row r="406" spans="1:18" ht="14">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f t="shared" si="46"/>
        <v>2635907.3199999998</v>
      </c>
      <c r="N406" s="8">
        <f t="shared" si="46"/>
        <v>2912190.9</v>
      </c>
      <c r="O406" s="8">
        <f t="shared" si="46"/>
        <v>3580739</v>
      </c>
      <c r="P406" s="8">
        <f t="shared" si="46"/>
        <v>4500140</v>
      </c>
      <c r="Q406" s="6"/>
      <c r="R406" s="9" t="s">
        <v>13</v>
      </c>
    </row>
    <row r="407" spans="1:18" ht="14">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f t="shared" si="46"/>
        <v>1923104.06</v>
      </c>
      <c r="N407" s="8">
        <f t="shared" si="46"/>
        <v>3264748.98</v>
      </c>
      <c r="O407" s="8">
        <f t="shared" si="46"/>
        <v>3752098</v>
      </c>
      <c r="P407" s="8">
        <f t="shared" si="46"/>
        <v>3538793</v>
      </c>
      <c r="Q407" s="6"/>
      <c r="R407" s="9" t="s">
        <v>14</v>
      </c>
    </row>
    <row r="408" spans="1:18" ht="14">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f t="shared" si="47"/>
        <v>2128126.7200000002</v>
      </c>
      <c r="M408" s="8">
        <f t="shared" si="47"/>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4482521.74</v>
      </c>
      <c r="Q408" s="6"/>
      <c r="R408" s="9" t="s">
        <v>15</v>
      </c>
    </row>
    <row r="409" spans="1:18" ht="14">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f t="shared" si="48"/>
        <v>0.12762659089981526</v>
      </c>
      <c r="M409" s="12">
        <f t="shared" si="48"/>
        <v>0.13707672559236012</v>
      </c>
      <c r="N409" s="12">
        <f>+N408/N$402</f>
        <v>0.13701118820608926</v>
      </c>
      <c r="O409" s="12">
        <f>+O408/O$402</f>
        <v>0.14312069082331</v>
      </c>
      <c r="P409" s="12">
        <f>+P408/P$402</f>
        <v>0.13453740686090279</v>
      </c>
      <c r="Q409" s="6"/>
      <c r="R409" s="11" t="s">
        <v>386</v>
      </c>
    </row>
    <row r="410" spans="1:18" ht="14">
      <c r="A410" s="84"/>
      <c r="B410" s="223" t="s">
        <v>321</v>
      </c>
      <c r="C410" s="223"/>
      <c r="D410" s="223"/>
      <c r="E410" s="223"/>
      <c r="F410" s="223"/>
      <c r="G410" s="223"/>
      <c r="H410" s="223"/>
      <c r="I410" s="223"/>
      <c r="J410" s="223"/>
      <c r="K410" s="223"/>
      <c r="L410" s="223"/>
      <c r="M410" s="223"/>
      <c r="N410" s="223"/>
      <c r="O410" s="118"/>
      <c r="P410" s="118"/>
      <c r="Q410" s="6"/>
      <c r="R410" s="3"/>
    </row>
    <row r="411" spans="1:18" ht="14">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f t="shared" si="49"/>
        <v>10376486.279999999</v>
      </c>
      <c r="N411" s="8">
        <f t="shared" si="49"/>
        <v>8879976.4499999993</v>
      </c>
      <c r="O411" s="8">
        <f t="shared" si="49"/>
        <v>12070980</v>
      </c>
      <c r="P411" s="8">
        <f t="shared" si="49"/>
        <v>16070252</v>
      </c>
      <c r="Q411" s="6"/>
      <c r="R411" s="9" t="s">
        <v>12</v>
      </c>
    </row>
    <row r="412" spans="1:18" ht="14">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f t="shared" si="49"/>
        <v>13046680.050000001</v>
      </c>
      <c r="N412" s="8">
        <f t="shared" si="49"/>
        <v>8722180.5999999996</v>
      </c>
      <c r="O412" s="8">
        <f t="shared" si="49"/>
        <v>12443904</v>
      </c>
      <c r="P412" s="8">
        <f t="shared" si="49"/>
        <v>16841624</v>
      </c>
      <c r="Q412" s="6"/>
      <c r="R412" s="9" t="s">
        <v>13</v>
      </c>
    </row>
    <row r="413" spans="1:18" ht="14">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f t="shared" si="49"/>
        <v>8543284.7899999991</v>
      </c>
      <c r="N413" s="8">
        <f t="shared" si="49"/>
        <v>10434583.27</v>
      </c>
      <c r="O413" s="8">
        <f t="shared" si="49"/>
        <v>12459552</v>
      </c>
      <c r="P413" s="8">
        <f t="shared" si="49"/>
        <v>15951002</v>
      </c>
      <c r="Q413" s="6"/>
      <c r="R413" s="9" t="s">
        <v>14</v>
      </c>
    </row>
    <row r="414" spans="1:18" ht="14">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f t="shared" si="50"/>
        <v>9595544.0999999996</v>
      </c>
      <c r="M414" s="8">
        <f t="shared" si="50"/>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16456019.58</v>
      </c>
      <c r="Q414" s="6"/>
      <c r="R414" s="9" t="s">
        <v>15</v>
      </c>
    </row>
    <row r="415" spans="1:18" ht="14">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f t="shared" si="51"/>
        <v>0.57545754667834625</v>
      </c>
      <c r="M415" s="12">
        <f t="shared" si="51"/>
        <v>0.49944174028702853</v>
      </c>
      <c r="N415" s="12">
        <f>+N414/N$402</f>
        <v>0.51407419657765829</v>
      </c>
      <c r="O415" s="12">
        <f>+O414/O$402</f>
        <v>0.48942358417225507</v>
      </c>
      <c r="P415" s="12">
        <f>+P414/P$402</f>
        <v>0.49390729815968332</v>
      </c>
      <c r="Q415" s="6"/>
      <c r="R415" s="11" t="s">
        <v>386</v>
      </c>
    </row>
    <row r="416" spans="1:18" ht="14">
      <c r="B416" s="228" t="s">
        <v>2</v>
      </c>
      <c r="C416" s="228"/>
      <c r="D416" s="228"/>
      <c r="E416" s="228"/>
      <c r="F416" s="228"/>
      <c r="G416" s="228"/>
      <c r="H416" s="228"/>
      <c r="I416" s="228"/>
      <c r="J416" s="228"/>
      <c r="K416" s="228"/>
      <c r="L416" s="228"/>
      <c r="M416" s="228"/>
      <c r="N416" s="228"/>
      <c r="O416" s="119"/>
      <c r="P416" s="119"/>
      <c r="Q416" s="6"/>
      <c r="R416" s="3"/>
    </row>
    <row r="417" spans="2:18" ht="14">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f t="shared" si="52"/>
        <v>7247260.5700000003</v>
      </c>
      <c r="N417" s="8">
        <f t="shared" si="52"/>
        <v>6121499.0700000003</v>
      </c>
      <c r="O417" s="8">
        <f t="shared" si="52"/>
        <v>8042572</v>
      </c>
      <c r="P417" s="8">
        <f t="shared" si="52"/>
        <v>9826522</v>
      </c>
      <c r="Q417" s="6"/>
      <c r="R417" s="9" t="s">
        <v>12</v>
      </c>
    </row>
    <row r="418" spans="2:18" ht="14">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f t="shared" si="52"/>
        <v>7789704.8399999999</v>
      </c>
      <c r="N418" s="8">
        <f t="shared" si="52"/>
        <v>5700097.0699999994</v>
      </c>
      <c r="O418" s="8">
        <f t="shared" si="52"/>
        <v>8511753</v>
      </c>
      <c r="P418" s="8">
        <f t="shared" si="52"/>
        <v>12081356</v>
      </c>
      <c r="Q418" s="6"/>
      <c r="R418" s="9" t="s">
        <v>13</v>
      </c>
    </row>
    <row r="419" spans="2:18" ht="14">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f t="shared" si="52"/>
        <v>6588846.1900000004</v>
      </c>
      <c r="N419" s="8">
        <f t="shared" si="52"/>
        <v>7093489.8900000006</v>
      </c>
      <c r="O419" s="8">
        <f t="shared" si="52"/>
        <v>8559286</v>
      </c>
      <c r="P419" s="8">
        <f t="shared" si="52"/>
        <v>12357115</v>
      </c>
      <c r="Q419" s="6"/>
      <c r="R419" s="9" t="s">
        <v>14</v>
      </c>
    </row>
    <row r="420" spans="2:18" ht="14">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f t="shared" si="53"/>
        <v>7415709.6200000001</v>
      </c>
      <c r="M420" s="8">
        <f t="shared" si="53"/>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11912345.26</v>
      </c>
      <c r="Q420" s="6"/>
      <c r="R420" s="9" t="s">
        <v>15</v>
      </c>
    </row>
    <row r="421" spans="2:18" ht="14">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f t="shared" si="54"/>
        <v>0.4447299726134562</v>
      </c>
      <c r="M421" s="12">
        <f t="shared" si="54"/>
        <v>0.36000589683193779</v>
      </c>
      <c r="N421" s="12">
        <f>+N420/N$402</f>
        <v>0.36855561238560869</v>
      </c>
      <c r="O421" s="12">
        <f>+O420/O$402</f>
        <v>0.33726850088226601</v>
      </c>
      <c r="P421" s="12">
        <f>+P420/P$402</f>
        <v>0.35753447141388917</v>
      </c>
      <c r="Q421" s="6"/>
      <c r="R421" s="11" t="s">
        <v>386</v>
      </c>
    </row>
    <row r="422" spans="2:18" ht="14">
      <c r="B422" s="223" t="s">
        <v>3</v>
      </c>
      <c r="C422" s="223"/>
      <c r="D422" s="223"/>
      <c r="E422" s="223"/>
      <c r="F422" s="223"/>
      <c r="G422" s="223"/>
      <c r="H422" s="223"/>
      <c r="I422" s="223"/>
      <c r="J422" s="223"/>
      <c r="K422" s="223"/>
      <c r="L422" s="223"/>
      <c r="M422" s="223"/>
      <c r="N422" s="223"/>
      <c r="O422" s="118"/>
      <c r="P422" s="118"/>
      <c r="Q422" s="6"/>
      <c r="R422" s="3"/>
    </row>
    <row r="423" spans="2:18" ht="14">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f t="shared" si="55"/>
        <v>2106933.67</v>
      </c>
      <c r="N423" s="8">
        <f t="shared" si="55"/>
        <v>2477094.6</v>
      </c>
      <c r="O423" s="8">
        <f t="shared" si="55"/>
        <v>2579297</v>
      </c>
      <c r="P423" s="8">
        <f t="shared" si="55"/>
        <v>2762586</v>
      </c>
      <c r="Q423" s="6"/>
      <c r="R423" s="9" t="s">
        <v>12</v>
      </c>
    </row>
    <row r="424" spans="2:18" ht="14">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f t="shared" si="55"/>
        <v>1900317.21</v>
      </c>
      <c r="N424" s="8">
        <f t="shared" si="55"/>
        <v>3130203.07</v>
      </c>
      <c r="O424" s="8">
        <f t="shared" si="55"/>
        <v>2749391</v>
      </c>
      <c r="P424" s="8">
        <f t="shared" si="55"/>
        <v>3702311</v>
      </c>
      <c r="Q424" s="6"/>
      <c r="R424" s="9" t="s">
        <v>13</v>
      </c>
    </row>
    <row r="425" spans="2:18" ht="14">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f t="shared" si="55"/>
        <v>3003605.82</v>
      </c>
      <c r="N425" s="8">
        <f t="shared" si="55"/>
        <v>2822128.96</v>
      </c>
      <c r="O425" s="8">
        <f t="shared" si="55"/>
        <v>2771425</v>
      </c>
      <c r="P425" s="8">
        <f t="shared" si="55"/>
        <v>4499146</v>
      </c>
      <c r="Q425" s="6"/>
      <c r="R425" s="9" t="s">
        <v>14</v>
      </c>
    </row>
    <row r="426" spans="2:18" ht="14">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f t="shared" si="56"/>
        <v>2209542.81</v>
      </c>
      <c r="M426" s="8">
        <f t="shared" si="56"/>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4646786.1500000004</v>
      </c>
      <c r="Q426" s="6"/>
      <c r="R426" s="9" t="s">
        <v>15</v>
      </c>
    </row>
    <row r="427" spans="2:18" ht="14">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f t="shared" si="57"/>
        <v>0.13250922214232536</v>
      </c>
      <c r="M427" s="12">
        <f t="shared" si="57"/>
        <v>0.13971795898022812</v>
      </c>
      <c r="N427" s="12">
        <f>+N426/N$402</f>
        <v>0.13188223937435101</v>
      </c>
      <c r="O427" s="12">
        <f>+O426/O$402</f>
        <v>0.1005325748622794</v>
      </c>
      <c r="P427" s="12">
        <f>+P426/P$402</f>
        <v>0.13946760219352736</v>
      </c>
      <c r="Q427" s="6"/>
      <c r="R427" s="11" t="s">
        <v>386</v>
      </c>
    </row>
    <row r="428" spans="2:18" ht="14">
      <c r="B428" s="223" t="s">
        <v>4</v>
      </c>
      <c r="C428" s="223"/>
      <c r="D428" s="223"/>
      <c r="E428" s="223"/>
      <c r="F428" s="223"/>
      <c r="G428" s="223"/>
      <c r="H428" s="223"/>
      <c r="I428" s="223"/>
      <c r="J428" s="223"/>
      <c r="K428" s="223"/>
      <c r="L428" s="223"/>
      <c r="M428" s="223"/>
      <c r="N428" s="223"/>
      <c r="O428" s="118"/>
      <c r="P428" s="118"/>
      <c r="Q428" s="6"/>
      <c r="R428" s="3"/>
    </row>
    <row r="429" spans="2:18" ht="14">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f t="shared" si="58"/>
        <v>9354194.2400000002</v>
      </c>
      <c r="N429" s="8">
        <f t="shared" si="58"/>
        <v>8598593.6699999999</v>
      </c>
      <c r="O429" s="8">
        <f t="shared" si="58"/>
        <v>10621869</v>
      </c>
      <c r="P429" s="8">
        <f t="shared" si="58"/>
        <v>12589108</v>
      </c>
      <c r="Q429" s="6"/>
      <c r="R429" s="9" t="s">
        <v>12</v>
      </c>
    </row>
    <row r="430" spans="2:18" ht="14">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f t="shared" si="58"/>
        <v>9690022.0500000007</v>
      </c>
      <c r="N430" s="8">
        <f t="shared" si="58"/>
        <v>8830300.1399999987</v>
      </c>
      <c r="O430" s="8">
        <f t="shared" si="58"/>
        <v>11261144</v>
      </c>
      <c r="P430" s="8">
        <f t="shared" si="58"/>
        <v>15783667</v>
      </c>
      <c r="Q430" s="6"/>
      <c r="R430" s="9" t="s">
        <v>13</v>
      </c>
    </row>
    <row r="431" spans="2:18" ht="14">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f t="shared" si="58"/>
        <v>9592452.0099999998</v>
      </c>
      <c r="N431" s="8">
        <f t="shared" si="58"/>
        <v>9915618.8500000015</v>
      </c>
      <c r="O431" s="8">
        <f t="shared" si="58"/>
        <v>11330711</v>
      </c>
      <c r="P431" s="8">
        <f t="shared" si="58"/>
        <v>16856261</v>
      </c>
      <c r="Q431" s="6"/>
      <c r="R431" s="9" t="s">
        <v>14</v>
      </c>
    </row>
    <row r="432" spans="2:18" ht="14">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f t="shared" si="59"/>
        <v>9625252.4299999997</v>
      </c>
      <c r="M432" s="8">
        <f t="shared" si="59"/>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16559131.41</v>
      </c>
      <c r="Q432" s="6"/>
      <c r="R432" s="9" t="s">
        <v>15</v>
      </c>
    </row>
    <row r="433" spans="1:18" s="87" customFormat="1" ht="14">
      <c r="A433" s="86"/>
      <c r="B433" s="13" t="e">
        <f t="shared" ref="B433:P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f t="shared" si="60"/>
        <v>2.0084545581410058</v>
      </c>
      <c r="M433" s="13">
        <f t="shared" si="60"/>
        <v>1.4040752400756116</v>
      </c>
      <c r="N433" s="13">
        <f t="shared" si="60"/>
        <v>1.4657312949824788</v>
      </c>
      <c r="O433" s="13">
        <f t="shared" ref="O433" si="61">+O432/O$457</f>
        <v>1.0955952430486329</v>
      </c>
      <c r="P433" s="13">
        <f t="shared" si="60"/>
        <v>1.427148161071488</v>
      </c>
      <c r="Q433" s="6"/>
      <c r="R433" s="14" t="s">
        <v>16</v>
      </c>
    </row>
    <row r="434" spans="1:18" ht="14">
      <c r="A434" s="84"/>
      <c r="B434" s="223" t="s">
        <v>323</v>
      </c>
      <c r="C434" s="223"/>
      <c r="D434" s="223"/>
      <c r="E434" s="223"/>
      <c r="F434" s="223"/>
      <c r="G434" s="223"/>
      <c r="H434" s="223"/>
      <c r="I434" s="223"/>
      <c r="J434" s="223"/>
      <c r="K434" s="223"/>
      <c r="L434" s="223"/>
      <c r="M434" s="223"/>
      <c r="N434" s="223"/>
      <c r="O434" s="118"/>
      <c r="P434" s="118"/>
      <c r="Q434" s="6"/>
      <c r="R434" s="3"/>
    </row>
    <row r="435" spans="1:18" ht="14">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f t="shared" si="62"/>
        <v>2195467.0499999998</v>
      </c>
      <c r="N435" s="8">
        <f t="shared" si="62"/>
        <v>2697505.22</v>
      </c>
      <c r="O435" s="8">
        <f t="shared" si="62"/>
        <v>2896524</v>
      </c>
      <c r="P435" s="8">
        <f t="shared" si="62"/>
        <v>3092060</v>
      </c>
      <c r="Q435" s="6"/>
      <c r="R435" s="9" t="s">
        <v>12</v>
      </c>
    </row>
    <row r="436" spans="1:18" ht="14">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f t="shared" si="62"/>
        <v>1989595.73</v>
      </c>
      <c r="N436" s="8">
        <f t="shared" si="62"/>
        <v>3332653.94</v>
      </c>
      <c r="O436" s="8">
        <f t="shared" si="62"/>
        <v>3055176</v>
      </c>
      <c r="P436" s="8">
        <f t="shared" si="62"/>
        <v>4045763</v>
      </c>
      <c r="Q436" s="6"/>
      <c r="R436" s="9" t="s">
        <v>13</v>
      </c>
    </row>
    <row r="437" spans="1:18" ht="14">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f t="shared" si="62"/>
        <v>3088846.31</v>
      </c>
      <c r="N437" s="8">
        <f t="shared" si="62"/>
        <v>3093187.06</v>
      </c>
      <c r="O437" s="8">
        <f t="shared" si="62"/>
        <v>3065279</v>
      </c>
      <c r="P437" s="8">
        <f t="shared" si="62"/>
        <v>4841204</v>
      </c>
      <c r="Q437" s="6"/>
      <c r="R437" s="9" t="s">
        <v>14</v>
      </c>
    </row>
    <row r="438" spans="1:18" ht="14">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f t="shared" si="63"/>
        <v>2286722.11</v>
      </c>
      <c r="M438" s="8">
        <f t="shared" si="63"/>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5259060.6100000003</v>
      </c>
      <c r="Q438" s="6"/>
      <c r="R438" s="9" t="s">
        <v>15</v>
      </c>
    </row>
    <row r="439" spans="1:18" ht="14">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f t="shared" si="64"/>
        <v>0.13713776745142897</v>
      </c>
      <c r="M439" s="12">
        <f t="shared" si="64"/>
        <v>0.14464863471253547</v>
      </c>
      <c r="N439" s="12">
        <f>+N438/N$402</f>
        <v>0.14450041757645968</v>
      </c>
      <c r="O439" s="12">
        <f>+O438/O$402</f>
        <v>0.11097529434211902</v>
      </c>
      <c r="P439" s="12">
        <f>+P438/P$402</f>
        <v>0.15784427115655608</v>
      </c>
      <c r="Q439" s="6"/>
      <c r="R439" s="11" t="s">
        <v>386</v>
      </c>
    </row>
    <row r="440" spans="1:18" ht="14">
      <c r="B440" s="222" t="s">
        <v>324</v>
      </c>
      <c r="C440" s="222"/>
      <c r="D440" s="222"/>
      <c r="E440" s="222"/>
      <c r="F440" s="222"/>
      <c r="G440" s="222"/>
      <c r="H440" s="222"/>
      <c r="I440" s="222"/>
      <c r="J440" s="222"/>
      <c r="K440" s="222"/>
      <c r="L440" s="222"/>
      <c r="M440" s="222"/>
      <c r="N440" s="222"/>
      <c r="O440" s="117"/>
      <c r="P440" s="117"/>
      <c r="Q440" s="6"/>
      <c r="R440" s="3"/>
    </row>
    <row r="441" spans="1:18" ht="14">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f t="shared" si="65"/>
        <v>12571953.33</v>
      </c>
      <c r="N441" s="8">
        <f t="shared" si="65"/>
        <v>11577481.67</v>
      </c>
      <c r="O441" s="8">
        <f t="shared" si="65"/>
        <v>14967504</v>
      </c>
      <c r="P441" s="8">
        <f t="shared" si="65"/>
        <v>19162312</v>
      </c>
      <c r="Q441" s="6"/>
      <c r="R441" s="9" t="s">
        <v>12</v>
      </c>
    </row>
    <row r="442" spans="1:18" ht="14">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f t="shared" si="65"/>
        <v>15036275.779999999</v>
      </c>
      <c r="N442" s="8">
        <f t="shared" si="65"/>
        <v>12054834.539999999</v>
      </c>
      <c r="O442" s="8">
        <f t="shared" si="65"/>
        <v>15499080</v>
      </c>
      <c r="P442" s="8">
        <f t="shared" si="65"/>
        <v>20887387</v>
      </c>
      <c r="Q442" s="6"/>
      <c r="R442" s="9" t="s">
        <v>13</v>
      </c>
    </row>
    <row r="443" spans="1:18" ht="14">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f t="shared" si="65"/>
        <v>11632131.1</v>
      </c>
      <c r="N443" s="8">
        <f t="shared" si="65"/>
        <v>13527770.33</v>
      </c>
      <c r="O443" s="8">
        <f t="shared" si="65"/>
        <v>15524831</v>
      </c>
      <c r="P443" s="8">
        <f t="shared" si="65"/>
        <v>20792206</v>
      </c>
      <c r="Q443" s="6"/>
      <c r="R443" s="9" t="s">
        <v>14</v>
      </c>
    </row>
    <row r="444" spans="1:18" ht="14">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f t="shared" si="66"/>
        <v>11882266.210000001</v>
      </c>
      <c r="M444" s="8">
        <f t="shared" si="66"/>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21715080.190000001</v>
      </c>
      <c r="Q444" s="6"/>
      <c r="R444" s="9" t="s">
        <v>15</v>
      </c>
    </row>
    <row r="445" spans="1:18" ht="14">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f t="shared" si="67"/>
        <v>0.71259531412977528</v>
      </c>
      <c r="M445" s="12">
        <f t="shared" si="67"/>
        <v>0.6440903749995639</v>
      </c>
      <c r="N445" s="12">
        <f>+N444/N$402</f>
        <v>0.658574614154118</v>
      </c>
      <c r="O445" s="12">
        <f>+O444/O$402</f>
        <v>0.60039887814708504</v>
      </c>
      <c r="P445" s="12">
        <f>+P444/P$402</f>
        <v>0.65175156931623945</v>
      </c>
      <c r="Q445" s="6"/>
      <c r="R445" s="11" t="s">
        <v>386</v>
      </c>
    </row>
    <row r="446" spans="1:18" ht="14">
      <c r="B446" s="221" t="s">
        <v>17</v>
      </c>
      <c r="C446" s="221"/>
      <c r="D446" s="221"/>
      <c r="E446" s="221"/>
      <c r="F446" s="221"/>
      <c r="G446" s="221"/>
      <c r="H446" s="221"/>
      <c r="I446" s="221"/>
      <c r="J446" s="221"/>
      <c r="K446" s="221"/>
      <c r="L446" s="221"/>
      <c r="M446" s="221"/>
      <c r="N446" s="221"/>
      <c r="O446" s="120"/>
      <c r="P446" s="120"/>
      <c r="Q446" s="6"/>
      <c r="R446" s="11"/>
    </row>
    <row r="447" spans="1:18" ht="14">
      <c r="B447" s="225" t="s">
        <v>325</v>
      </c>
      <c r="C447" s="225"/>
      <c r="D447" s="225"/>
      <c r="E447" s="225"/>
      <c r="F447" s="225"/>
      <c r="G447" s="225"/>
      <c r="H447" s="225"/>
      <c r="I447" s="225"/>
      <c r="J447" s="225"/>
      <c r="K447" s="225"/>
      <c r="L447" s="225"/>
      <c r="M447" s="225"/>
      <c r="N447" s="225"/>
      <c r="O447" s="121"/>
      <c r="P447" s="121"/>
    </row>
    <row r="448" spans="1:18" ht="14">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f t="shared" si="68"/>
        <v>3556670.61</v>
      </c>
      <c r="N448" s="8">
        <f t="shared" si="68"/>
        <v>1629287.77</v>
      </c>
      <c r="O448" s="8">
        <f t="shared" si="68"/>
        <v>2340493</v>
      </c>
      <c r="P448" s="8">
        <f t="shared" si="68"/>
        <v>3784514</v>
      </c>
      <c r="Q448" s="6"/>
      <c r="R448" s="9" t="s">
        <v>12</v>
      </c>
    </row>
    <row r="449" spans="1:19" ht="14">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f t="shared" si="68"/>
        <v>1243163.47</v>
      </c>
      <c r="N449" s="8">
        <f t="shared" si="68"/>
        <v>1775680.91</v>
      </c>
      <c r="O449" s="8">
        <f t="shared" si="68"/>
        <v>2741292</v>
      </c>
      <c r="P449" s="8">
        <f t="shared" si="68"/>
        <v>3561645</v>
      </c>
      <c r="Q449" s="6"/>
      <c r="R449" s="9" t="s">
        <v>13</v>
      </c>
    </row>
    <row r="450" spans="1:19" ht="14">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f t="shared" si="68"/>
        <v>1377135.76</v>
      </c>
      <c r="N450" s="8">
        <f t="shared" si="68"/>
        <v>1619534.54</v>
      </c>
      <c r="O450" s="8">
        <f t="shared" si="68"/>
        <v>3081685</v>
      </c>
      <c r="P450" s="8">
        <f t="shared" si="68"/>
        <v>3611954</v>
      </c>
      <c r="Q450" s="6"/>
      <c r="R450" s="9" t="s">
        <v>14</v>
      </c>
    </row>
    <row r="451" spans="1:19" ht="14">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f t="shared" si="69"/>
        <v>3309988.41</v>
      </c>
      <c r="M451" s="8">
        <f t="shared" si="69"/>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3521408.03</v>
      </c>
      <c r="Q451" s="6"/>
      <c r="R451" s="9" t="s">
        <v>15</v>
      </c>
    </row>
    <row r="452" spans="1:19" ht="14">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f t="shared" si="70"/>
        <v>0.19850440893209589</v>
      </c>
      <c r="M452" s="12">
        <f t="shared" si="70"/>
        <v>8.237786280448893E-2</v>
      </c>
      <c r="N452" s="12">
        <f>+N451/N$402</f>
        <v>8.6690373524510006E-2</v>
      </c>
      <c r="O452" s="12">
        <f>+O451/O$402</f>
        <v>0.12212300574906397</v>
      </c>
      <c r="P452" s="12">
        <f>+P451/P$402</f>
        <v>0.10569075452054809</v>
      </c>
      <c r="Q452" s="6"/>
      <c r="R452" s="11" t="s">
        <v>386</v>
      </c>
    </row>
    <row r="453" spans="1:19" ht="14">
      <c r="B453" s="221" t="s">
        <v>326</v>
      </c>
      <c r="C453" s="221"/>
      <c r="D453" s="221"/>
      <c r="E453" s="221"/>
      <c r="F453" s="221"/>
      <c r="G453" s="221"/>
      <c r="H453" s="221"/>
      <c r="I453" s="221"/>
      <c r="J453" s="221"/>
      <c r="K453" s="221"/>
      <c r="L453" s="221"/>
      <c r="M453" s="221"/>
      <c r="N453" s="221"/>
      <c r="O453" s="120"/>
      <c r="P453" s="120"/>
    </row>
    <row r="454" spans="1:19" ht="14">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f t="shared" si="71"/>
        <v>5039049.74</v>
      </c>
      <c r="N454" s="8">
        <f t="shared" si="71"/>
        <v>6580287.9400000004</v>
      </c>
      <c r="O454" s="8">
        <f t="shared" si="71"/>
        <v>7636910</v>
      </c>
      <c r="P454" s="8">
        <f t="shared" si="71"/>
        <v>11344007</v>
      </c>
      <c r="Q454" s="6"/>
      <c r="R454" s="9" t="s">
        <v>12</v>
      </c>
    </row>
    <row r="455" spans="1:19" ht="14">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f t="shared" si="71"/>
        <v>2725542.6</v>
      </c>
      <c r="N455" s="8">
        <f t="shared" si="71"/>
        <v>6718784.7000000002</v>
      </c>
      <c r="O455" s="8">
        <f t="shared" si="71"/>
        <v>8234930</v>
      </c>
      <c r="P455" s="8">
        <f t="shared" si="71"/>
        <v>11618546</v>
      </c>
      <c r="Q455" s="6"/>
      <c r="R455" s="9" t="s">
        <v>13</v>
      </c>
    </row>
    <row r="456" spans="1:19" ht="14">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f t="shared" si="71"/>
        <v>6325294.9900000002</v>
      </c>
      <c r="N456" s="8">
        <f t="shared" si="71"/>
        <v>6873920.0099999998</v>
      </c>
      <c r="O456" s="8">
        <f t="shared" si="71"/>
        <v>10549699</v>
      </c>
      <c r="P456" s="8">
        <f t="shared" si="71"/>
        <v>11667493</v>
      </c>
      <c r="Q456" s="6"/>
      <c r="R456" s="9" t="s">
        <v>14</v>
      </c>
    </row>
    <row r="457" spans="1:19" ht="14">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f t="shared" si="72"/>
        <v>4792367.54</v>
      </c>
      <c r="M457" s="8">
        <f t="shared" si="72"/>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11602951.859999999</v>
      </c>
      <c r="Q457" s="6"/>
      <c r="R457" s="9" t="s">
        <v>15</v>
      </c>
    </row>
    <row r="458" spans="1:19" ht="14">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f t="shared" si="73"/>
        <v>0.28740465768369938</v>
      </c>
      <c r="M458" s="12">
        <f t="shared" si="73"/>
        <v>0.35590959910756276</v>
      </c>
      <c r="N458" s="12">
        <f>+N457/N$402</f>
        <v>0.3414253713986109</v>
      </c>
      <c r="O458" s="12">
        <f>+O457/O$402</f>
        <v>0.39960111046695335</v>
      </c>
      <c r="P458" s="12">
        <f>+P457/P$402</f>
        <v>0.34824840697287696</v>
      </c>
      <c r="Q458" s="6"/>
      <c r="R458" s="11" t="s">
        <v>386</v>
      </c>
    </row>
    <row r="459" spans="1:19" ht="14">
      <c r="B459" s="205" t="s">
        <v>18</v>
      </c>
      <c r="C459" s="205"/>
      <c r="D459" s="205"/>
      <c r="E459" s="205"/>
      <c r="F459" s="205"/>
      <c r="G459" s="205"/>
      <c r="H459" s="205"/>
      <c r="I459" s="205"/>
      <c r="J459" s="205"/>
      <c r="K459" s="205"/>
      <c r="L459" s="205"/>
      <c r="M459" s="205"/>
      <c r="N459" s="205"/>
      <c r="O459" s="115"/>
      <c r="P459" s="115"/>
      <c r="Q459" s="6"/>
      <c r="R459" s="15"/>
    </row>
    <row r="460" spans="1:19" ht="14">
      <c r="B460" s="205" t="s">
        <v>344</v>
      </c>
      <c r="C460" s="205"/>
      <c r="D460" s="205"/>
      <c r="E460" s="205"/>
      <c r="F460" s="205"/>
      <c r="G460" s="205"/>
      <c r="H460" s="205"/>
      <c r="I460" s="205"/>
      <c r="J460" s="205"/>
      <c r="K460" s="205"/>
      <c r="L460" s="205"/>
      <c r="M460" s="205"/>
      <c r="N460" s="205"/>
      <c r="O460" s="115"/>
      <c r="P460" s="115"/>
      <c r="Q460" s="6"/>
      <c r="R460" s="9"/>
    </row>
    <row r="461" spans="1:19" ht="14">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f t="shared" si="74"/>
        <v>4909470.55</v>
      </c>
      <c r="N461" s="7">
        <f t="shared" si="74"/>
        <v>4543278.0199999996</v>
      </c>
      <c r="O461" s="7">
        <f t="shared" si="74"/>
        <v>6109946</v>
      </c>
      <c r="P461" s="7">
        <f t="shared" si="74"/>
        <v>8317848</v>
      </c>
      <c r="Q461" s="17"/>
      <c r="R461" s="9" t="s">
        <v>12</v>
      </c>
      <c r="S461" s="88"/>
    </row>
    <row r="462" spans="1:19" ht="14">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f t="shared" si="74"/>
        <v>4442827.68</v>
      </c>
      <c r="N462" s="7">
        <f t="shared" si="74"/>
        <v>4571620.0999999996</v>
      </c>
      <c r="O462" s="7">
        <f t="shared" si="74"/>
        <v>6365840</v>
      </c>
      <c r="P462" s="7">
        <f t="shared" si="74"/>
        <v>7884561</v>
      </c>
      <c r="Q462" s="17"/>
      <c r="R462" s="9" t="s">
        <v>13</v>
      </c>
    </row>
    <row r="463" spans="1:19" ht="14">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f t="shared" si="74"/>
        <v>4086349.55</v>
      </c>
      <c r="N463" s="7">
        <f t="shared" si="74"/>
        <v>4707373.22</v>
      </c>
      <c r="O463" s="7">
        <f t="shared" si="74"/>
        <v>6034604</v>
      </c>
      <c r="P463" s="7">
        <f t="shared" si="74"/>
        <v>7475433</v>
      </c>
      <c r="Q463" s="17"/>
      <c r="R463" s="9" t="s">
        <v>14</v>
      </c>
    </row>
    <row r="464" spans="1:19" ht="14">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f t="shared" si="74"/>
        <v>4573324.03</v>
      </c>
      <c r="M464" s="18">
        <f t="shared" si="74"/>
        <v>4291702.07</v>
      </c>
      <c r="N464" s="18">
        <f t="shared" si="74"/>
        <v>4795487.24</v>
      </c>
      <c r="O464" s="18">
        <f t="shared" si="74"/>
        <v>7274212.5499999998</v>
      </c>
      <c r="P464" s="18">
        <f t="shared" si="74"/>
        <v>7642784.2400000002</v>
      </c>
      <c r="Q464" s="17"/>
      <c r="R464" s="9" t="s">
        <v>19</v>
      </c>
    </row>
    <row r="465" spans="1:18" ht="14">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4573324.03</v>
      </c>
      <c r="M465" s="16">
        <f t="shared" si="75"/>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31320626.240000002</v>
      </c>
      <c r="Q465" s="6"/>
      <c r="R465" s="9" t="s">
        <v>15</v>
      </c>
    </row>
    <row r="466" spans="1:18" s="87" customFormat="1" ht="14">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f t="shared" si="76"/>
        <v>2.8769065418703779</v>
      </c>
      <c r="N466" s="12">
        <f>N465/M465-1</f>
        <v>5.0050266210623917E-2</v>
      </c>
      <c r="O466" s="12">
        <f>O465/M465-1</f>
        <v>0.45426360834047497</v>
      </c>
      <c r="P466" s="12">
        <f>P465/N465-1</f>
        <v>0.68229844131967488</v>
      </c>
      <c r="Q466" s="17"/>
      <c r="R466" s="14" t="s">
        <v>20</v>
      </c>
    </row>
    <row r="467" spans="1:18" ht="14">
      <c r="B467" s="205" t="s">
        <v>307</v>
      </c>
      <c r="C467" s="205"/>
      <c r="D467" s="205"/>
      <c r="E467" s="205"/>
      <c r="F467" s="205"/>
      <c r="G467" s="205"/>
      <c r="H467" s="205"/>
      <c r="I467" s="205"/>
      <c r="J467" s="205"/>
      <c r="K467" s="205"/>
      <c r="L467" s="205"/>
      <c r="M467" s="205"/>
      <c r="N467" s="205"/>
      <c r="O467" s="115"/>
      <c r="P467" s="115"/>
      <c r="Q467" s="6"/>
      <c r="R467" s="9"/>
    </row>
    <row r="468" spans="1:18" ht="14">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f t="shared" si="77"/>
        <v>70767.67</v>
      </c>
      <c r="N468" s="7">
        <f t="shared" si="77"/>
        <v>78510.820000000007</v>
      </c>
      <c r="O468" s="7">
        <f t="shared" si="77"/>
        <v>22087</v>
      </c>
      <c r="P468" s="7">
        <f t="shared" si="77"/>
        <v>42055</v>
      </c>
      <c r="Q468" s="6"/>
      <c r="R468" s="9" t="s">
        <v>12</v>
      </c>
    </row>
    <row r="469" spans="1:18" ht="14">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f t="shared" si="77"/>
        <v>67776.259999999995</v>
      </c>
      <c r="N469" s="7">
        <f t="shared" si="77"/>
        <v>68695.320000000007</v>
      </c>
      <c r="O469" s="7">
        <f t="shared" si="77"/>
        <v>31572</v>
      </c>
      <c r="P469" s="7">
        <f t="shared" si="77"/>
        <v>58375</v>
      </c>
      <c r="Q469" s="6"/>
      <c r="R469" s="9" t="s">
        <v>13</v>
      </c>
    </row>
    <row r="470" spans="1:18" ht="14">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f t="shared" si="77"/>
        <v>63051.39</v>
      </c>
      <c r="N470" s="7">
        <f t="shared" si="77"/>
        <v>72179.19</v>
      </c>
      <c r="O470" s="7">
        <f t="shared" si="77"/>
        <v>28174</v>
      </c>
      <c r="P470" s="7">
        <f t="shared" si="77"/>
        <v>47786</v>
      </c>
      <c r="Q470" s="6"/>
      <c r="R470" s="9" t="s">
        <v>14</v>
      </c>
    </row>
    <row r="471" spans="1:18" ht="14">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f t="shared" si="77"/>
        <v>60469.57</v>
      </c>
      <c r="M471" s="18">
        <f t="shared" si="77"/>
        <v>43372.97</v>
      </c>
      <c r="N471" s="18">
        <f t="shared" si="77"/>
        <v>87677.91</v>
      </c>
      <c r="O471" s="18">
        <f t="shared" si="77"/>
        <v>51345.38</v>
      </c>
      <c r="P471" s="18">
        <f t="shared" si="77"/>
        <v>74539.320000000007</v>
      </c>
      <c r="Q471" s="6"/>
      <c r="R471" s="9" t="s">
        <v>19</v>
      </c>
    </row>
    <row r="472" spans="1:18" ht="14">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60469.57</v>
      </c>
      <c r="M472" s="112">
        <f t="shared" si="78"/>
        <v>244968.29</v>
      </c>
      <c r="N472" s="112">
        <f>IF(N469="",N468*4,IF(N470="",(N469+N468)*2,IF(N471="",((N470+N469+N468)/3)*4,SUM(N468:N471))))</f>
        <v>307063.24</v>
      </c>
      <c r="O472" s="112">
        <f>IF(O469="",O468*4,IF(O470="",(O469+O468)*2,IF(O471="",((O470+O469+O468)/3)*4,SUM(O468:O471))))</f>
        <v>133178.38</v>
      </c>
      <c r="P472" s="112">
        <f>IF(P469="",P468*4,IF(P470="",(P469+P468)*2,IF(P471="",((P470+P469+P468)/3)*4,SUM(P468:P471))))</f>
        <v>222755.32</v>
      </c>
      <c r="Q472" s="6"/>
      <c r="R472" s="9" t="s">
        <v>15</v>
      </c>
    </row>
    <row r="473" spans="1:18" ht="14">
      <c r="B473" s="205" t="s">
        <v>345</v>
      </c>
      <c r="C473" s="205"/>
      <c r="D473" s="205"/>
      <c r="E473" s="205"/>
      <c r="F473" s="205"/>
      <c r="G473" s="205"/>
      <c r="H473" s="205"/>
      <c r="I473" s="205"/>
      <c r="J473" s="205"/>
      <c r="K473" s="205"/>
      <c r="L473" s="205"/>
      <c r="M473" s="205"/>
      <c r="N473" s="205"/>
      <c r="O473" s="115"/>
      <c r="P473" s="115"/>
      <c r="Q473" s="6"/>
      <c r="R473" s="9"/>
    </row>
    <row r="474" spans="1:18" ht="14">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f t="shared" si="79"/>
        <v>0</v>
      </c>
      <c r="N474" s="7">
        <f t="shared" si="79"/>
        <v>0</v>
      </c>
      <c r="O474" s="7">
        <f t="shared" si="79"/>
        <v>7255</v>
      </c>
      <c r="P474" s="7">
        <f t="shared" si="79"/>
        <v>3967</v>
      </c>
      <c r="Q474" s="6"/>
      <c r="R474" s="9" t="s">
        <v>12</v>
      </c>
    </row>
    <row r="475" spans="1:18" ht="14">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f t="shared" si="79"/>
        <v>0</v>
      </c>
      <c r="N475" s="7">
        <f t="shared" si="79"/>
        <v>0</v>
      </c>
      <c r="O475" s="7">
        <f t="shared" si="79"/>
        <v>3596</v>
      </c>
      <c r="P475" s="7">
        <f t="shared" si="79"/>
        <v>0</v>
      </c>
      <c r="Q475" s="6"/>
      <c r="R475" s="9" t="s">
        <v>13</v>
      </c>
    </row>
    <row r="476" spans="1:18" ht="14">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f t="shared" si="79"/>
        <v>0</v>
      </c>
      <c r="N476" s="7">
        <f t="shared" si="79"/>
        <v>0</v>
      </c>
      <c r="O476" s="7">
        <f t="shared" si="79"/>
        <v>1905</v>
      </c>
      <c r="P476" s="7">
        <f t="shared" si="79"/>
        <v>0</v>
      </c>
      <c r="Q476" s="6"/>
      <c r="R476" s="9" t="s">
        <v>14</v>
      </c>
    </row>
    <row r="477" spans="1:18" ht="14">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f t="shared" si="79"/>
        <v>0</v>
      </c>
      <c r="M477" s="18">
        <f t="shared" si="79"/>
        <v>0</v>
      </c>
      <c r="N477" s="18">
        <f t="shared" si="79"/>
        <v>0</v>
      </c>
      <c r="O477" s="18">
        <f t="shared" si="79"/>
        <v>6590.93</v>
      </c>
      <c r="P477" s="18">
        <f t="shared" si="79"/>
        <v>0</v>
      </c>
      <c r="Q477" s="6"/>
      <c r="R477" s="9" t="s">
        <v>19</v>
      </c>
    </row>
    <row r="478" spans="1:18" ht="14">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f>IF(N475="",N474*4,IF(N476="",(N475+N474)*2,IF(N477="",((N476+N475+N474)/3)*4,SUM(N474:N477))))</f>
        <v>0</v>
      </c>
      <c r="O478" s="112">
        <f>IF(O475="",O474*4,IF(O476="",(O475+O474)*2,IF(O477="",((O476+O475+O474)/3)*4,SUM(O474:O477))))</f>
        <v>19346.93</v>
      </c>
      <c r="P478" s="112">
        <f>IF(P475="",P474*4,IF(P476="",(P475+P474)*2,IF(P477="",((P476+P475+P474)/3)*4,SUM(P474:P477))))</f>
        <v>3967</v>
      </c>
      <c r="Q478" s="6"/>
      <c r="R478" s="9" t="s">
        <v>15</v>
      </c>
    </row>
    <row r="479" spans="1:18" ht="14">
      <c r="B479" s="205" t="s">
        <v>353</v>
      </c>
      <c r="C479" s="205"/>
      <c r="D479" s="205"/>
      <c r="E479" s="205"/>
      <c r="F479" s="205"/>
      <c r="G479" s="205"/>
      <c r="H479" s="205"/>
      <c r="I479" s="205"/>
      <c r="J479" s="205"/>
      <c r="K479" s="205"/>
      <c r="L479" s="205"/>
      <c r="M479" s="205"/>
      <c r="N479" s="205"/>
      <c r="O479" s="115"/>
      <c r="P479" s="115"/>
      <c r="Q479" s="6"/>
      <c r="R479" s="9"/>
    </row>
    <row r="480" spans="1:18" ht="14">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c r="B485" s="205" t="s">
        <v>354</v>
      </c>
      <c r="C485" s="205"/>
      <c r="D485" s="205"/>
      <c r="E485" s="205"/>
      <c r="F485" s="205"/>
      <c r="G485" s="205"/>
      <c r="H485" s="205"/>
      <c r="I485" s="205"/>
      <c r="J485" s="205"/>
      <c r="K485" s="205"/>
      <c r="L485" s="205"/>
      <c r="M485" s="205"/>
      <c r="N485" s="205"/>
      <c r="O485" s="115"/>
      <c r="P485" s="115"/>
      <c r="Q485" s="6"/>
      <c r="R485" s="9"/>
    </row>
    <row r="486" spans="2:18" ht="14">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ht="14">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ht="14">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ht="14">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ht="14">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ht="14">
      <c r="B491" s="205" t="s">
        <v>347</v>
      </c>
      <c r="C491" s="205"/>
      <c r="D491" s="205"/>
      <c r="E491" s="205"/>
      <c r="F491" s="205"/>
      <c r="G491" s="205"/>
      <c r="H491" s="205"/>
      <c r="I491" s="205"/>
      <c r="J491" s="205"/>
      <c r="K491" s="205"/>
      <c r="L491" s="205"/>
      <c r="M491" s="205"/>
      <c r="N491" s="205"/>
      <c r="O491" s="115"/>
      <c r="P491" s="115"/>
      <c r="Q491" s="6"/>
      <c r="R491" s="9"/>
    </row>
    <row r="492" spans="2:18" s="2" customFormat="1" ht="14">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f t="shared" si="85"/>
        <v>4980238.2300000004</v>
      </c>
      <c r="N492" s="7">
        <f t="shared" si="85"/>
        <v>4621788.83</v>
      </c>
      <c r="O492" s="7">
        <f t="shared" si="85"/>
        <v>6139288</v>
      </c>
      <c r="P492" s="7">
        <f t="shared" si="85"/>
        <v>8363870</v>
      </c>
      <c r="Q492" s="6"/>
      <c r="R492" s="9" t="s">
        <v>12</v>
      </c>
    </row>
    <row r="493" spans="2:18" s="2" customFormat="1" ht="14">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f t="shared" si="85"/>
        <v>4510603.93</v>
      </c>
      <c r="N493" s="7">
        <f t="shared" si="85"/>
        <v>4640315.41</v>
      </c>
      <c r="O493" s="7">
        <f t="shared" si="85"/>
        <v>6401008</v>
      </c>
      <c r="P493" s="7">
        <f t="shared" si="85"/>
        <v>7942936</v>
      </c>
      <c r="Q493" s="6"/>
      <c r="R493" s="9" t="s">
        <v>13</v>
      </c>
    </row>
    <row r="494" spans="2:18" s="2" customFormat="1" ht="14">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f t="shared" si="85"/>
        <v>4149400.94</v>
      </c>
      <c r="N494" s="7">
        <f t="shared" si="85"/>
        <v>4779552.41</v>
      </c>
      <c r="O494" s="7">
        <f t="shared" si="85"/>
        <v>6064683</v>
      </c>
      <c r="P494" s="7">
        <f t="shared" si="85"/>
        <v>7523219</v>
      </c>
      <c r="Q494" s="6"/>
      <c r="R494" s="9" t="s">
        <v>14</v>
      </c>
    </row>
    <row r="495" spans="2:18" s="2" customFormat="1" ht="14">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f t="shared" si="85"/>
        <v>4633793.59</v>
      </c>
      <c r="M495" s="7">
        <f t="shared" si="85"/>
        <v>4335075.04</v>
      </c>
      <c r="N495" s="7">
        <f t="shared" si="85"/>
        <v>4883165.1500000004</v>
      </c>
      <c r="O495" s="7">
        <f t="shared" si="85"/>
        <v>7332148.8600000003</v>
      </c>
      <c r="P495" s="7">
        <f t="shared" si="85"/>
        <v>7717323.5499999998</v>
      </c>
      <c r="Q495" s="6"/>
      <c r="R495" s="9" t="s">
        <v>19</v>
      </c>
    </row>
    <row r="496" spans="2:18" s="2" customFormat="1" ht="14">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4633793.59</v>
      </c>
      <c r="M496" s="16">
        <f t="shared" si="86"/>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31547348.550000001</v>
      </c>
      <c r="Q496" s="6"/>
      <c r="R496" s="9" t="s">
        <v>15</v>
      </c>
    </row>
    <row r="497" spans="1:18" ht="14">
      <c r="B497" s="222" t="s">
        <v>21</v>
      </c>
      <c r="C497" s="222"/>
      <c r="D497" s="222"/>
      <c r="E497" s="222"/>
      <c r="F497" s="222"/>
      <c r="G497" s="222"/>
      <c r="H497" s="222"/>
      <c r="I497" s="222"/>
      <c r="J497" s="222"/>
      <c r="K497" s="222"/>
      <c r="L497" s="222"/>
      <c r="M497" s="222"/>
      <c r="N497" s="222"/>
      <c r="O497" s="117"/>
      <c r="P497" s="117"/>
      <c r="Q497" s="6"/>
      <c r="R497" s="9"/>
    </row>
    <row r="498" spans="1:18" ht="14">
      <c r="B498" s="223" t="s">
        <v>348</v>
      </c>
      <c r="C498" s="223"/>
      <c r="D498" s="223"/>
      <c r="E498" s="223"/>
      <c r="F498" s="223"/>
      <c r="G498" s="223"/>
      <c r="H498" s="223"/>
      <c r="I498" s="223"/>
      <c r="J498" s="223"/>
      <c r="K498" s="223"/>
      <c r="L498" s="223"/>
      <c r="M498" s="223"/>
      <c r="N498" s="223"/>
      <c r="O498" s="118"/>
      <c r="P498" s="118"/>
      <c r="Q498" s="6"/>
      <c r="R498" s="9"/>
    </row>
    <row r="499" spans="1:18" ht="14">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f t="shared" si="87"/>
        <v>4139243.93</v>
      </c>
      <c r="N499" s="7">
        <f t="shared" si="87"/>
        <v>3871547.25</v>
      </c>
      <c r="O499" s="7">
        <f t="shared" si="87"/>
        <v>4786044</v>
      </c>
      <c r="P499" s="7">
        <f t="shared" si="87"/>
        <v>6852900</v>
      </c>
      <c r="Q499" s="6"/>
      <c r="R499" s="9" t="s">
        <v>12</v>
      </c>
    </row>
    <row r="500" spans="1:18" ht="14">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f t="shared" si="87"/>
        <v>3736523.62</v>
      </c>
      <c r="N500" s="7">
        <f t="shared" si="87"/>
        <v>3926688.12</v>
      </c>
      <c r="O500" s="7">
        <f t="shared" si="87"/>
        <v>4921029</v>
      </c>
      <c r="P500" s="7">
        <f t="shared" si="87"/>
        <v>6559172</v>
      </c>
      <c r="Q500" s="6"/>
      <c r="R500" s="9" t="s">
        <v>13</v>
      </c>
    </row>
    <row r="501" spans="1:18" ht="14">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f t="shared" si="87"/>
        <v>3442030.32</v>
      </c>
      <c r="N501" s="7">
        <f t="shared" si="87"/>
        <v>3951180.13</v>
      </c>
      <c r="O501" s="7">
        <f t="shared" si="87"/>
        <v>4850971</v>
      </c>
      <c r="P501" s="7">
        <f t="shared" si="87"/>
        <v>6427543</v>
      </c>
      <c r="Q501" s="6"/>
      <c r="R501" s="9" t="s">
        <v>14</v>
      </c>
    </row>
    <row r="502" spans="1:18" ht="14">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f t="shared" si="87"/>
        <v>3940216.66</v>
      </c>
      <c r="M502" s="18">
        <f t="shared" si="87"/>
        <v>3592944.68</v>
      </c>
      <c r="N502" s="18">
        <f t="shared" si="87"/>
        <v>3987882.85</v>
      </c>
      <c r="O502" s="18">
        <f t="shared" si="87"/>
        <v>6019969.8200000003</v>
      </c>
      <c r="P502" s="18">
        <f t="shared" si="87"/>
        <v>6594080.4299999997</v>
      </c>
      <c r="Q502" s="6"/>
      <c r="R502" s="9" t="s">
        <v>19</v>
      </c>
    </row>
    <row r="503" spans="1:18" ht="14">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3940216.66</v>
      </c>
      <c r="M503" s="18">
        <f t="shared" si="88"/>
        <v>14910742.550000001</v>
      </c>
      <c r="N503" s="18">
        <f>IF(N500="",N499*4,IF(N501="",(N500+N499)*2,IF(N502="",((N501+N500+N499)/3)*4,SUM(N499:N502))))</f>
        <v>15737298.35</v>
      </c>
      <c r="O503" s="18">
        <f>IF(O500="",O499*4,IF(O501="",(O500+O499)*2,IF(O502="",((O501+O500+O499)/3)*4,SUM(O499:O502))))</f>
        <v>20578013.82</v>
      </c>
      <c r="P503" s="18">
        <f>IF(P500="",P499*4,IF(P501="",(P500+P499)*2,IF(P502="",((P501+P500+P499)/3)*4,SUM(P499:P502))))</f>
        <v>26433695.43</v>
      </c>
      <c r="Q503" s="6"/>
      <c r="R503" s="9" t="s">
        <v>15</v>
      </c>
    </row>
    <row r="504" spans="1:18" ht="14">
      <c r="B504" s="21" t="e">
        <f>B503/B$465</f>
        <v>#DIV/0!</v>
      </c>
      <c r="C504" s="22" t="e">
        <f>C503/C$465</f>
        <v>#DIV/0!</v>
      </c>
      <c r="D504" s="22" t="e">
        <f t="shared" ref="D504:P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f t="shared" si="89"/>
        <v>0.86156516226557422</v>
      </c>
      <c r="M504" s="22">
        <f t="shared" si="89"/>
        <v>0.84097283337023376</v>
      </c>
      <c r="N504" s="23">
        <f t="shared" si="89"/>
        <v>0.84528426353673347</v>
      </c>
      <c r="O504" s="23">
        <f t="shared" ref="O504" si="90">O503/O$465</f>
        <v>0.79807372559248546</v>
      </c>
      <c r="P504" s="23">
        <f t="shared" si="89"/>
        <v>0.8439708461589176</v>
      </c>
      <c r="Q504" s="6"/>
      <c r="R504" s="11" t="s">
        <v>386</v>
      </c>
    </row>
    <row r="505" spans="1:18" s="87" customFormat="1" ht="14">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f t="shared" si="91"/>
        <v>2.7842443288385059</v>
      </c>
      <c r="N505" s="10">
        <f>N503/M503-1</f>
        <v>5.5433577317046456E-2</v>
      </c>
      <c r="O505" s="10">
        <f>O503/M503-1</f>
        <v>0.38007974793985011</v>
      </c>
      <c r="P505" s="10">
        <f>P503/N503-1</f>
        <v>0.67968445676700284</v>
      </c>
      <c r="Q505" s="17"/>
      <c r="R505" s="14" t="s">
        <v>20</v>
      </c>
    </row>
    <row r="506" spans="1:18" ht="14">
      <c r="B506" s="221" t="s">
        <v>22</v>
      </c>
      <c r="C506" s="221"/>
      <c r="D506" s="221"/>
      <c r="E506" s="221"/>
      <c r="F506" s="221"/>
      <c r="G506" s="221"/>
      <c r="H506" s="221"/>
      <c r="I506" s="221"/>
      <c r="J506" s="221"/>
      <c r="K506" s="221"/>
      <c r="L506" s="221"/>
      <c r="M506" s="221"/>
      <c r="N506" s="221"/>
      <c r="O506" s="120"/>
      <c r="P506" s="120"/>
      <c r="Q506" s="6"/>
      <c r="R506" s="9"/>
    </row>
    <row r="507" spans="1:18" ht="14">
      <c r="B507" s="16" t="str">
        <f t="shared" ref="B507:P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f t="shared" si="92"/>
        <v>770226.61999999965</v>
      </c>
      <c r="N507" s="16">
        <f t="shared" si="92"/>
        <v>671730.76999999955</v>
      </c>
      <c r="O507" s="16">
        <f t="shared" ref="O507" si="93">IFERROR(O461-O499,"")</f>
        <v>1323902</v>
      </c>
      <c r="P507" s="16">
        <f t="shared" si="92"/>
        <v>1464948</v>
      </c>
      <c r="Q507" s="6"/>
      <c r="R507" s="9" t="s">
        <v>12</v>
      </c>
    </row>
    <row r="508" spans="1:18" ht="14">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f t="shared" si="92"/>
        <v>706304.05999999959</v>
      </c>
      <c r="N508" s="7">
        <f t="shared" si="92"/>
        <v>644931.97999999952</v>
      </c>
      <c r="O508" s="7">
        <f t="shared" ref="O508" si="94">IFERROR(O462-O500,"")</f>
        <v>1444811</v>
      </c>
      <c r="P508" s="7">
        <f t="shared" si="92"/>
        <v>1325389</v>
      </c>
      <c r="Q508" s="6"/>
      <c r="R508" s="9" t="s">
        <v>13</v>
      </c>
    </row>
    <row r="509" spans="1:18" ht="14">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f t="shared" si="92"/>
        <v>644319.23</v>
      </c>
      <c r="N509" s="7">
        <f t="shared" si="92"/>
        <v>756193.08999999985</v>
      </c>
      <c r="O509" s="7">
        <f t="shared" ref="O509" si="95">IFERROR(O463-O501,"")</f>
        <v>1183633</v>
      </c>
      <c r="P509" s="7">
        <f t="shared" si="92"/>
        <v>1047890</v>
      </c>
      <c r="Q509" s="6"/>
      <c r="R509" s="9" t="s">
        <v>14</v>
      </c>
    </row>
    <row r="510" spans="1:18" ht="14">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f t="shared" si="92"/>
        <v>633107.37000000011</v>
      </c>
      <c r="M510" s="18">
        <f t="shared" si="92"/>
        <v>698757.39000000013</v>
      </c>
      <c r="N510" s="18">
        <f t="shared" si="92"/>
        <v>807604.39000000013</v>
      </c>
      <c r="O510" s="18">
        <f t="shared" ref="O510" si="96">IFERROR(O464-O502,"")</f>
        <v>1254242.7299999995</v>
      </c>
      <c r="P510" s="18">
        <f t="shared" si="92"/>
        <v>1048703.8100000005</v>
      </c>
      <c r="Q510" s="6"/>
      <c r="R510" s="9" t="s">
        <v>19</v>
      </c>
    </row>
    <row r="511" spans="1:18" ht="14">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633107.37000000011</v>
      </c>
      <c r="M511" s="16">
        <f t="shared" si="92"/>
        <v>2819607.3000000007</v>
      </c>
      <c r="N511" s="16">
        <f t="shared" si="92"/>
        <v>2880460.2299999986</v>
      </c>
      <c r="O511" s="16">
        <f t="shared" ref="O511" si="97">IFERROR(O465-O503,"")</f>
        <v>5206588.7300000004</v>
      </c>
      <c r="P511" s="16">
        <f t="shared" si="92"/>
        <v>4886930.8100000024</v>
      </c>
      <c r="Q511" s="6"/>
      <c r="R511" s="9" t="s">
        <v>15</v>
      </c>
    </row>
    <row r="512" spans="1:18" ht="14">
      <c r="B512" s="10" t="e">
        <f t="shared" ref="B512:P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f t="shared" si="98"/>
        <v>0.13843483773442575</v>
      </c>
      <c r="M512" s="10">
        <f t="shared" si="98"/>
        <v>0.15902716662976621</v>
      </c>
      <c r="N512" s="10">
        <f t="shared" si="98"/>
        <v>0.1547157364632665</v>
      </c>
      <c r="O512" s="10">
        <f t="shared" ref="O512" si="99">O511/O$465</f>
        <v>0.20192627440751459</v>
      </c>
      <c r="P512" s="10">
        <f t="shared" si="98"/>
        <v>0.1560291538410824</v>
      </c>
      <c r="Q512" s="6"/>
      <c r="R512" s="24" t="s">
        <v>23</v>
      </c>
    </row>
    <row r="513" spans="1:18" s="87" customFormat="1" ht="14">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f t="shared" si="100"/>
        <v>3.4536005006544155</v>
      </c>
      <c r="N513" s="10">
        <f>N511/M511-1</f>
        <v>2.158205860794804E-2</v>
      </c>
      <c r="O513" s="10">
        <f>O511/M511-1</f>
        <v>0.84656520431054316</v>
      </c>
      <c r="P513" s="10">
        <f>P511/N511-1</f>
        <v>0.69657985869848482</v>
      </c>
      <c r="Q513" s="17"/>
      <c r="R513" s="14" t="s">
        <v>20</v>
      </c>
    </row>
    <row r="514" spans="1:18" ht="14">
      <c r="B514" s="222" t="s">
        <v>24</v>
      </c>
      <c r="C514" s="222"/>
      <c r="D514" s="222"/>
      <c r="E514" s="222"/>
      <c r="F514" s="222"/>
      <c r="G514" s="222"/>
      <c r="H514" s="222"/>
      <c r="I514" s="222"/>
      <c r="J514" s="222"/>
      <c r="K514" s="222"/>
      <c r="L514" s="222"/>
      <c r="M514" s="222"/>
      <c r="N514" s="222"/>
      <c r="O514" s="117"/>
      <c r="P514" s="117"/>
      <c r="Q514" s="6"/>
      <c r="R514" s="3"/>
    </row>
    <row r="515" spans="1:18" ht="14">
      <c r="B515" s="223" t="s">
        <v>350</v>
      </c>
      <c r="C515" s="223"/>
      <c r="D515" s="223"/>
      <c r="E515" s="223"/>
      <c r="F515" s="223"/>
      <c r="G515" s="223"/>
      <c r="H515" s="223"/>
      <c r="I515" s="223"/>
      <c r="J515" s="223"/>
      <c r="K515" s="223"/>
      <c r="L515" s="223"/>
      <c r="M515" s="223"/>
      <c r="N515" s="223"/>
      <c r="O515" s="118"/>
      <c r="P515" s="118"/>
      <c r="Q515" s="6"/>
      <c r="R515" s="3"/>
    </row>
    <row r="516" spans="1:18" ht="14">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f t="shared" si="101"/>
        <v>361335.43</v>
      </c>
      <c r="N516" s="16">
        <f t="shared" si="101"/>
        <v>365064.48</v>
      </c>
      <c r="O516" s="16">
        <f t="shared" si="101"/>
        <v>458858</v>
      </c>
      <c r="P516" s="16">
        <f t="shared" si="101"/>
        <v>644423</v>
      </c>
      <c r="Q516" s="6"/>
      <c r="R516" s="9" t="s">
        <v>12</v>
      </c>
    </row>
    <row r="517" spans="1:18" ht="14">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f t="shared" si="101"/>
        <v>358222.66</v>
      </c>
      <c r="N517" s="7">
        <f t="shared" si="101"/>
        <v>383664.76</v>
      </c>
      <c r="O517" s="7">
        <f t="shared" si="101"/>
        <v>525912</v>
      </c>
      <c r="P517" s="7">
        <f t="shared" si="101"/>
        <v>707616</v>
      </c>
      <c r="Q517" s="6"/>
      <c r="R517" s="9" t="s">
        <v>13</v>
      </c>
    </row>
    <row r="518" spans="1:18" ht="14">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f t="shared" si="101"/>
        <v>369921.77</v>
      </c>
      <c r="N518" s="7">
        <f t="shared" si="101"/>
        <v>422860.95</v>
      </c>
      <c r="O518" s="7">
        <f t="shared" si="101"/>
        <v>543548</v>
      </c>
      <c r="P518" s="7">
        <f t="shared" si="101"/>
        <v>749561</v>
      </c>
      <c r="Q518" s="6"/>
      <c r="R518" s="9" t="s">
        <v>14</v>
      </c>
    </row>
    <row r="519" spans="1:18" ht="14">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f t="shared" si="101"/>
        <v>384342.78</v>
      </c>
      <c r="M519" s="18">
        <f t="shared" si="101"/>
        <v>383867.25</v>
      </c>
      <c r="N519" s="18">
        <f t="shared" si="101"/>
        <v>423787.57</v>
      </c>
      <c r="O519" s="18">
        <f t="shared" si="101"/>
        <v>643634.34</v>
      </c>
      <c r="P519" s="18">
        <f t="shared" si="101"/>
        <v>764587.42</v>
      </c>
      <c r="Q519" s="6"/>
      <c r="R519" s="9" t="s">
        <v>19</v>
      </c>
    </row>
    <row r="520" spans="1:18" ht="14">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384342.78</v>
      </c>
      <c r="M520" s="18">
        <f t="shared" si="102"/>
        <v>1473347.1099999999</v>
      </c>
      <c r="N520" s="18">
        <f>IF(N517="",N516*4,IF(N518="",(N517+N516)*2,IF(N519="",((N518+N517+N516)/3)*4,SUM(N516:N519))))</f>
        <v>1595377.76</v>
      </c>
      <c r="O520" s="18">
        <f>IF(O517="",O516*4,IF(O518="",(O517+O516)*2,IF(O519="",((O518+O517+O516)/3)*4,SUM(O516:O519))))</f>
        <v>2171952.34</v>
      </c>
      <c r="P520" s="18">
        <f>IF(P517="",P516*4,IF(P518="",(P517+P516)*2,IF(P519="",((P518+P517+P516)/3)*4,SUM(P516:P519))))</f>
        <v>2866187.42</v>
      </c>
      <c r="Q520" s="6"/>
      <c r="R520" s="9" t="s">
        <v>15</v>
      </c>
    </row>
    <row r="521" spans="1:18" ht="14">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f t="shared" si="103"/>
        <v>8.2943439690537787E-2</v>
      </c>
      <c r="M521" s="10">
        <f t="shared" si="103"/>
        <v>8.1965008826263799E-2</v>
      </c>
      <c r="N521" s="10">
        <f>+N520/(N$465+N$472)</f>
        <v>8.4300807435554515E-2</v>
      </c>
      <c r="O521" s="10">
        <f>+O520/(O$465+O$472)</f>
        <v>8.3801632009550278E-2</v>
      </c>
      <c r="P521" s="10">
        <f>+P520/(P$465+P$472)</f>
        <v>9.0864938324640418E-2</v>
      </c>
      <c r="Q521" s="6"/>
      <c r="R521" s="11" t="s">
        <v>386</v>
      </c>
    </row>
    <row r="522" spans="1:18" s="87" customFormat="1" ht="14">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f t="shared" si="104"/>
        <v>2.8334195064103969</v>
      </c>
      <c r="N522" s="10">
        <f>N520/M520-1</f>
        <v>8.2825458557420406E-2</v>
      </c>
      <c r="O522" s="10">
        <f>O520/M520-1</f>
        <v>0.4741620119647163</v>
      </c>
      <c r="P522" s="10">
        <f>P520/N520-1</f>
        <v>0.7965572116286741</v>
      </c>
      <c r="Q522" s="17"/>
      <c r="R522" s="14" t="s">
        <v>20</v>
      </c>
    </row>
    <row r="523" spans="1:18" ht="14">
      <c r="B523" s="223" t="s">
        <v>351</v>
      </c>
      <c r="C523" s="223"/>
      <c r="D523" s="223"/>
      <c r="E523" s="223"/>
      <c r="F523" s="223"/>
      <c r="G523" s="223"/>
      <c r="H523" s="223"/>
      <c r="I523" s="223"/>
      <c r="J523" s="223"/>
      <c r="K523" s="223"/>
      <c r="L523" s="223"/>
      <c r="M523" s="223"/>
      <c r="N523" s="223"/>
      <c r="O523" s="118"/>
      <c r="P523" s="118"/>
      <c r="Q523" s="6"/>
      <c r="R523" s="3"/>
    </row>
    <row r="524" spans="1:18" ht="14">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f t="shared" si="105"/>
        <v>92088.99</v>
      </c>
      <c r="N524" s="16">
        <f t="shared" si="105"/>
        <v>99053.440000000002</v>
      </c>
      <c r="O524" s="16">
        <f t="shared" si="105"/>
        <v>147040</v>
      </c>
      <c r="P524" s="16">
        <f t="shared" si="105"/>
        <v>229908</v>
      </c>
      <c r="Q524" s="6"/>
      <c r="R524" s="9" t="s">
        <v>12</v>
      </c>
    </row>
    <row r="525" spans="1:18" ht="14">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f t="shared" si="105"/>
        <v>97239.48</v>
      </c>
      <c r="N525" s="7">
        <f t="shared" si="105"/>
        <v>90801.57</v>
      </c>
      <c r="O525" s="7">
        <f t="shared" si="105"/>
        <v>148115</v>
      </c>
      <c r="P525" s="7">
        <f t="shared" si="105"/>
        <v>199139</v>
      </c>
      <c r="Q525" s="6"/>
      <c r="R525" s="9" t="s">
        <v>13</v>
      </c>
    </row>
    <row r="526" spans="1:18" ht="14">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f t="shared" si="105"/>
        <v>114404.84</v>
      </c>
      <c r="N526" s="7">
        <f t="shared" si="105"/>
        <v>112914.21</v>
      </c>
      <c r="O526" s="7">
        <f t="shared" si="105"/>
        <v>177312</v>
      </c>
      <c r="P526" s="7">
        <f t="shared" si="105"/>
        <v>192452</v>
      </c>
      <c r="Q526" s="6"/>
      <c r="R526" s="9" t="s">
        <v>14</v>
      </c>
    </row>
    <row r="527" spans="1:18" ht="14">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f t="shared" si="105"/>
        <v>92407.25</v>
      </c>
      <c r="M527" s="18">
        <f t="shared" si="105"/>
        <v>102004.28</v>
      </c>
      <c r="N527" s="18">
        <f t="shared" si="105"/>
        <v>139648.9</v>
      </c>
      <c r="O527" s="18">
        <f t="shared" si="105"/>
        <v>191125.93</v>
      </c>
      <c r="P527" s="18">
        <f t="shared" si="105"/>
        <v>240612.24</v>
      </c>
      <c r="Q527" s="6"/>
      <c r="R527" s="9" t="s">
        <v>19</v>
      </c>
    </row>
    <row r="528" spans="1:18" ht="14">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92407.25</v>
      </c>
      <c r="M528" s="18">
        <f t="shared" si="106"/>
        <v>405737.58999999997</v>
      </c>
      <c r="N528" s="18">
        <f>IF(N525="",N524*4,IF(N526="",(N525+N524)*2,IF(N527="",((N526+N525+N524)/3)*4,SUM(N524:N527))))</f>
        <v>442418.12</v>
      </c>
      <c r="O528" s="18">
        <f>IF(O525="",O524*4,IF(O526="",(O525+O524)*2,IF(O527="",((O526+O525+O524)/3)*4,SUM(O524:O527))))</f>
        <v>663592.92999999993</v>
      </c>
      <c r="P528" s="18">
        <f>IF(P525="",P524*4,IF(P526="",(P525+P524)*2,IF(P527="",((P526+P525+P524)/3)*4,SUM(P524:P527))))</f>
        <v>862111.24</v>
      </c>
      <c r="Q528" s="6"/>
      <c r="R528" s="9" t="s">
        <v>15</v>
      </c>
    </row>
    <row r="529" spans="1:18" ht="14">
      <c r="B529" s="10" t="e">
        <f t="shared" ref="B529:P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f t="shared" si="107"/>
        <v>1.9942029787429458E-2</v>
      </c>
      <c r="M529" s="10">
        <f t="shared" si="107"/>
        <v>2.2571928176176356E-2</v>
      </c>
      <c r="N529" s="10">
        <f t="shared" si="107"/>
        <v>2.3377663695224163E-2</v>
      </c>
      <c r="O529" s="10">
        <f t="shared" ref="O529" si="108">+O528/(O$465+O$472)</f>
        <v>2.5603771086431509E-2</v>
      </c>
      <c r="P529" s="10">
        <f t="shared" si="107"/>
        <v>2.7330970788916265E-2</v>
      </c>
      <c r="Q529" s="6"/>
      <c r="R529" s="11" t="s">
        <v>386</v>
      </c>
    </row>
    <row r="530" spans="1:18" s="87" customFormat="1" ht="14">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f t="shared" si="109"/>
        <v>3.3907549461757593</v>
      </c>
      <c r="N530" s="10">
        <f>N528/M528-1</f>
        <v>9.0404564191353343E-2</v>
      </c>
      <c r="O530" s="10">
        <f>O528/M528-1</f>
        <v>0.635522432121707</v>
      </c>
      <c r="P530" s="10">
        <f>P528/N528-1</f>
        <v>0.9486345631593931</v>
      </c>
      <c r="Q530" s="17"/>
      <c r="R530" s="14" t="s">
        <v>20</v>
      </c>
    </row>
    <row r="531" spans="1:18" ht="14">
      <c r="B531" s="222" t="s">
        <v>349</v>
      </c>
      <c r="C531" s="222"/>
      <c r="D531" s="222"/>
      <c r="E531" s="222"/>
      <c r="F531" s="222"/>
      <c r="G531" s="222"/>
      <c r="H531" s="222"/>
      <c r="I531" s="222"/>
      <c r="J531" s="222"/>
      <c r="K531" s="222"/>
      <c r="L531" s="222"/>
      <c r="M531" s="222"/>
      <c r="N531" s="222"/>
      <c r="O531" s="117"/>
      <c r="P531" s="117"/>
      <c r="Q531" s="6"/>
      <c r="R531" s="3"/>
    </row>
    <row r="532" spans="1:18" ht="14">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f t="shared" si="110"/>
        <v>453424.41</v>
      </c>
      <c r="N532" s="16">
        <f t="shared" si="110"/>
        <v>464117.92</v>
      </c>
      <c r="O532" s="16">
        <f t="shared" si="110"/>
        <v>605898</v>
      </c>
      <c r="P532" s="16">
        <f t="shared" si="110"/>
        <v>874331</v>
      </c>
      <c r="Q532" s="6"/>
      <c r="R532" s="9" t="s">
        <v>12</v>
      </c>
    </row>
    <row r="533" spans="1:18" ht="14">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f t="shared" si="110"/>
        <v>455462.14</v>
      </c>
      <c r="N533" s="7">
        <f t="shared" si="110"/>
        <v>474466.33</v>
      </c>
      <c r="O533" s="7">
        <f t="shared" si="110"/>
        <v>674027</v>
      </c>
      <c r="P533" s="7">
        <f t="shared" si="110"/>
        <v>906755</v>
      </c>
      <c r="Q533" s="6"/>
      <c r="R533" s="9" t="s">
        <v>13</v>
      </c>
    </row>
    <row r="534" spans="1:18" ht="14">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f t="shared" si="110"/>
        <v>484326.61</v>
      </c>
      <c r="N534" s="7">
        <f t="shared" si="110"/>
        <v>535775.15</v>
      </c>
      <c r="O534" s="7">
        <f t="shared" si="110"/>
        <v>720860</v>
      </c>
      <c r="P534" s="7">
        <f t="shared" si="110"/>
        <v>942013</v>
      </c>
      <c r="Q534" s="6"/>
      <c r="R534" s="9" t="s">
        <v>14</v>
      </c>
    </row>
    <row r="535" spans="1:18" ht="14">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f t="shared" si="110"/>
        <v>476750.03</v>
      </c>
      <c r="M535" s="18">
        <f t="shared" si="110"/>
        <v>485871.53</v>
      </c>
      <c r="N535" s="18">
        <f t="shared" si="110"/>
        <v>563436.47</v>
      </c>
      <c r="O535" s="18">
        <f t="shared" si="110"/>
        <v>834760.27</v>
      </c>
      <c r="P535" s="18">
        <f t="shared" si="110"/>
        <v>1005199.67</v>
      </c>
      <c r="Q535" s="6"/>
      <c r="R535" s="9" t="s">
        <v>19</v>
      </c>
    </row>
    <row r="536" spans="1:18" ht="14">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476750.03</v>
      </c>
      <c r="M536" s="25">
        <f t="shared" si="111"/>
        <v>1879084.6900000002</v>
      </c>
      <c r="N536" s="25">
        <f>IF(N533="",N532*4,IF(N534="",(N533+N532)*2,IF(N535="",((N534+N533+N532)/3)*4,SUM(N532:N535))))</f>
        <v>2037795.8699999999</v>
      </c>
      <c r="O536" s="25">
        <f>IF(O533="",O532*4,IF(O534="",(O533+O532)*2,IF(O535="",((O534+O533+O532)/3)*4,SUM(O532:O535))))</f>
        <v>2835545.27</v>
      </c>
      <c r="P536" s="25">
        <f>IF(P533="",P532*4,IF(P534="",(P533+P532)*2,IF(P535="",((P534+P533+P532)/3)*4,SUM(P532:P535))))</f>
        <v>3728298.67</v>
      </c>
      <c r="Q536" s="6"/>
      <c r="R536" s="9" t="s">
        <v>15</v>
      </c>
    </row>
    <row r="537" spans="1:18" ht="14">
      <c r="B537" s="21" t="e">
        <f t="shared" ref="B537:P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f t="shared" si="112"/>
        <v>0.10288546947796724</v>
      </c>
      <c r="M537" s="10">
        <f t="shared" si="112"/>
        <v>0.10453693644612179</v>
      </c>
      <c r="N537" s="10">
        <f t="shared" si="112"/>
        <v>0.10767847060237211</v>
      </c>
      <c r="O537" s="10">
        <f t="shared" ref="O537" si="113">+O536/(O$465+O$472)</f>
        <v>0.1094054030959818</v>
      </c>
      <c r="P537" s="10">
        <f t="shared" si="112"/>
        <v>0.11819590943058039</v>
      </c>
      <c r="Q537" s="6"/>
      <c r="R537" s="11" t="s">
        <v>386</v>
      </c>
    </row>
    <row r="538" spans="1:18" s="87" customFormat="1" ht="14">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f t="shared" si="114"/>
        <v>2.941446401167505</v>
      </c>
      <c r="N538" s="10">
        <f>N536/M536-1</f>
        <v>8.4461962169464444E-2</v>
      </c>
      <c r="O538" s="10">
        <f>O536/M536-1</f>
        <v>0.50900344465049074</v>
      </c>
      <c r="P538" s="10">
        <f>P536/N536-1</f>
        <v>0.82957416141980911</v>
      </c>
      <c r="Q538" s="17"/>
      <c r="R538" s="14" t="s">
        <v>20</v>
      </c>
    </row>
    <row r="539" spans="1:18" ht="14">
      <c r="B539" s="223" t="s">
        <v>7</v>
      </c>
      <c r="C539" s="223"/>
      <c r="D539" s="223"/>
      <c r="E539" s="223"/>
      <c r="F539" s="223"/>
      <c r="G539" s="223"/>
      <c r="H539" s="223"/>
      <c r="I539" s="223"/>
      <c r="J539" s="223"/>
      <c r="K539" s="223"/>
      <c r="L539" s="223"/>
      <c r="M539" s="223"/>
      <c r="N539" s="223"/>
      <c r="O539" s="118"/>
      <c r="P539" s="118"/>
      <c r="Q539" s="6"/>
      <c r="R539" s="3"/>
    </row>
    <row r="540" spans="1:18" ht="14">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f t="shared" si="115"/>
        <v>0</v>
      </c>
      <c r="N540" s="16">
        <f t="shared" si="115"/>
        <v>0</v>
      </c>
      <c r="O540" s="16">
        <f t="shared" si="115"/>
        <v>0</v>
      </c>
      <c r="P540" s="16">
        <f t="shared" si="115"/>
        <v>0</v>
      </c>
      <c r="Q540" s="6"/>
      <c r="R540" s="9" t="s">
        <v>12</v>
      </c>
    </row>
    <row r="541" spans="1:18" ht="14">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f t="shared" si="115"/>
        <v>0</v>
      </c>
      <c r="N541" s="7">
        <f t="shared" si="115"/>
        <v>0</v>
      </c>
      <c r="O541" s="7">
        <f t="shared" si="115"/>
        <v>0</v>
      </c>
      <c r="P541" s="7">
        <f t="shared" si="115"/>
        <v>0</v>
      </c>
      <c r="Q541" s="6"/>
      <c r="R541" s="9" t="s">
        <v>13</v>
      </c>
    </row>
    <row r="542" spans="1:18" ht="14">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f t="shared" si="115"/>
        <v>0</v>
      </c>
      <c r="N542" s="7">
        <f t="shared" si="115"/>
        <v>0</v>
      </c>
      <c r="O542" s="7">
        <f t="shared" si="115"/>
        <v>0</v>
      </c>
      <c r="P542" s="7">
        <f t="shared" si="115"/>
        <v>0</v>
      </c>
      <c r="Q542" s="6"/>
      <c r="R542" s="9" t="s">
        <v>14</v>
      </c>
    </row>
    <row r="543" spans="1:18" ht="14">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f t="shared" si="115"/>
        <v>0</v>
      </c>
      <c r="M543" s="18">
        <f t="shared" si="115"/>
        <v>0</v>
      </c>
      <c r="N543" s="18">
        <f t="shared" si="115"/>
        <v>0</v>
      </c>
      <c r="O543" s="18">
        <f t="shared" si="115"/>
        <v>0</v>
      </c>
      <c r="P543" s="18">
        <f t="shared" si="115"/>
        <v>0</v>
      </c>
      <c r="Q543" s="6"/>
      <c r="R543" s="9" t="s">
        <v>19</v>
      </c>
    </row>
    <row r="544" spans="1:18" ht="14">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t="e">
        <f t="shared" ref="B545:P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f t="shared" si="117"/>
        <v>0</v>
      </c>
      <c r="M545" s="22">
        <f t="shared" si="117"/>
        <v>0</v>
      </c>
      <c r="N545" s="23">
        <f t="shared" si="117"/>
        <v>0</v>
      </c>
      <c r="O545" s="23">
        <f t="shared" ref="O545" si="118">+O544/(O$465+O$472)</f>
        <v>0</v>
      </c>
      <c r="P545" s="23">
        <f t="shared" si="117"/>
        <v>0</v>
      </c>
      <c r="Q545" s="6"/>
      <c r="R545" s="11" t="s">
        <v>386</v>
      </c>
    </row>
    <row r="546" spans="1:18" ht="14">
      <c r="B546" s="221" t="s">
        <v>25</v>
      </c>
      <c r="C546" s="221"/>
      <c r="D546" s="221"/>
      <c r="E546" s="221"/>
      <c r="F546" s="221"/>
      <c r="G546" s="221"/>
      <c r="H546" s="221"/>
      <c r="I546" s="221"/>
      <c r="J546" s="221"/>
      <c r="K546" s="221"/>
      <c r="L546" s="221"/>
      <c r="M546" s="221"/>
      <c r="N546" s="221"/>
      <c r="O546" s="120"/>
      <c r="P546" s="120"/>
      <c r="Q546" s="6"/>
      <c r="R546" s="3"/>
    </row>
    <row r="547" spans="1:18" ht="14">
      <c r="B547" s="16" t="str">
        <f t="shared" ref="B547:P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f t="shared" si="119"/>
        <v>387569.87999999971</v>
      </c>
      <c r="N547" s="16">
        <f t="shared" si="119"/>
        <v>286123.66999999963</v>
      </c>
      <c r="O547" s="16">
        <f t="shared" ref="O547" si="120">IFERROR(O507+O468-O532-O540,"")</f>
        <v>740091</v>
      </c>
      <c r="P547" s="16">
        <f t="shared" si="119"/>
        <v>632672</v>
      </c>
      <c r="Q547" s="6"/>
      <c r="R547" s="9" t="s">
        <v>12</v>
      </c>
    </row>
    <row r="548" spans="1:18" ht="14">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f t="shared" si="119"/>
        <v>318618.17999999959</v>
      </c>
      <c r="N548" s="7">
        <f t="shared" si="119"/>
        <v>239160.96999999956</v>
      </c>
      <c r="O548" s="7">
        <f t="shared" ref="O548" si="121">IFERROR(O508+O469-O533-O541,"")</f>
        <v>802356</v>
      </c>
      <c r="P548" s="7">
        <f t="shared" si="119"/>
        <v>477009</v>
      </c>
      <c r="Q548" s="6"/>
      <c r="R548" s="9" t="s">
        <v>13</v>
      </c>
    </row>
    <row r="549" spans="1:18" ht="14">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f t="shared" si="119"/>
        <v>223044.01</v>
      </c>
      <c r="N549" s="7">
        <f t="shared" si="119"/>
        <v>292597.12999999977</v>
      </c>
      <c r="O549" s="7">
        <f t="shared" ref="O549" si="122">IFERROR(O509+O470-O534-O542,"")</f>
        <v>490947</v>
      </c>
      <c r="P549" s="7">
        <f t="shared" si="119"/>
        <v>153663</v>
      </c>
      <c r="Q549" s="6"/>
      <c r="R549" s="9" t="s">
        <v>14</v>
      </c>
    </row>
    <row r="550" spans="1:18" ht="14">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f t="shared" si="119"/>
        <v>216826.91000000003</v>
      </c>
      <c r="M550" s="18">
        <f t="shared" si="119"/>
        <v>256258.83000000007</v>
      </c>
      <c r="N550" s="18">
        <f t="shared" si="119"/>
        <v>331845.83000000019</v>
      </c>
      <c r="O550" s="18">
        <f t="shared" ref="O550" si="123">IFERROR(O510+O471-O535-O543,"")</f>
        <v>470827.83999999939</v>
      </c>
      <c r="P550" s="18">
        <f t="shared" si="119"/>
        <v>118043.46000000054</v>
      </c>
      <c r="Q550" s="6"/>
      <c r="R550" s="9" t="s">
        <v>19</v>
      </c>
    </row>
    <row r="551" spans="1:18" ht="14">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216826.91000000003</v>
      </c>
      <c r="M551" s="18">
        <f t="shared" si="119"/>
        <v>1185490.9000000006</v>
      </c>
      <c r="N551" s="18">
        <f t="shared" si="119"/>
        <v>1149727.5999999989</v>
      </c>
      <c r="O551" s="18">
        <f t="shared" ref="O551" si="124">IFERROR(O511+O472-O536-O544,"")</f>
        <v>2504221.8400000003</v>
      </c>
      <c r="P551" s="18">
        <f t="shared" si="119"/>
        <v>1381387.4600000028</v>
      </c>
      <c r="Q551" s="6"/>
      <c r="R551" s="9" t="s">
        <v>15</v>
      </c>
    </row>
    <row r="552" spans="1:18" ht="14">
      <c r="B552" s="10" t="e">
        <f t="shared" ref="B552:P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f t="shared" si="125"/>
        <v>4.6792526538083183E-2</v>
      </c>
      <c r="M552" s="10">
        <f t="shared" si="125"/>
        <v>6.5951038572271997E-2</v>
      </c>
      <c r="N552" s="10">
        <f t="shared" si="125"/>
        <v>6.0752360626452603E-2</v>
      </c>
      <c r="O552" s="10">
        <f t="shared" ref="O552" si="126">+O551/(O$465+O$472)</f>
        <v>9.6621768922405982E-2</v>
      </c>
      <c r="P552" s="10">
        <f t="shared" si="125"/>
        <v>4.3793258416901411E-2</v>
      </c>
      <c r="Q552" s="6"/>
      <c r="R552" s="11" t="s">
        <v>26</v>
      </c>
    </row>
    <row r="553" spans="1:18" s="87" customFormat="1" ht="14">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f t="shared" si="127"/>
        <v>4.4674528175492627</v>
      </c>
      <c r="N553" s="10">
        <f>N551/M551-1</f>
        <v>-3.0167502761937359E-2</v>
      </c>
      <c r="O553" s="10">
        <f>O551/M551-1</f>
        <v>1.1123922925093721</v>
      </c>
      <c r="P553" s="10">
        <f>P551/N551-1</f>
        <v>0.20149108362711665</v>
      </c>
      <c r="Q553" s="17"/>
      <c r="R553" s="14" t="s">
        <v>20</v>
      </c>
    </row>
    <row r="554" spans="1:18" ht="14">
      <c r="B554" s="221" t="s">
        <v>27</v>
      </c>
      <c r="C554" s="221"/>
      <c r="D554" s="221"/>
      <c r="E554" s="221"/>
      <c r="F554" s="221"/>
      <c r="G554" s="221"/>
      <c r="H554" s="221"/>
      <c r="I554" s="221"/>
      <c r="J554" s="221"/>
      <c r="K554" s="221"/>
      <c r="L554" s="221"/>
      <c r="M554" s="221"/>
      <c r="N554" s="221"/>
      <c r="O554" s="120"/>
      <c r="P554" s="120"/>
      <c r="Q554" s="6"/>
      <c r="R554" s="11"/>
    </row>
    <row r="555" spans="1:18" ht="14">
      <c r="B555" s="16" t="str">
        <f t="shared" ref="B555:P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f t="shared" si="128"/>
        <v>487949.2999999997</v>
      </c>
      <c r="N555" s="16">
        <f t="shared" si="128"/>
        <v>404082.86999999965</v>
      </c>
      <c r="O555" s="16">
        <f t="shared" ref="O555" si="129">IFERROR(O547+O593,"")</f>
        <v>872554</v>
      </c>
      <c r="P555" s="16">
        <f t="shared" si="128"/>
        <v>800844</v>
      </c>
      <c r="Q555" s="6"/>
      <c r="R555" s="9" t="s">
        <v>12</v>
      </c>
    </row>
    <row r="556" spans="1:18" ht="14">
      <c r="B556" s="7" t="str">
        <f t="shared" ref="B556:P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f t="shared" si="130"/>
        <v>421407.3199999996</v>
      </c>
      <c r="N556" s="7">
        <f t="shared" si="130"/>
        <v>356684.40999999957</v>
      </c>
      <c r="O556" s="7">
        <f t="shared" ref="O556" si="131">IFERROR(O548+O594-O593,"")</f>
        <v>948178</v>
      </c>
      <c r="P556" s="7">
        <f t="shared" si="130"/>
        <v>665754</v>
      </c>
      <c r="Q556" s="6"/>
      <c r="R556" s="9" t="s">
        <v>13</v>
      </c>
    </row>
    <row r="557" spans="1:18" ht="14">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f t="shared" si="130"/>
        <v>325157.58</v>
      </c>
      <c r="N557" s="7">
        <f t="shared" si="130"/>
        <v>427032.01999999979</v>
      </c>
      <c r="O557" s="7">
        <f t="shared" ref="O557" si="132">IFERROR(O549+O595-O594,"")</f>
        <v>635466</v>
      </c>
      <c r="P557" s="7">
        <f t="shared" si="130"/>
        <v>368775</v>
      </c>
      <c r="Q557" s="6"/>
      <c r="R557" s="9" t="s">
        <v>14</v>
      </c>
    </row>
    <row r="558" spans="1:18" ht="14">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f t="shared" si="130"/>
        <v>358743.77000000014</v>
      </c>
      <c r="N558" s="18">
        <f t="shared" si="130"/>
        <v>464959.10000000009</v>
      </c>
      <c r="O558" s="18">
        <f t="shared" ref="O558" si="133">IFERROR(O550+O596-O595,"")</f>
        <v>637779.14999999944</v>
      </c>
      <c r="P558" s="18">
        <f t="shared" si="130"/>
        <v>330322.78000000049</v>
      </c>
      <c r="Q558" s="6"/>
      <c r="R558" s="9" t="s">
        <v>19</v>
      </c>
    </row>
    <row r="559" spans="1:18" ht="14">
      <c r="B559" s="25" t="str">
        <f t="shared" ref="B559:P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f t="shared" si="134"/>
        <v>604703.26</v>
      </c>
      <c r="M559" s="18">
        <f t="shared" si="134"/>
        <v>1593257.9700000007</v>
      </c>
      <c r="N559" s="18">
        <f t="shared" si="134"/>
        <v>1652758.399999999</v>
      </c>
      <c r="O559" s="18">
        <f t="shared" ref="O559" si="135">IFERROR(O551+O596,"")</f>
        <v>3093977.1500000004</v>
      </c>
      <c r="P559" s="18">
        <f t="shared" si="134"/>
        <v>2165695.7800000026</v>
      </c>
      <c r="Q559" s="6"/>
      <c r="R559" s="9" t="s">
        <v>15</v>
      </c>
    </row>
    <row r="560" spans="1:18" ht="14">
      <c r="B560" s="10" t="e">
        <f t="shared" ref="B560:P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f t="shared" si="136"/>
        <v>0.13049853148400911</v>
      </c>
      <c r="M560" s="10">
        <f t="shared" si="136"/>
        <v>8.8635870452527118E-2</v>
      </c>
      <c r="N560" s="10">
        <f t="shared" si="136"/>
        <v>8.7332838095909707E-2</v>
      </c>
      <c r="O560" s="10">
        <f t="shared" ref="O560" si="137">+O559/(O$465+O$472)</f>
        <v>0.11937662249543524</v>
      </c>
      <c r="P560" s="10">
        <f t="shared" si="136"/>
        <v>6.8657692133626852E-2</v>
      </c>
      <c r="Q560" s="6"/>
      <c r="R560" s="11" t="s">
        <v>28</v>
      </c>
    </row>
    <row r="561" spans="1:18" s="87" customFormat="1" ht="14">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f t="shared" si="138"/>
        <v>1.6347765513948125</v>
      </c>
      <c r="N561" s="10">
        <f>N559/M559-1</f>
        <v>3.7345132502301759E-2</v>
      </c>
      <c r="O561" s="10">
        <f>O559/M559-1</f>
        <v>0.94191851430060569</v>
      </c>
      <c r="P561" s="10">
        <f>P559/N559-1</f>
        <v>0.3103523055759414</v>
      </c>
      <c r="Q561" s="17"/>
      <c r="R561" s="14" t="s">
        <v>20</v>
      </c>
    </row>
    <row r="562" spans="1:18" ht="14">
      <c r="B562" s="223" t="s">
        <v>355</v>
      </c>
      <c r="C562" s="223"/>
      <c r="D562" s="223"/>
      <c r="E562" s="223"/>
      <c r="F562" s="223"/>
      <c r="G562" s="223"/>
      <c r="H562" s="223"/>
      <c r="I562" s="223"/>
      <c r="J562" s="223"/>
      <c r="K562" s="223"/>
      <c r="L562" s="223"/>
      <c r="M562" s="223"/>
      <c r="N562" s="223"/>
      <c r="O562" s="118"/>
      <c r="P562" s="118"/>
      <c r="Q562" s="6"/>
      <c r="R562" s="3"/>
    </row>
    <row r="563" spans="1:18" ht="14">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f t="shared" si="139"/>
        <v>76466.83</v>
      </c>
      <c r="N563" s="16">
        <f t="shared" si="139"/>
        <v>64426.75</v>
      </c>
      <c r="O563" s="16">
        <f t="shared" si="139"/>
        <v>63513</v>
      </c>
      <c r="P563" s="16">
        <f t="shared" si="139"/>
        <v>67386</v>
      </c>
      <c r="Q563" s="6"/>
      <c r="R563" s="9" t="s">
        <v>12</v>
      </c>
    </row>
    <row r="564" spans="1:18" ht="14">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f t="shared" si="139"/>
        <v>75928.179999999993</v>
      </c>
      <c r="N564" s="7">
        <f t="shared" si="139"/>
        <v>57306.91</v>
      </c>
      <c r="O564" s="7">
        <f t="shared" si="139"/>
        <v>65767</v>
      </c>
      <c r="P564" s="7">
        <f t="shared" si="139"/>
        <v>81937</v>
      </c>
      <c r="Q564" s="6"/>
      <c r="R564" s="9" t="s">
        <v>13</v>
      </c>
    </row>
    <row r="565" spans="1:18" ht="14">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f t="shared" si="139"/>
        <v>75155.710000000006</v>
      </c>
      <c r="N565" s="7">
        <f t="shared" si="139"/>
        <v>58898.98</v>
      </c>
      <c r="O565" s="7">
        <f t="shared" si="139"/>
        <v>61416</v>
      </c>
      <c r="P565" s="7">
        <f t="shared" si="139"/>
        <v>90198</v>
      </c>
      <c r="Q565" s="6"/>
      <c r="R565" s="9" t="s">
        <v>14</v>
      </c>
    </row>
    <row r="566" spans="1:18" ht="14">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f t="shared" si="139"/>
        <v>80048.800000000003</v>
      </c>
      <c r="M566" s="18">
        <f t="shared" si="139"/>
        <v>70488.02</v>
      </c>
      <c r="N566" s="18">
        <f t="shared" si="139"/>
        <v>64502.3</v>
      </c>
      <c r="O566" s="18">
        <f t="shared" si="139"/>
        <v>67281.05</v>
      </c>
      <c r="P566" s="18">
        <f t="shared" si="139"/>
        <v>110774.14</v>
      </c>
      <c r="Q566" s="6"/>
      <c r="R566" s="9" t="s">
        <v>19</v>
      </c>
    </row>
    <row r="567" spans="1:18" ht="14">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80048.800000000003</v>
      </c>
      <c r="M567" s="18">
        <f t="shared" si="140"/>
        <v>298038.74000000005</v>
      </c>
      <c r="N567" s="18">
        <f>IF(N564="",N563*4,IF(N565="",(N564+N563)*2,IF(N566="",((N565+N564+N563)/3)*4,SUM(N563:N566))))</f>
        <v>245134.94</v>
      </c>
      <c r="O567" s="18">
        <f>IF(O564="",O563*4,IF(O565="",(O564+O563)*2,IF(O566="",((O565+O564+O563)/3)*4,SUM(O563:O566))))</f>
        <v>257977.05</v>
      </c>
      <c r="P567" s="18">
        <f>IF(P564="",P563*4,IF(P565="",(P564+P563)*2,IF(P566="",((P565+P564+P563)/3)*4,SUM(P563:P566))))</f>
        <v>350295.14</v>
      </c>
      <c r="Q567" s="6"/>
      <c r="R567" s="9" t="s">
        <v>15</v>
      </c>
    </row>
    <row r="568" spans="1:18" ht="14">
      <c r="B568" s="10" t="e">
        <f t="shared" ref="B568:P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f t="shared" si="141"/>
        <v>1.7275003357939807E-2</v>
      </c>
      <c r="M568" s="10">
        <f t="shared" si="141"/>
        <v>1.6580443120880421E-2</v>
      </c>
      <c r="N568" s="10">
        <f t="shared" si="141"/>
        <v>1.2953091042629433E-2</v>
      </c>
      <c r="O568" s="10">
        <f t="shared" ref="O568" si="142">+O567/(O$465+O$472)</f>
        <v>9.9536704433437779E-3</v>
      </c>
      <c r="P568" s="10">
        <f t="shared" si="141"/>
        <v>1.1105186656468292E-2</v>
      </c>
      <c r="Q568" s="6"/>
      <c r="R568" s="11" t="s">
        <v>386</v>
      </c>
    </row>
    <row r="569" spans="1:18" ht="14">
      <c r="B569" s="221" t="s">
        <v>29</v>
      </c>
      <c r="C569" s="221"/>
      <c r="D569" s="221"/>
      <c r="E569" s="221"/>
      <c r="F569" s="221"/>
      <c r="G569" s="221"/>
      <c r="H569" s="221"/>
      <c r="I569" s="221"/>
      <c r="J569" s="221"/>
      <c r="K569" s="221"/>
      <c r="L569" s="221"/>
      <c r="M569" s="221"/>
      <c r="N569" s="221"/>
      <c r="O569" s="120"/>
      <c r="P569" s="120"/>
      <c r="Q569" s="6"/>
      <c r="R569" s="3"/>
    </row>
    <row r="570" spans="1:18" ht="14">
      <c r="B570" s="16" t="str">
        <f t="shared" ref="B570:P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f t="shared" si="143"/>
        <v>311103.0499999997</v>
      </c>
      <c r="N570" s="16">
        <f t="shared" si="143"/>
        <v>221696.91999999963</v>
      </c>
      <c r="O570" s="16">
        <f t="shared" ref="O570" si="144">IFERROR(O547-O563,"")</f>
        <v>676578</v>
      </c>
      <c r="P570" s="16">
        <f t="shared" si="143"/>
        <v>565286</v>
      </c>
      <c r="Q570" s="6"/>
      <c r="R570" s="9" t="s">
        <v>12</v>
      </c>
    </row>
    <row r="571" spans="1:18" ht="14">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f t="shared" si="143"/>
        <v>242689.99999999959</v>
      </c>
      <c r="N571" s="7">
        <f t="shared" si="143"/>
        <v>181854.05999999956</v>
      </c>
      <c r="O571" s="7">
        <f t="shared" ref="O571" si="145">IFERROR(O548-O564,"")</f>
        <v>736589</v>
      </c>
      <c r="P571" s="7">
        <f t="shared" si="143"/>
        <v>395072</v>
      </c>
      <c r="Q571" s="6"/>
      <c r="R571" s="9" t="s">
        <v>13</v>
      </c>
    </row>
    <row r="572" spans="1:18" ht="14">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f t="shared" si="143"/>
        <v>147888.29999999999</v>
      </c>
      <c r="N572" s="7">
        <f t="shared" si="143"/>
        <v>233698.14999999976</v>
      </c>
      <c r="O572" s="7">
        <f t="shared" ref="O572" si="146">IFERROR(O549-O565,"")</f>
        <v>429531</v>
      </c>
      <c r="P572" s="7">
        <f t="shared" si="143"/>
        <v>63465</v>
      </c>
      <c r="Q572" s="6"/>
      <c r="R572" s="9" t="s">
        <v>14</v>
      </c>
    </row>
    <row r="573" spans="1:18" ht="14">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f t="shared" si="143"/>
        <v>136778.11000000004</v>
      </c>
      <c r="M573" s="18">
        <f t="shared" si="143"/>
        <v>185770.81000000006</v>
      </c>
      <c r="N573" s="18">
        <f t="shared" si="143"/>
        <v>267343.5300000002</v>
      </c>
      <c r="O573" s="18">
        <f t="shared" ref="O573" si="147">IFERROR(O550-O566,"")</f>
        <v>403546.7899999994</v>
      </c>
      <c r="P573" s="18">
        <f t="shared" si="143"/>
        <v>7269.3200000005454</v>
      </c>
      <c r="Q573" s="6"/>
      <c r="R573" s="9" t="s">
        <v>19</v>
      </c>
    </row>
    <row r="574" spans="1:18" ht="14">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136778.11000000004</v>
      </c>
      <c r="M574" s="18">
        <f t="shared" si="148"/>
        <v>887452.16000000061</v>
      </c>
      <c r="N574" s="18">
        <f>IFERROR(N551-N567,"")</f>
        <v>904592.65999999898</v>
      </c>
      <c r="O574" s="18">
        <f>IFERROR(O551-O567,"")</f>
        <v>2246244.7900000005</v>
      </c>
      <c r="P574" s="18">
        <f>IFERROR(P551-P567,"")</f>
        <v>1031092.3200000027</v>
      </c>
      <c r="Q574" s="6"/>
      <c r="R574" s="9" t="s">
        <v>15</v>
      </c>
    </row>
    <row r="575" spans="1:18" ht="14">
      <c r="B575" s="10" t="e">
        <f t="shared" ref="B575:P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f t="shared" si="149"/>
        <v>2.9517523180143376E-2</v>
      </c>
      <c r="M575" s="10">
        <f t="shared" si="149"/>
        <v>4.937059545139158E-2</v>
      </c>
      <c r="N575" s="10">
        <f t="shared" si="149"/>
        <v>4.7799269583823176E-2</v>
      </c>
      <c r="O575" s="10">
        <f t="shared" ref="O575" si="150">+O574/(O$465+O$472)</f>
        <v>8.6668098479062206E-2</v>
      </c>
      <c r="P575" s="10">
        <f t="shared" si="149"/>
        <v>3.2688071760433118E-2</v>
      </c>
      <c r="Q575" s="6"/>
      <c r="R575" s="11" t="s">
        <v>30</v>
      </c>
    </row>
    <row r="576" spans="1:18" ht="14">
      <c r="B576" s="224" t="s">
        <v>356</v>
      </c>
      <c r="C576" s="224"/>
      <c r="D576" s="224"/>
      <c r="E576" s="224"/>
      <c r="F576" s="224"/>
      <c r="G576" s="224"/>
      <c r="H576" s="224"/>
      <c r="I576" s="224"/>
      <c r="J576" s="224"/>
      <c r="K576" s="224"/>
      <c r="L576" s="224"/>
      <c r="M576" s="224"/>
      <c r="N576" s="224"/>
      <c r="O576" s="122"/>
      <c r="P576" s="122"/>
      <c r="Q576" s="6"/>
      <c r="R576" s="3"/>
    </row>
    <row r="577" spans="1:18" ht="14">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f t="shared" si="151"/>
        <v>61370.95</v>
      </c>
      <c r="N577" s="16">
        <f t="shared" si="151"/>
        <v>44292.959999999999</v>
      </c>
      <c r="O577" s="16">
        <f t="shared" si="151"/>
        <v>140460</v>
      </c>
      <c r="P577" s="16">
        <f t="shared" si="151"/>
        <v>109335</v>
      </c>
      <c r="Q577" s="6"/>
      <c r="R577" s="9" t="s">
        <v>12</v>
      </c>
    </row>
    <row r="578" spans="1:18" ht="14">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f t="shared" si="151"/>
        <v>50197.13</v>
      </c>
      <c r="N578" s="7">
        <f t="shared" si="151"/>
        <v>35419.839999999997</v>
      </c>
      <c r="O578" s="7">
        <f t="shared" si="151"/>
        <v>138875</v>
      </c>
      <c r="P578" s="7">
        <f t="shared" si="151"/>
        <v>77420</v>
      </c>
      <c r="Q578" s="6"/>
      <c r="R578" s="9" t="s">
        <v>13</v>
      </c>
    </row>
    <row r="579" spans="1:18" ht="14">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f t="shared" si="151"/>
        <v>5346.02</v>
      </c>
      <c r="N579" s="7">
        <f t="shared" si="151"/>
        <v>45925.46</v>
      </c>
      <c r="O579" s="7">
        <f t="shared" si="151"/>
        <v>86190</v>
      </c>
      <c r="P579" s="7">
        <f t="shared" si="151"/>
        <v>13156</v>
      </c>
      <c r="Q579" s="6"/>
      <c r="R579" s="9" t="s">
        <v>14</v>
      </c>
    </row>
    <row r="580" spans="1:18" ht="14">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f t="shared" si="151"/>
        <v>26753.360000000001</v>
      </c>
      <c r="M580" s="18">
        <f t="shared" si="151"/>
        <v>15209.72</v>
      </c>
      <c r="N580" s="18">
        <f t="shared" si="151"/>
        <v>51609.62</v>
      </c>
      <c r="O580" s="18">
        <f t="shared" si="151"/>
        <v>82003.92</v>
      </c>
      <c r="P580" s="18">
        <f t="shared" si="151"/>
        <v>-17182.599999999999</v>
      </c>
      <c r="Q580" s="6"/>
      <c r="R580" s="9" t="s">
        <v>19</v>
      </c>
    </row>
    <row r="581" spans="1:18" ht="14">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26753.360000000001</v>
      </c>
      <c r="M581" s="18">
        <f t="shared" si="152"/>
        <v>132123.81999999998</v>
      </c>
      <c r="N581" s="18">
        <f>IF(N578="",N577*4,IF(N579="",(N578+N577)*2,IF(N580="",((N579+N578+N577)/3)*4,SUM(N577:N580))))</f>
        <v>177247.87999999998</v>
      </c>
      <c r="O581" s="18">
        <f>IF(O578="",O577*4,IF(O579="",(O578+O577)*2,IF(O580="",((O579+O578+O577)/3)*4,SUM(O577:O580))))</f>
        <v>447528.92</v>
      </c>
      <c r="P581" s="18">
        <f>IF(P578="",P577*4,IF(P579="",(P578+P577)*2,IF(P580="",((P579+P578+P577)/3)*4,SUM(P577:P580))))</f>
        <v>182728.4</v>
      </c>
      <c r="Q581" s="6"/>
      <c r="R581" s="9" t="s">
        <v>15</v>
      </c>
    </row>
    <row r="582" spans="1:18" ht="14">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f t="shared" si="153"/>
        <v>0.19559679542289327</v>
      </c>
      <c r="M582" s="10">
        <f t="shared" si="153"/>
        <v>0.14887993511672773</v>
      </c>
      <c r="N582" s="10">
        <f>+N581/N$574</f>
        <v>0.19594220452772651</v>
      </c>
      <c r="O582" s="10">
        <f>+O581/O$574</f>
        <v>0.19923426066132352</v>
      </c>
      <c r="P582" s="10">
        <f>+P581/P$574</f>
        <v>0.17721827275369437</v>
      </c>
      <c r="Q582" s="6"/>
      <c r="R582" s="11" t="s">
        <v>31</v>
      </c>
    </row>
    <row r="583" spans="1:18" ht="14">
      <c r="B583" s="221" t="s">
        <v>665</v>
      </c>
      <c r="C583" s="221"/>
      <c r="D583" s="221"/>
      <c r="E583" s="221"/>
      <c r="F583" s="221"/>
      <c r="G583" s="221"/>
      <c r="H583" s="221"/>
      <c r="I583" s="221"/>
      <c r="J583" s="221"/>
      <c r="K583" s="221"/>
      <c r="L583" s="221"/>
      <c r="M583" s="221"/>
      <c r="N583" s="221"/>
      <c r="O583" s="120"/>
      <c r="P583" s="120"/>
      <c r="Q583" s="6"/>
      <c r="R583" s="3"/>
    </row>
    <row r="584" spans="1:18" ht="14">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f t="shared" si="154"/>
        <v>246682.2</v>
      </c>
      <c r="N584" s="16">
        <f t="shared" si="154"/>
        <v>177300.3</v>
      </c>
      <c r="O584" s="16">
        <f t="shared" si="154"/>
        <v>543153</v>
      </c>
      <c r="P584" s="16">
        <f t="shared" si="154"/>
        <v>459532</v>
      </c>
      <c r="Q584" s="6"/>
      <c r="R584" s="9" t="s">
        <v>12</v>
      </c>
    </row>
    <row r="585" spans="1:18" ht="14">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f t="shared" si="154"/>
        <v>192492.87</v>
      </c>
      <c r="N585" s="7">
        <f t="shared" si="154"/>
        <v>146393.14000000001</v>
      </c>
      <c r="O585" s="7">
        <f t="shared" si="154"/>
        <v>601310</v>
      </c>
      <c r="P585" s="7">
        <f t="shared" si="154"/>
        <v>315377</v>
      </c>
      <c r="Q585" s="6"/>
      <c r="R585" s="9" t="s">
        <v>13</v>
      </c>
    </row>
    <row r="586" spans="1:18" ht="14">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f t="shared" si="154"/>
        <v>133972.29</v>
      </c>
      <c r="N586" s="7">
        <f t="shared" si="154"/>
        <v>187586.65</v>
      </c>
      <c r="O586" s="7">
        <f t="shared" si="154"/>
        <v>340393</v>
      </c>
      <c r="P586" s="7">
        <f t="shared" si="154"/>
        <v>50309</v>
      </c>
      <c r="Q586" s="6"/>
      <c r="R586" s="9" t="s">
        <v>14</v>
      </c>
    </row>
    <row r="587" spans="1:18" ht="14">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f t="shared" si="154"/>
        <v>109688.01</v>
      </c>
      <c r="M587" s="18">
        <f t="shared" si="154"/>
        <v>152363.54999999999</v>
      </c>
      <c r="N587" s="18">
        <f t="shared" si="154"/>
        <v>215400.11</v>
      </c>
      <c r="O587" s="18">
        <f t="shared" si="154"/>
        <v>333206.78999999998</v>
      </c>
      <c r="P587" s="18">
        <f t="shared" si="154"/>
        <v>-51149.42</v>
      </c>
      <c r="Q587" s="6"/>
      <c r="R587" s="9" t="s">
        <v>19</v>
      </c>
    </row>
    <row r="588" spans="1:18" ht="14">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109688.01</v>
      </c>
      <c r="M588" s="18">
        <f t="shared" si="155"/>
        <v>725510.90999999992</v>
      </c>
      <c r="N588" s="18">
        <f>IF(N585="",N584*4,IF(N586="",(N585+N584)*2,IF(N587="",((N586+N585+N584)/3)*4,SUM(N584:N587))))</f>
        <v>726680.2</v>
      </c>
      <c r="O588" s="18">
        <f>IF(O585="",O584*4,IF(O586="",(O585+O584)*2,IF(O587="",((O586+O585+O584)/3)*4,SUM(O584:O587))))</f>
        <v>1818062.79</v>
      </c>
      <c r="P588" s="18">
        <f>IF(P585="",P584*4,IF(P586="",(P585+P584)*2,IF(P587="",((P586+P585+P584)/3)*4,SUM(P584:P587))))</f>
        <v>774068.58</v>
      </c>
      <c r="Q588" s="6"/>
      <c r="R588" s="9" t="s">
        <v>15</v>
      </c>
    </row>
    <row r="589" spans="1:18" ht="14">
      <c r="B589" s="10" t="e">
        <f t="shared" ref="B589:P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f t="shared" si="156"/>
        <v>2.3671319758394069E-2</v>
      </c>
      <c r="M589" s="10">
        <f t="shared" si="156"/>
        <v>4.0361505946620198E-2</v>
      </c>
      <c r="N589" s="10">
        <f t="shared" si="156"/>
        <v>3.8398258483577107E-2</v>
      </c>
      <c r="O589" s="10">
        <f t="shared" ref="O589" si="157">+O588/(O$465+O$472)</f>
        <v>7.0147316813515492E-2</v>
      </c>
      <c r="P589" s="10">
        <f t="shared" si="156"/>
        <v>2.4539809675370769E-2</v>
      </c>
      <c r="Q589" s="6"/>
      <c r="R589" s="11" t="s">
        <v>32</v>
      </c>
    </row>
    <row r="590" spans="1:18" s="87" customFormat="1" ht="14">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f t="shared" si="158"/>
        <v>5.6143137249002875</v>
      </c>
      <c r="N590" s="10">
        <f>N588/M588-1</f>
        <v>1.6116780380326379E-3</v>
      </c>
      <c r="O590" s="10">
        <f>O588/M588-1</f>
        <v>1.5059068925648549</v>
      </c>
      <c r="P590" s="10">
        <f>P588/N588-1</f>
        <v>6.5212152470921936E-2</v>
      </c>
      <c r="Q590" s="17"/>
      <c r="R590" s="14" t="s">
        <v>20</v>
      </c>
    </row>
    <row r="591" spans="1:18" ht="14">
      <c r="B591" s="205" t="s">
        <v>9</v>
      </c>
      <c r="C591" s="205"/>
      <c r="D591" s="205"/>
      <c r="E591" s="205"/>
      <c r="F591" s="205"/>
      <c r="G591" s="205"/>
      <c r="H591" s="205"/>
      <c r="I591" s="205"/>
      <c r="J591" s="205"/>
      <c r="K591" s="205"/>
      <c r="L591" s="205"/>
      <c r="M591" s="205"/>
      <c r="N591" s="205"/>
      <c r="O591" s="115"/>
      <c r="P591" s="115"/>
    </row>
    <row r="592" spans="1:18" ht="14">
      <c r="B592" s="206" t="s">
        <v>357</v>
      </c>
      <c r="C592" s="206"/>
      <c r="D592" s="206"/>
      <c r="E592" s="206"/>
      <c r="F592" s="206"/>
      <c r="G592" s="206"/>
      <c r="H592" s="206"/>
      <c r="I592" s="206"/>
      <c r="J592" s="206"/>
      <c r="K592" s="206"/>
      <c r="L592" s="206"/>
      <c r="M592" s="206"/>
      <c r="N592" s="206"/>
      <c r="O592" s="123"/>
      <c r="P592" s="123"/>
    </row>
    <row r="593" spans="2:18" ht="14">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f t="shared" si="159"/>
        <v>100379.42</v>
      </c>
      <c r="N593" s="8">
        <f t="shared" si="159"/>
        <v>117959.2</v>
      </c>
      <c r="O593" s="8">
        <f t="shared" si="159"/>
        <v>132463</v>
      </c>
      <c r="P593" s="8">
        <f t="shared" si="159"/>
        <v>168172</v>
      </c>
      <c r="Q593" s="6"/>
      <c r="R593" s="9" t="s">
        <v>12</v>
      </c>
    </row>
    <row r="594" spans="2:18" ht="14">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f t="shared" si="159"/>
        <v>203168.56</v>
      </c>
      <c r="N594" s="8">
        <f t="shared" si="159"/>
        <v>235482.64</v>
      </c>
      <c r="O594" s="8">
        <f t="shared" si="159"/>
        <v>278285</v>
      </c>
      <c r="P594" s="8">
        <f t="shared" si="159"/>
        <v>356917</v>
      </c>
      <c r="Q594" s="6"/>
      <c r="R594" s="9" t="s">
        <v>13</v>
      </c>
    </row>
    <row r="595" spans="2:18" ht="14">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f t="shared" si="159"/>
        <v>305282.13</v>
      </c>
      <c r="N595" s="8">
        <f t="shared" si="159"/>
        <v>369917.53</v>
      </c>
      <c r="O595" s="8">
        <f t="shared" si="159"/>
        <v>422804</v>
      </c>
      <c r="P595" s="8">
        <f t="shared" si="159"/>
        <v>572029</v>
      </c>
      <c r="Q595" s="6"/>
      <c r="R595" s="9" t="s">
        <v>14</v>
      </c>
    </row>
    <row r="596" spans="2:18" ht="14">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f t="shared" si="160"/>
        <v>387876.35</v>
      </c>
      <c r="M596" s="7">
        <f t="shared" si="160"/>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784308.32</v>
      </c>
      <c r="Q596" s="6"/>
      <c r="R596" s="9" t="s">
        <v>15</v>
      </c>
    </row>
    <row r="597" spans="2:18" ht="14">
      <c r="B597" s="10" t="e">
        <f t="shared" ref="B597:P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f t="shared" si="161"/>
        <v>8.3706004945925935E-2</v>
      </c>
      <c r="M597" s="10">
        <f t="shared" si="161"/>
        <v>2.2684831880255111E-2</v>
      </c>
      <c r="N597" s="10">
        <f t="shared" si="161"/>
        <v>2.65804774694571E-2</v>
      </c>
      <c r="O597" s="10">
        <f t="shared" ref="O597" si="162">O596/(O$465+O472)</f>
        <v>2.2754853573029258E-2</v>
      </c>
      <c r="P597" s="10">
        <f t="shared" si="161"/>
        <v>2.4864433716725452E-2</v>
      </c>
      <c r="Q597" s="6"/>
      <c r="R597" s="11" t="s">
        <v>386</v>
      </c>
    </row>
    <row r="598" spans="2:18" ht="14">
      <c r="B598" s="207" t="s">
        <v>359</v>
      </c>
      <c r="C598" s="208"/>
      <c r="D598" s="208"/>
      <c r="E598" s="208"/>
      <c r="F598" s="208"/>
      <c r="G598" s="208"/>
      <c r="H598" s="208"/>
      <c r="I598" s="208"/>
      <c r="J598" s="208"/>
      <c r="K598" s="208"/>
      <c r="L598" s="208"/>
      <c r="M598" s="208"/>
      <c r="N598" s="208"/>
      <c r="O598" s="115"/>
      <c r="P598" s="115"/>
    </row>
    <row r="599" spans="2:18" ht="14">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f t="shared" si="163"/>
        <v>799280.71</v>
      </c>
      <c r="N599" s="8">
        <f t="shared" si="163"/>
        <v>465375.97</v>
      </c>
      <c r="O599" s="8">
        <f t="shared" si="163"/>
        <v>435739</v>
      </c>
      <c r="P599" s="8">
        <f t="shared" si="163"/>
        <v>318936</v>
      </c>
      <c r="Q599" s="6"/>
      <c r="R599" s="9" t="s">
        <v>12</v>
      </c>
    </row>
    <row r="600" spans="2:18" ht="14">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f t="shared" si="163"/>
        <v>595521.77</v>
      </c>
      <c r="N600" s="8">
        <f t="shared" si="163"/>
        <v>837620.97</v>
      </c>
      <c r="O600" s="8">
        <f t="shared" si="163"/>
        <v>121123</v>
      </c>
      <c r="P600" s="8">
        <f t="shared" si="163"/>
        <v>-1273428</v>
      </c>
      <c r="Q600" s="6"/>
      <c r="R600" s="9" t="s">
        <v>13</v>
      </c>
    </row>
    <row r="601" spans="2:18" ht="14">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f t="shared" si="163"/>
        <v>205844.46</v>
      </c>
      <c r="N601" s="8">
        <f t="shared" si="163"/>
        <v>102103.34</v>
      </c>
      <c r="O601" s="8">
        <f t="shared" si="163"/>
        <v>-1185947</v>
      </c>
      <c r="P601" s="8">
        <f t="shared" si="163"/>
        <v>-1003811</v>
      </c>
      <c r="Q601" s="6"/>
      <c r="R601" s="9" t="s">
        <v>14</v>
      </c>
    </row>
    <row r="602" spans="2:18" ht="14">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f t="shared" si="163"/>
        <v>852353.34</v>
      </c>
      <c r="M602" s="7">
        <f t="shared" si="163"/>
        <v>588262.94999999995</v>
      </c>
      <c r="N602" s="8">
        <f t="shared" si="163"/>
        <v>-59079.42</v>
      </c>
      <c r="O602" s="8">
        <f t="shared" si="163"/>
        <v>-660700.61</v>
      </c>
      <c r="P602" s="8">
        <f t="shared" si="163"/>
        <v>-45613.67</v>
      </c>
      <c r="Q602" s="6"/>
      <c r="R602" s="9" t="s">
        <v>15</v>
      </c>
    </row>
    <row r="603" spans="2:18" ht="14">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f t="shared" si="164"/>
        <v>7.7707065703899634</v>
      </c>
      <c r="M603" s="111">
        <f t="shared" si="164"/>
        <v>0.81082578069018973</v>
      </c>
      <c r="N603" s="111">
        <f>IFERROR(N602/N$588,IFERROR(N601/N$588,IFERROR(N600/N$588,N599/N$588)))</f>
        <v>-8.1300440000979801E-2</v>
      </c>
      <c r="O603" s="111">
        <f>IFERROR(O602/O$588,IFERROR(O601/O$588,IFERROR(O600/O$588,O599/O$588)))</f>
        <v>-0.36340912626015515</v>
      </c>
      <c r="P603" s="111">
        <f>IFERROR(P602/P$588,IFERROR(P601/P$588,IFERROR(P600/P$588,P599/P$588)))</f>
        <v>-5.8927168959628878E-2</v>
      </c>
      <c r="Q603" s="6"/>
      <c r="R603" s="11" t="s">
        <v>33</v>
      </c>
    </row>
    <row r="604" spans="2:18" ht="14">
      <c r="B604" s="209" t="s">
        <v>34</v>
      </c>
      <c r="C604" s="210"/>
      <c r="D604" s="210"/>
      <c r="E604" s="210"/>
      <c r="F604" s="210"/>
      <c r="G604" s="210"/>
      <c r="H604" s="210"/>
      <c r="I604" s="210"/>
      <c r="J604" s="210"/>
      <c r="K604" s="210"/>
      <c r="L604" s="210"/>
      <c r="M604" s="210"/>
      <c r="N604" s="210"/>
      <c r="O604" s="120"/>
      <c r="P604" s="120"/>
    </row>
    <row r="605" spans="2:18" ht="14">
      <c r="B605" s="7" t="str">
        <f>IFERROR(B599+B611,"")</f>
        <v/>
      </c>
      <c r="C605" s="7" t="str">
        <f t="shared" ref="C605:P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f t="shared" si="165"/>
        <v>361522.74</v>
      </c>
      <c r="N605" s="8">
        <f t="shared" si="165"/>
        <v>269915.42999999993</v>
      </c>
      <c r="O605" s="8">
        <f t="shared" ref="O605" si="166">IFERROR(O599+O611,"")</f>
        <v>-94448</v>
      </c>
      <c r="P605" s="8">
        <f t="shared" si="165"/>
        <v>-660600</v>
      </c>
      <c r="Q605" s="6"/>
      <c r="R605" s="9" t="s">
        <v>12</v>
      </c>
    </row>
    <row r="606" spans="2:18" ht="14">
      <c r="B606" s="7" t="str">
        <f t="shared" ref="B606:O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f t="shared" si="167"/>
        <v>-7588.9799999999814</v>
      </c>
      <c r="N606" s="8">
        <f t="shared" si="167"/>
        <v>269994.40999999992</v>
      </c>
      <c r="O606" s="8">
        <f t="shared" si="167"/>
        <v>-781402</v>
      </c>
      <c r="P606" s="8">
        <f t="shared" si="165"/>
        <v>-3957449</v>
      </c>
      <c r="Q606" s="6"/>
      <c r="R606" s="9" t="s">
        <v>13</v>
      </c>
    </row>
    <row r="607" spans="2:18" ht="14">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f t="shared" si="167"/>
        <v>-855987.54</v>
      </c>
      <c r="N607" s="8">
        <f t="shared" si="167"/>
        <v>-755810.98</v>
      </c>
      <c r="O607" s="8">
        <f t="shared" si="167"/>
        <v>-2806669</v>
      </c>
      <c r="P607" s="8">
        <f t="shared" si="165"/>
        <v>-5007506</v>
      </c>
      <c r="Q607" s="6"/>
      <c r="R607" s="9" t="s">
        <v>14</v>
      </c>
    </row>
    <row r="608" spans="2:18" ht="14">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f t="shared" si="167"/>
        <v>-255048.55999999994</v>
      </c>
      <c r="M608" s="18">
        <f t="shared" si="167"/>
        <v>-580784.62000000011</v>
      </c>
      <c r="N608" s="18">
        <f t="shared" si="167"/>
        <v>-1332026.75</v>
      </c>
      <c r="O608" s="18">
        <f t="shared" si="167"/>
        <v>-3230525.02</v>
      </c>
      <c r="P608" s="18">
        <f t="shared" si="165"/>
        <v>-4686842.9799999995</v>
      </c>
      <c r="Q608" s="6"/>
      <c r="R608" s="9" t="s">
        <v>15</v>
      </c>
    </row>
    <row r="609" spans="2:18" ht="14">
      <c r="B609" s="211" t="s">
        <v>10</v>
      </c>
      <c r="C609" s="212"/>
      <c r="D609" s="212"/>
      <c r="E609" s="212"/>
      <c r="F609" s="212"/>
      <c r="G609" s="212"/>
      <c r="H609" s="212"/>
      <c r="I609" s="212"/>
      <c r="J609" s="212"/>
      <c r="K609" s="212"/>
      <c r="L609" s="212"/>
      <c r="M609" s="212"/>
      <c r="N609" s="212"/>
      <c r="O609" s="124"/>
      <c r="P609" s="124"/>
      <c r="Q609" s="6"/>
      <c r="R609" s="9"/>
    </row>
    <row r="610" spans="2:18" ht="14">
      <c r="B610" s="213" t="s">
        <v>360</v>
      </c>
      <c r="C610" s="214"/>
      <c r="D610" s="214"/>
      <c r="E610" s="214"/>
      <c r="F610" s="214"/>
      <c r="G610" s="214"/>
      <c r="H610" s="214"/>
      <c r="I610" s="214"/>
      <c r="J610" s="214"/>
      <c r="K610" s="214"/>
      <c r="L610" s="214"/>
      <c r="M610" s="214"/>
      <c r="N610" s="214"/>
      <c r="O610" s="118"/>
      <c r="P610" s="118"/>
    </row>
    <row r="611" spans="2:18" ht="14">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t="str">
        <f t="shared" si="168"/>
        <v/>
      </c>
      <c r="I611" s="7" t="str">
        <f t="shared" si="168"/>
        <v/>
      </c>
      <c r="J611" s="7" t="str">
        <f t="shared" si="168"/>
        <v/>
      </c>
      <c r="K611" s="7" t="str">
        <f t="shared" si="168"/>
        <v/>
      </c>
      <c r="L611" s="7" t="str">
        <f t="shared" si="168"/>
        <v/>
      </c>
      <c r="M611" s="7">
        <f t="shared" si="168"/>
        <v>-437757.97</v>
      </c>
      <c r="N611" s="8">
        <f t="shared" si="168"/>
        <v>-195460.54</v>
      </c>
      <c r="O611" s="8">
        <f t="shared" si="168"/>
        <v>-530187</v>
      </c>
      <c r="P611" s="8">
        <f t="shared" si="168"/>
        <v>-979536</v>
      </c>
      <c r="Q611" s="6"/>
      <c r="R611" s="9" t="s">
        <v>12</v>
      </c>
    </row>
    <row r="612" spans="2:18" ht="14">
      <c r="B612" s="7" t="str">
        <f t="shared" si="168"/>
        <v/>
      </c>
      <c r="C612" s="7" t="str">
        <f t="shared" si="168"/>
        <v/>
      </c>
      <c r="D612" s="7" t="str">
        <f t="shared" si="168"/>
        <v/>
      </c>
      <c r="E612" s="7" t="str">
        <f t="shared" si="168"/>
        <v/>
      </c>
      <c r="F612" s="7" t="str">
        <f t="shared" si="168"/>
        <v/>
      </c>
      <c r="G612" s="7" t="str">
        <f t="shared" si="168"/>
        <v/>
      </c>
      <c r="H612" s="7" t="str">
        <f t="shared" si="168"/>
        <v/>
      </c>
      <c r="I612" s="7" t="str">
        <f t="shared" si="168"/>
        <v/>
      </c>
      <c r="J612" s="7" t="str">
        <f t="shared" si="168"/>
        <v/>
      </c>
      <c r="K612" s="7" t="str">
        <f t="shared" si="168"/>
        <v/>
      </c>
      <c r="L612" s="7" t="str">
        <f t="shared" si="168"/>
        <v/>
      </c>
      <c r="M612" s="7">
        <f t="shared" si="168"/>
        <v>-603110.75</v>
      </c>
      <c r="N612" s="8">
        <f t="shared" si="168"/>
        <v>-567626.56000000006</v>
      </c>
      <c r="O612" s="8">
        <f t="shared" si="168"/>
        <v>-902525</v>
      </c>
      <c r="P612" s="8">
        <f t="shared" si="168"/>
        <v>-2684021</v>
      </c>
      <c r="Q612" s="6"/>
      <c r="R612" s="9" t="s">
        <v>13</v>
      </c>
    </row>
    <row r="613" spans="2:18" ht="14">
      <c r="B613" s="7" t="str">
        <f t="shared" si="168"/>
        <v/>
      </c>
      <c r="C613" s="7" t="str">
        <f t="shared" si="168"/>
        <v/>
      </c>
      <c r="D613" s="7" t="str">
        <f t="shared" si="168"/>
        <v/>
      </c>
      <c r="E613" s="7" t="str">
        <f t="shared" si="168"/>
        <v/>
      </c>
      <c r="F613" s="7" t="str">
        <f t="shared" si="168"/>
        <v/>
      </c>
      <c r="G613" s="7" t="str">
        <f t="shared" si="168"/>
        <v/>
      </c>
      <c r="H613" s="7" t="str">
        <f t="shared" si="168"/>
        <v/>
      </c>
      <c r="I613" s="7" t="str">
        <f t="shared" si="168"/>
        <v/>
      </c>
      <c r="J613" s="7" t="str">
        <f t="shared" si="168"/>
        <v/>
      </c>
      <c r="K613" s="7" t="str">
        <f t="shared" si="168"/>
        <v/>
      </c>
      <c r="L613" s="7" t="str">
        <f t="shared" si="168"/>
        <v/>
      </c>
      <c r="M613" s="7">
        <f t="shared" si="168"/>
        <v>-1061832</v>
      </c>
      <c r="N613" s="8">
        <f t="shared" si="168"/>
        <v>-857914.32</v>
      </c>
      <c r="O613" s="8">
        <f t="shared" si="168"/>
        <v>-1620722</v>
      </c>
      <c r="P613" s="8">
        <f t="shared" si="168"/>
        <v>-4003695</v>
      </c>
      <c r="Q613" s="6"/>
      <c r="R613" s="9" t="s">
        <v>14</v>
      </c>
    </row>
    <row r="614" spans="2:18" ht="14">
      <c r="B614" s="7" t="str">
        <f t="shared" si="168"/>
        <v/>
      </c>
      <c r="C614" s="7" t="str">
        <f t="shared" si="168"/>
        <v/>
      </c>
      <c r="D614" s="7" t="str">
        <f t="shared" si="168"/>
        <v/>
      </c>
      <c r="E614" s="7" t="str">
        <f t="shared" si="168"/>
        <v/>
      </c>
      <c r="F614" s="7" t="str">
        <f t="shared" si="168"/>
        <v/>
      </c>
      <c r="G614" s="7" t="str">
        <f t="shared" si="168"/>
        <v/>
      </c>
      <c r="H614" s="7" t="str">
        <f t="shared" si="168"/>
        <v/>
      </c>
      <c r="I614" s="7" t="str">
        <f t="shared" si="168"/>
        <v/>
      </c>
      <c r="J614" s="7" t="str">
        <f t="shared" si="168"/>
        <v/>
      </c>
      <c r="K614" s="7" t="str">
        <f t="shared" si="168"/>
        <v/>
      </c>
      <c r="L614" s="7">
        <f t="shared" si="168"/>
        <v>-1107401.8999999999</v>
      </c>
      <c r="M614" s="7">
        <f t="shared" si="168"/>
        <v>-1169047.57</v>
      </c>
      <c r="N614" s="8">
        <f t="shared" si="168"/>
        <v>-1272947.33</v>
      </c>
      <c r="O614" s="8">
        <f t="shared" si="168"/>
        <v>-2569824.41</v>
      </c>
      <c r="P614" s="8">
        <f t="shared" si="168"/>
        <v>-4641229.3099999996</v>
      </c>
      <c r="Q614" s="6"/>
      <c r="R614" s="9" t="s">
        <v>15</v>
      </c>
    </row>
    <row r="615" spans="2:18" ht="14">
      <c r="B615" s="215" t="s">
        <v>361</v>
      </c>
      <c r="C615" s="216"/>
      <c r="D615" s="216"/>
      <c r="E615" s="216"/>
      <c r="F615" s="216"/>
      <c r="G615" s="216"/>
      <c r="H615" s="216"/>
      <c r="I615" s="216"/>
      <c r="J615" s="216"/>
      <c r="K615" s="216"/>
      <c r="L615" s="216"/>
      <c r="M615" s="216"/>
      <c r="N615" s="216"/>
      <c r="O615" s="122"/>
      <c r="P615" s="122"/>
    </row>
    <row r="616" spans="2:18" ht="14">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t="str">
        <f t="shared" si="169"/>
        <v/>
      </c>
      <c r="I616" s="7" t="str">
        <f t="shared" si="169"/>
        <v/>
      </c>
      <c r="J616" s="7" t="str">
        <f t="shared" si="169"/>
        <v/>
      </c>
      <c r="K616" s="7" t="str">
        <f t="shared" si="169"/>
        <v/>
      </c>
      <c r="L616" s="7" t="str">
        <f t="shared" si="169"/>
        <v/>
      </c>
      <c r="M616" s="7">
        <f t="shared" si="169"/>
        <v>-524952.66</v>
      </c>
      <c r="N616" s="8">
        <f t="shared" si="169"/>
        <v>-60315.7</v>
      </c>
      <c r="O616" s="8">
        <f t="shared" si="169"/>
        <v>-527806</v>
      </c>
      <c r="P616" s="8">
        <f t="shared" si="169"/>
        <v>-1149501</v>
      </c>
      <c r="Q616" s="6"/>
      <c r="R616" s="9" t="s">
        <v>12</v>
      </c>
    </row>
    <row r="617" spans="2:18" ht="14">
      <c r="B617" s="7" t="str">
        <f t="shared" si="169"/>
        <v/>
      </c>
      <c r="C617" s="7" t="str">
        <f t="shared" si="169"/>
        <v/>
      </c>
      <c r="D617" s="7" t="str">
        <f t="shared" si="169"/>
        <v/>
      </c>
      <c r="E617" s="7" t="str">
        <f t="shared" si="169"/>
        <v/>
      </c>
      <c r="F617" s="7" t="str">
        <f t="shared" si="169"/>
        <v/>
      </c>
      <c r="G617" s="7" t="str">
        <f t="shared" si="169"/>
        <v/>
      </c>
      <c r="H617" s="7" t="str">
        <f t="shared" si="169"/>
        <v/>
      </c>
      <c r="I617" s="7" t="str">
        <f t="shared" si="169"/>
        <v/>
      </c>
      <c r="J617" s="7" t="str">
        <f t="shared" si="169"/>
        <v/>
      </c>
      <c r="K617" s="7" t="str">
        <f t="shared" si="169"/>
        <v/>
      </c>
      <c r="L617" s="7" t="str">
        <f t="shared" si="169"/>
        <v/>
      </c>
      <c r="M617" s="7">
        <f t="shared" si="169"/>
        <v>-687462.63</v>
      </c>
      <c r="N617" s="8">
        <f t="shared" si="169"/>
        <v>-477995.34</v>
      </c>
      <c r="O617" s="8">
        <f t="shared" si="169"/>
        <v>-897834</v>
      </c>
      <c r="P617" s="8">
        <f t="shared" si="169"/>
        <v>-2679874</v>
      </c>
      <c r="Q617" s="6"/>
      <c r="R617" s="9" t="s">
        <v>13</v>
      </c>
    </row>
    <row r="618" spans="2:18" ht="14">
      <c r="B618" s="7" t="str">
        <f t="shared" si="169"/>
        <v/>
      </c>
      <c r="C618" s="7" t="str">
        <f t="shared" si="169"/>
        <v/>
      </c>
      <c r="D618" s="7" t="str">
        <f t="shared" si="169"/>
        <v/>
      </c>
      <c r="E618" s="7" t="str">
        <f t="shared" si="169"/>
        <v/>
      </c>
      <c r="F618" s="7" t="str">
        <f t="shared" si="169"/>
        <v/>
      </c>
      <c r="G618" s="7" t="str">
        <f t="shared" si="169"/>
        <v/>
      </c>
      <c r="H618" s="7" t="str">
        <f t="shared" si="169"/>
        <v/>
      </c>
      <c r="I618" s="7" t="str">
        <f t="shared" si="169"/>
        <v/>
      </c>
      <c r="J618" s="7" t="str">
        <f t="shared" si="169"/>
        <v/>
      </c>
      <c r="K618" s="7" t="str">
        <f t="shared" si="169"/>
        <v/>
      </c>
      <c r="L618" s="7" t="str">
        <f t="shared" si="169"/>
        <v/>
      </c>
      <c r="M618" s="7">
        <f t="shared" si="169"/>
        <v>-1147341.45</v>
      </c>
      <c r="N618" s="8">
        <f t="shared" si="169"/>
        <v>-852003.25</v>
      </c>
      <c r="O618" s="8">
        <f t="shared" si="169"/>
        <v>-1621256</v>
      </c>
      <c r="P618" s="8">
        <f t="shared" si="169"/>
        <v>-3996990</v>
      </c>
      <c r="Q618" s="6"/>
      <c r="R618" s="9" t="s">
        <v>14</v>
      </c>
    </row>
    <row r="619" spans="2:18" ht="14">
      <c r="B619" s="7" t="str">
        <f t="shared" si="169"/>
        <v/>
      </c>
      <c r="C619" s="7" t="str">
        <f t="shared" si="169"/>
        <v/>
      </c>
      <c r="D619" s="7" t="str">
        <f t="shared" si="169"/>
        <v/>
      </c>
      <c r="E619" s="7" t="str">
        <f t="shared" si="169"/>
        <v/>
      </c>
      <c r="F619" s="7" t="str">
        <f t="shared" si="169"/>
        <v/>
      </c>
      <c r="G619" s="7" t="str">
        <f t="shared" si="169"/>
        <v/>
      </c>
      <c r="H619" s="7" t="str">
        <f t="shared" si="169"/>
        <v/>
      </c>
      <c r="I619" s="7" t="str">
        <f t="shared" si="169"/>
        <v/>
      </c>
      <c r="J619" s="7" t="str">
        <f t="shared" si="169"/>
        <v/>
      </c>
      <c r="K619" s="7" t="str">
        <f t="shared" si="169"/>
        <v/>
      </c>
      <c r="L619" s="7">
        <f t="shared" si="169"/>
        <v>-1245594.47</v>
      </c>
      <c r="M619" s="7">
        <f t="shared" si="169"/>
        <v>-944040.76</v>
      </c>
      <c r="N619" s="8">
        <f t="shared" si="169"/>
        <v>-1284773.93</v>
      </c>
      <c r="O619" s="8">
        <f t="shared" si="169"/>
        <v>-2558342.41</v>
      </c>
      <c r="P619" s="8">
        <f t="shared" si="169"/>
        <v>-4638030.74</v>
      </c>
      <c r="Q619" s="6"/>
      <c r="R619" s="9" t="s">
        <v>15</v>
      </c>
    </row>
    <row r="620" spans="2:18" ht="14">
      <c r="B620" s="209" t="s">
        <v>362</v>
      </c>
      <c r="C620" s="210"/>
      <c r="D620" s="210"/>
      <c r="E620" s="210"/>
      <c r="F620" s="210"/>
      <c r="G620" s="210"/>
      <c r="H620" s="210"/>
      <c r="I620" s="210"/>
      <c r="J620" s="210"/>
      <c r="K620" s="210"/>
      <c r="L620" s="210"/>
      <c r="M620" s="210"/>
      <c r="N620" s="210"/>
      <c r="O620" s="120"/>
      <c r="P620" s="120"/>
    </row>
    <row r="621" spans="2:18" ht="14">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t="str">
        <f t="shared" si="170"/>
        <v/>
      </c>
      <c r="I621" s="7" t="str">
        <f t="shared" si="170"/>
        <v/>
      </c>
      <c r="J621" s="7" t="str">
        <f t="shared" si="170"/>
        <v/>
      </c>
      <c r="K621" s="7" t="str">
        <f t="shared" si="170"/>
        <v/>
      </c>
      <c r="L621" s="7" t="str">
        <f t="shared" si="170"/>
        <v/>
      </c>
      <c r="M621" s="7">
        <f t="shared" si="170"/>
        <v>-274181.38</v>
      </c>
      <c r="N621" s="7">
        <f t="shared" si="170"/>
        <v>-536113.56999999995</v>
      </c>
      <c r="O621" s="7">
        <f t="shared" si="170"/>
        <v>215622</v>
      </c>
      <c r="P621" s="7">
        <f t="shared" si="170"/>
        <v>653740</v>
      </c>
      <c r="Q621" s="6"/>
      <c r="R621" s="9" t="s">
        <v>12</v>
      </c>
    </row>
    <row r="622" spans="2:18" ht="14">
      <c r="B622" s="7" t="str">
        <f t="shared" si="170"/>
        <v/>
      </c>
      <c r="C622" s="7" t="str">
        <f t="shared" si="170"/>
        <v/>
      </c>
      <c r="D622" s="7" t="str">
        <f t="shared" si="170"/>
        <v/>
      </c>
      <c r="E622" s="7" t="str">
        <f t="shared" si="170"/>
        <v/>
      </c>
      <c r="F622" s="7" t="str">
        <f t="shared" si="170"/>
        <v/>
      </c>
      <c r="G622" s="7" t="str">
        <f t="shared" si="170"/>
        <v/>
      </c>
      <c r="H622" s="7" t="str">
        <f t="shared" si="170"/>
        <v/>
      </c>
      <c r="I622" s="7" t="str">
        <f t="shared" si="170"/>
        <v/>
      </c>
      <c r="J622" s="7" t="str">
        <f t="shared" si="170"/>
        <v/>
      </c>
      <c r="K622" s="7" t="str">
        <f t="shared" si="170"/>
        <v/>
      </c>
      <c r="L622" s="7" t="str">
        <f t="shared" si="170"/>
        <v/>
      </c>
      <c r="M622" s="7">
        <f t="shared" si="170"/>
        <v>58018.8</v>
      </c>
      <c r="N622" s="7">
        <f t="shared" si="170"/>
        <v>-302708.93</v>
      </c>
      <c r="O622" s="7">
        <f t="shared" si="170"/>
        <v>825414</v>
      </c>
      <c r="P622" s="7">
        <f t="shared" si="170"/>
        <v>3780927</v>
      </c>
      <c r="Q622" s="6"/>
      <c r="R622" s="9" t="s">
        <v>13</v>
      </c>
    </row>
    <row r="623" spans="2:18" ht="14">
      <c r="B623" s="7" t="str">
        <f t="shared" si="170"/>
        <v/>
      </c>
      <c r="C623" s="7" t="str">
        <f t="shared" si="170"/>
        <v/>
      </c>
      <c r="D623" s="7" t="str">
        <f t="shared" si="170"/>
        <v/>
      </c>
      <c r="E623" s="7" t="str">
        <f t="shared" si="170"/>
        <v/>
      </c>
      <c r="F623" s="7" t="str">
        <f t="shared" si="170"/>
        <v/>
      </c>
      <c r="G623" s="7" t="str">
        <f t="shared" si="170"/>
        <v/>
      </c>
      <c r="H623" s="7" t="str">
        <f t="shared" si="170"/>
        <v/>
      </c>
      <c r="I623" s="7" t="str">
        <f t="shared" si="170"/>
        <v/>
      </c>
      <c r="J623" s="7" t="str">
        <f t="shared" si="170"/>
        <v/>
      </c>
      <c r="K623" s="7" t="str">
        <f t="shared" si="170"/>
        <v/>
      </c>
      <c r="L623" s="7" t="str">
        <f t="shared" si="170"/>
        <v/>
      </c>
      <c r="M623" s="7">
        <f t="shared" si="170"/>
        <v>916003.21</v>
      </c>
      <c r="N623" s="7">
        <f t="shared" si="170"/>
        <v>722821.99</v>
      </c>
      <c r="O623" s="7">
        <f t="shared" si="170"/>
        <v>2847403</v>
      </c>
      <c r="P623" s="7">
        <f t="shared" si="170"/>
        <v>4845404</v>
      </c>
      <c r="Q623" s="6"/>
      <c r="R623" s="9" t="s">
        <v>14</v>
      </c>
    </row>
    <row r="624" spans="2:18" ht="14">
      <c r="B624" s="7" t="str">
        <f t="shared" si="170"/>
        <v/>
      </c>
      <c r="C624" s="7" t="str">
        <f t="shared" si="170"/>
        <v/>
      </c>
      <c r="D624" s="7" t="str">
        <f t="shared" si="170"/>
        <v/>
      </c>
      <c r="E624" s="7" t="str">
        <f t="shared" si="170"/>
        <v/>
      </c>
      <c r="F624" s="7" t="str">
        <f t="shared" si="170"/>
        <v/>
      </c>
      <c r="G624" s="7" t="str">
        <f t="shared" si="170"/>
        <v/>
      </c>
      <c r="H624" s="7" t="str">
        <f t="shared" si="170"/>
        <v/>
      </c>
      <c r="I624" s="7" t="str">
        <f t="shared" si="170"/>
        <v/>
      </c>
      <c r="J624" s="7" t="str">
        <f t="shared" si="170"/>
        <v/>
      </c>
      <c r="K624" s="7" t="str">
        <f t="shared" si="170"/>
        <v/>
      </c>
      <c r="L624" s="7">
        <f t="shared" si="170"/>
        <v>470116.43</v>
      </c>
      <c r="M624" s="7">
        <f t="shared" si="170"/>
        <v>392700.05</v>
      </c>
      <c r="N624" s="7">
        <f t="shared" si="170"/>
        <v>1239409.54</v>
      </c>
      <c r="O624" s="7">
        <f t="shared" si="170"/>
        <v>3420523.47</v>
      </c>
      <c r="P624" s="7">
        <f t="shared" si="170"/>
        <v>4542377.3499999996</v>
      </c>
      <c r="Q624" s="6"/>
      <c r="R624" s="9" t="s">
        <v>15</v>
      </c>
    </row>
    <row r="625" spans="2:18" ht="14">
      <c r="B625" s="217" t="s">
        <v>363</v>
      </c>
      <c r="C625" s="218"/>
      <c r="D625" s="218"/>
      <c r="E625" s="218"/>
      <c r="F625" s="218"/>
      <c r="G625" s="218"/>
      <c r="H625" s="218"/>
      <c r="I625" s="218"/>
      <c r="J625" s="218"/>
      <c r="K625" s="218"/>
      <c r="L625" s="218"/>
      <c r="M625" s="218"/>
      <c r="N625" s="218"/>
      <c r="O625" s="136"/>
      <c r="P625" s="136"/>
    </row>
    <row r="626" spans="2:18" ht="14">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t="str">
        <f t="shared" si="171"/>
        <v/>
      </c>
      <c r="I626" s="7" t="str">
        <f t="shared" si="171"/>
        <v/>
      </c>
      <c r="J626" s="7" t="str">
        <f t="shared" si="171"/>
        <v/>
      </c>
      <c r="K626" s="7" t="str">
        <f t="shared" si="171"/>
        <v/>
      </c>
      <c r="L626" s="7" t="str">
        <f t="shared" si="171"/>
        <v/>
      </c>
      <c r="M626" s="7">
        <f t="shared" si="171"/>
        <v>146.66999999999999</v>
      </c>
      <c r="N626" s="8">
        <f t="shared" si="171"/>
        <v>-131053.3</v>
      </c>
      <c r="O626" s="8">
        <f t="shared" si="171"/>
        <v>123555</v>
      </c>
      <c r="P626" s="8">
        <f t="shared" si="171"/>
        <v>-176825</v>
      </c>
      <c r="Q626" s="6"/>
      <c r="R626" s="9" t="s">
        <v>12</v>
      </c>
    </row>
    <row r="627" spans="2:18" ht="14">
      <c r="B627" s="7" t="str">
        <f t="shared" si="171"/>
        <v/>
      </c>
      <c r="C627" s="7" t="str">
        <f t="shared" si="171"/>
        <v/>
      </c>
      <c r="D627" s="7" t="str">
        <f t="shared" si="171"/>
        <v/>
      </c>
      <c r="E627" s="7" t="str">
        <f t="shared" si="171"/>
        <v/>
      </c>
      <c r="F627" s="7" t="str">
        <f t="shared" si="171"/>
        <v/>
      </c>
      <c r="G627" s="7" t="str">
        <f t="shared" si="171"/>
        <v/>
      </c>
      <c r="H627" s="7" t="str">
        <f t="shared" si="171"/>
        <v/>
      </c>
      <c r="I627" s="7" t="str">
        <f t="shared" si="171"/>
        <v/>
      </c>
      <c r="J627" s="7" t="str">
        <f t="shared" si="171"/>
        <v/>
      </c>
      <c r="K627" s="7" t="str">
        <f t="shared" si="171"/>
        <v/>
      </c>
      <c r="L627" s="7" t="str">
        <f t="shared" si="171"/>
        <v/>
      </c>
      <c r="M627" s="7">
        <f t="shared" si="171"/>
        <v>-33922.06</v>
      </c>
      <c r="N627" s="8">
        <f t="shared" si="171"/>
        <v>56916.7</v>
      </c>
      <c r="O627" s="8">
        <f t="shared" si="171"/>
        <v>48703</v>
      </c>
      <c r="P627" s="8">
        <f t="shared" si="171"/>
        <v>-172375</v>
      </c>
      <c r="Q627" s="6"/>
      <c r="R627" s="9" t="s">
        <v>13</v>
      </c>
    </row>
    <row r="628" spans="2:18" ht="14">
      <c r="B628" s="7" t="str">
        <f t="shared" si="171"/>
        <v/>
      </c>
      <c r="C628" s="7" t="str">
        <f t="shared" si="171"/>
        <v/>
      </c>
      <c r="D628" s="7" t="str">
        <f t="shared" si="171"/>
        <v/>
      </c>
      <c r="E628" s="7" t="str">
        <f t="shared" si="171"/>
        <v/>
      </c>
      <c r="F628" s="7" t="str">
        <f t="shared" si="171"/>
        <v/>
      </c>
      <c r="G628" s="7" t="str">
        <f t="shared" si="171"/>
        <v/>
      </c>
      <c r="H628" s="7" t="str">
        <f t="shared" si="171"/>
        <v/>
      </c>
      <c r="I628" s="7" t="str">
        <f t="shared" si="171"/>
        <v/>
      </c>
      <c r="J628" s="7" t="str">
        <f t="shared" si="171"/>
        <v/>
      </c>
      <c r="K628" s="7" t="str">
        <f t="shared" si="171"/>
        <v/>
      </c>
      <c r="L628" s="7" t="str">
        <f t="shared" si="171"/>
        <v/>
      </c>
      <c r="M628" s="7">
        <f t="shared" si="171"/>
        <v>-25493.78</v>
      </c>
      <c r="N628" s="8">
        <f t="shared" si="171"/>
        <v>-27077.919999999998</v>
      </c>
      <c r="O628" s="8">
        <f t="shared" si="171"/>
        <v>40200</v>
      </c>
      <c r="P628" s="8">
        <f t="shared" si="171"/>
        <v>-155397</v>
      </c>
      <c r="Q628" s="6"/>
      <c r="R628" s="9" t="s">
        <v>14</v>
      </c>
    </row>
    <row r="629" spans="2:18" ht="14">
      <c r="B629" s="7" t="str">
        <f t="shared" si="171"/>
        <v/>
      </c>
      <c r="C629" s="7" t="str">
        <f t="shared" si="171"/>
        <v/>
      </c>
      <c r="D629" s="7" t="str">
        <f t="shared" si="171"/>
        <v/>
      </c>
      <c r="E629" s="7" t="str">
        <f t="shared" si="171"/>
        <v/>
      </c>
      <c r="F629" s="7" t="str">
        <f t="shared" si="171"/>
        <v/>
      </c>
      <c r="G629" s="7" t="str">
        <f t="shared" si="171"/>
        <v/>
      </c>
      <c r="H629" s="7" t="str">
        <f t="shared" si="171"/>
        <v/>
      </c>
      <c r="I629" s="7" t="str">
        <f t="shared" si="171"/>
        <v/>
      </c>
      <c r="J629" s="7" t="str">
        <f t="shared" si="171"/>
        <v/>
      </c>
      <c r="K629" s="7" t="str">
        <f t="shared" si="171"/>
        <v/>
      </c>
      <c r="L629" s="7">
        <f t="shared" si="171"/>
        <v>76875.289999999994</v>
      </c>
      <c r="M629" s="7">
        <f t="shared" si="171"/>
        <v>36922.25</v>
      </c>
      <c r="N629" s="8">
        <f t="shared" si="171"/>
        <v>-104443.81</v>
      </c>
      <c r="O629" s="8">
        <f t="shared" si="171"/>
        <v>201480.44</v>
      </c>
      <c r="P629" s="8">
        <f t="shared" si="171"/>
        <v>-141267.04999999999</v>
      </c>
      <c r="Q629" s="6"/>
      <c r="R629" s="9" t="s">
        <v>15</v>
      </c>
    </row>
    <row r="630" spans="2:18" ht="14">
      <c r="B630" s="219" t="s">
        <v>35</v>
      </c>
      <c r="C630" s="220"/>
      <c r="D630" s="220"/>
      <c r="E630" s="220"/>
      <c r="F630" s="220"/>
      <c r="G630" s="220"/>
      <c r="H630" s="220"/>
      <c r="I630" s="220"/>
      <c r="J630" s="220"/>
      <c r="K630" s="220"/>
      <c r="L630" s="220"/>
      <c r="M630" s="220"/>
      <c r="N630" s="220"/>
      <c r="O630" s="125"/>
      <c r="P630" s="125"/>
      <c r="Q630" s="28"/>
      <c r="R630" s="89"/>
    </row>
    <row r="631" spans="2:18" ht="14">
      <c r="B631" s="195" t="s">
        <v>36</v>
      </c>
      <c r="C631" s="196"/>
      <c r="D631" s="196"/>
      <c r="E631" s="196"/>
      <c r="F631" s="196"/>
      <c r="G631" s="196"/>
      <c r="H631" s="196"/>
      <c r="I631" s="196"/>
      <c r="J631" s="196"/>
      <c r="K631" s="196"/>
      <c r="L631" s="196"/>
      <c r="M631" s="196"/>
      <c r="N631" s="196"/>
      <c r="O631" s="126"/>
      <c r="P631" s="126"/>
      <c r="Q631" s="28"/>
      <c r="R631" s="89"/>
    </row>
    <row r="632" spans="2:18" ht="14">
      <c r="B632" s="29" t="e">
        <f t="shared" ref="B632:P632" si="172">B588/B402</f>
        <v>#VALUE!</v>
      </c>
      <c r="C632" s="29" t="e">
        <f t="shared" si="172"/>
        <v>#VALUE!</v>
      </c>
      <c r="D632" s="29" t="e">
        <f t="shared" si="172"/>
        <v>#VALUE!</v>
      </c>
      <c r="E632" s="29" t="e">
        <f t="shared" si="172"/>
        <v>#VALUE!</v>
      </c>
      <c r="F632" s="29" t="e">
        <f t="shared" si="172"/>
        <v>#VALUE!</v>
      </c>
      <c r="G632" s="29" t="e">
        <f t="shared" si="172"/>
        <v>#VALUE!</v>
      </c>
      <c r="H632" s="29" t="e">
        <f t="shared" si="172"/>
        <v>#VALUE!</v>
      </c>
      <c r="I632" s="29" t="e">
        <f t="shared" si="172"/>
        <v>#VALUE!</v>
      </c>
      <c r="J632" s="29" t="e">
        <f t="shared" si="172"/>
        <v>#VALUE!</v>
      </c>
      <c r="K632" s="29" t="e">
        <f t="shared" si="172"/>
        <v>#VALUE!</v>
      </c>
      <c r="L632" s="29">
        <f t="shared" si="172"/>
        <v>6.5781359010824523E-3</v>
      </c>
      <c r="M632" s="29">
        <f t="shared" si="172"/>
        <v>3.9969280937566874E-2</v>
      </c>
      <c r="N632" s="29">
        <f t="shared" si="172"/>
        <v>3.499515286108322E-2</v>
      </c>
      <c r="O632" s="29">
        <f t="shared" ref="O632" si="173">O588/O402</f>
        <v>6.6775461365727318E-2</v>
      </c>
      <c r="P632" s="29">
        <f t="shared" si="172"/>
        <v>2.3232721563041715E-2</v>
      </c>
      <c r="Q632" s="6"/>
      <c r="R632" s="89" t="s">
        <v>37</v>
      </c>
    </row>
    <row r="633" spans="2:18" ht="14">
      <c r="B633" s="29" t="e">
        <f t="shared" ref="B633:P633" si="174">((B551*(1-B582))/(B457+B432))</f>
        <v>#DIV/0!</v>
      </c>
      <c r="C633" s="29" t="e">
        <f t="shared" si="174"/>
        <v>#DIV/0!</v>
      </c>
      <c r="D633" s="29" t="e">
        <f t="shared" si="174"/>
        <v>#DIV/0!</v>
      </c>
      <c r="E633" s="29" t="e">
        <f t="shared" si="174"/>
        <v>#DIV/0!</v>
      </c>
      <c r="F633" s="29" t="e">
        <f t="shared" si="174"/>
        <v>#DIV/0!</v>
      </c>
      <c r="G633" s="29" t="e">
        <f t="shared" si="174"/>
        <v>#DIV/0!</v>
      </c>
      <c r="H633" s="29" t="e">
        <f t="shared" si="174"/>
        <v>#DIV/0!</v>
      </c>
      <c r="I633" s="29" t="e">
        <f t="shared" si="174"/>
        <v>#DIV/0!</v>
      </c>
      <c r="J633" s="29" t="e">
        <f t="shared" si="174"/>
        <v>#DIV/0!</v>
      </c>
      <c r="K633" s="29" t="e">
        <f t="shared" si="174"/>
        <v>#DIV/0!</v>
      </c>
      <c r="L633" s="29">
        <f t="shared" si="174"/>
        <v>1.2097437829924434E-2</v>
      </c>
      <c r="M633" s="29">
        <f t="shared" si="174"/>
        <v>6.4965634472247943E-2</v>
      </c>
      <c r="N633" s="29">
        <f t="shared" si="174"/>
        <v>5.2881681234215508E-2</v>
      </c>
      <c r="O633" s="29">
        <f t="shared" ref="O633" si="175">((O551*(1-O582))/(O457+O432))</f>
        <v>8.7953314655581413E-2</v>
      </c>
      <c r="P633" s="29">
        <f t="shared" si="174"/>
        <v>4.0358532763303957E-2</v>
      </c>
      <c r="Q633" s="6"/>
      <c r="R633" s="89" t="s">
        <v>38</v>
      </c>
    </row>
    <row r="634" spans="2:18" ht="14">
      <c r="B634" s="29" t="e">
        <f t="shared" ref="B634:P634" si="176">B588/B457</f>
        <v>#VALUE!</v>
      </c>
      <c r="C634" s="29" t="e">
        <f t="shared" si="176"/>
        <v>#VALUE!</v>
      </c>
      <c r="D634" s="29" t="e">
        <f t="shared" si="176"/>
        <v>#VALUE!</v>
      </c>
      <c r="E634" s="29" t="e">
        <f t="shared" si="176"/>
        <v>#VALUE!</v>
      </c>
      <c r="F634" s="29" t="e">
        <f t="shared" si="176"/>
        <v>#VALUE!</v>
      </c>
      <c r="G634" s="29" t="e">
        <f t="shared" si="176"/>
        <v>#VALUE!</v>
      </c>
      <c r="H634" s="29" t="e">
        <f t="shared" si="176"/>
        <v>#VALUE!</v>
      </c>
      <c r="I634" s="29" t="e">
        <f t="shared" si="176"/>
        <v>#VALUE!</v>
      </c>
      <c r="J634" s="29" t="e">
        <f t="shared" si="176"/>
        <v>#VALUE!</v>
      </c>
      <c r="K634" s="29" t="e">
        <f t="shared" si="176"/>
        <v>#VALUE!</v>
      </c>
      <c r="L634" s="29">
        <f t="shared" si="176"/>
        <v>2.2888062963551413E-2</v>
      </c>
      <c r="M634" s="29">
        <f t="shared" si="176"/>
        <v>0.1123017784229174</v>
      </c>
      <c r="N634" s="29">
        <f t="shared" si="176"/>
        <v>0.10249722426230214</v>
      </c>
      <c r="O634" s="29">
        <f t="shared" ref="O634" si="177">O588/O457</f>
        <v>0.16710529479684613</v>
      </c>
      <c r="P634" s="29">
        <f t="shared" si="176"/>
        <v>6.6713073478182991E-2</v>
      </c>
      <c r="Q634" s="6"/>
      <c r="R634" s="89" t="s">
        <v>39</v>
      </c>
    </row>
    <row r="635" spans="2:18" ht="14">
      <c r="B635" s="195" t="s">
        <v>59</v>
      </c>
      <c r="C635" s="196"/>
      <c r="D635" s="196"/>
      <c r="E635" s="196"/>
      <c r="F635" s="196"/>
      <c r="G635" s="196"/>
      <c r="H635" s="196"/>
      <c r="I635" s="196"/>
      <c r="J635" s="196"/>
      <c r="K635" s="196"/>
      <c r="L635" s="196"/>
      <c r="M635" s="196"/>
      <c r="N635" s="196"/>
      <c r="O635" s="126"/>
      <c r="P635" s="126"/>
      <c r="Q635" s="28"/>
      <c r="R635" s="89"/>
    </row>
    <row r="636" spans="2:18" ht="14">
      <c r="B636" s="27" t="e">
        <f t="shared" ref="B636:N636" si="178">B378/B414</f>
        <v>#VALUE!</v>
      </c>
      <c r="C636" s="27" t="e">
        <f t="shared" si="178"/>
        <v>#VALUE!</v>
      </c>
      <c r="D636" s="27" t="e">
        <f t="shared" si="178"/>
        <v>#VALUE!</v>
      </c>
      <c r="E636" s="27" t="e">
        <f t="shared" si="178"/>
        <v>#VALUE!</v>
      </c>
      <c r="F636" s="27" t="e">
        <f t="shared" si="178"/>
        <v>#VALUE!</v>
      </c>
      <c r="G636" s="27" t="e">
        <f t="shared" si="178"/>
        <v>#VALUE!</v>
      </c>
      <c r="H636" s="27" t="e">
        <f t="shared" si="178"/>
        <v>#VALUE!</v>
      </c>
      <c r="I636" s="27" t="e">
        <f t="shared" si="178"/>
        <v>#VALUE!</v>
      </c>
      <c r="J636" s="27" t="e">
        <f t="shared" si="178"/>
        <v>#VALUE!</v>
      </c>
      <c r="K636" s="27" t="e">
        <f t="shared" si="178"/>
        <v>#VALUE!</v>
      </c>
      <c r="L636" s="27">
        <f t="shared" si="178"/>
        <v>0.76398225609739001</v>
      </c>
      <c r="M636" s="27">
        <f t="shared" si="178"/>
        <v>0.90489971563823579</v>
      </c>
      <c r="N636" s="27">
        <f t="shared" si="178"/>
        <v>0.91329800527982596</v>
      </c>
      <c r="O636" s="27">
        <f>O378/O414</f>
        <v>1.0486500890019987</v>
      </c>
      <c r="P636" s="27">
        <f>P378/P414</f>
        <v>0.95154135809554019</v>
      </c>
      <c r="Q636" s="6"/>
      <c r="R636" s="89" t="s">
        <v>388</v>
      </c>
    </row>
    <row r="637" spans="2:18" ht="14">
      <c r="B637" s="27" t="e">
        <f t="shared" ref="B637:N637" si="179">(B378-B372)/B414</f>
        <v>#VALUE!</v>
      </c>
      <c r="C637" s="27" t="e">
        <f t="shared" si="179"/>
        <v>#VALUE!</v>
      </c>
      <c r="D637" s="27" t="e">
        <f t="shared" si="179"/>
        <v>#VALUE!</v>
      </c>
      <c r="E637" s="27" t="e">
        <f t="shared" si="179"/>
        <v>#VALUE!</v>
      </c>
      <c r="F637" s="27" t="e">
        <f t="shared" si="179"/>
        <v>#VALUE!</v>
      </c>
      <c r="G637" s="27" t="e">
        <f t="shared" si="179"/>
        <v>#VALUE!</v>
      </c>
      <c r="H637" s="27" t="e">
        <f t="shared" si="179"/>
        <v>#VALUE!</v>
      </c>
      <c r="I637" s="27" t="e">
        <f t="shared" si="179"/>
        <v>#VALUE!</v>
      </c>
      <c r="J637" s="27" t="e">
        <f t="shared" si="179"/>
        <v>#VALUE!</v>
      </c>
      <c r="K637" s="27" t="e">
        <f t="shared" si="179"/>
        <v>#VALUE!</v>
      </c>
      <c r="L637" s="27">
        <f t="shared" si="179"/>
        <v>0.11157541342548775</v>
      </c>
      <c r="M637" s="27">
        <f t="shared" si="179"/>
        <v>0.12744865176528855</v>
      </c>
      <c r="N637" s="27">
        <f t="shared" si="179"/>
        <v>0.11143896156147631</v>
      </c>
      <c r="O637" s="27">
        <f>(O378-O372)/O414</f>
        <v>0.16341262920121738</v>
      </c>
      <c r="P637" s="27">
        <f>(P378-P372)/P414</f>
        <v>0.11532857388590938</v>
      </c>
      <c r="Q637" s="6"/>
      <c r="R637" s="89" t="s">
        <v>389</v>
      </c>
    </row>
    <row r="638" spans="2:18" ht="14">
      <c r="B638" s="195" t="s">
        <v>364</v>
      </c>
      <c r="C638" s="196"/>
      <c r="D638" s="196"/>
      <c r="E638" s="196"/>
      <c r="F638" s="196"/>
      <c r="G638" s="196"/>
      <c r="H638" s="196"/>
      <c r="I638" s="196"/>
      <c r="J638" s="196"/>
      <c r="K638" s="196"/>
      <c r="L638" s="196"/>
      <c r="M638" s="196"/>
      <c r="N638" s="196"/>
      <c r="O638" s="126"/>
      <c r="P638" s="126"/>
      <c r="Q638" s="28"/>
      <c r="R638" s="89"/>
    </row>
    <row r="639" spans="2:18" ht="14">
      <c r="B639" s="27" t="e">
        <f t="shared" ref="B639:N639" si="180">B432/B457</f>
        <v>#VALUE!</v>
      </c>
      <c r="C639" s="27" t="e">
        <f t="shared" si="180"/>
        <v>#VALUE!</v>
      </c>
      <c r="D639" s="27" t="e">
        <f t="shared" si="180"/>
        <v>#VALUE!</v>
      </c>
      <c r="E639" s="27" t="e">
        <f t="shared" si="180"/>
        <v>#VALUE!</v>
      </c>
      <c r="F639" s="27" t="e">
        <f t="shared" si="180"/>
        <v>#VALUE!</v>
      </c>
      <c r="G639" s="27" t="e">
        <f t="shared" si="180"/>
        <v>#VALUE!</v>
      </c>
      <c r="H639" s="27" t="e">
        <f t="shared" si="180"/>
        <v>#VALUE!</v>
      </c>
      <c r="I639" s="27" t="e">
        <f t="shared" si="180"/>
        <v>#VALUE!</v>
      </c>
      <c r="J639" s="27" t="e">
        <f t="shared" si="180"/>
        <v>#VALUE!</v>
      </c>
      <c r="K639" s="27" t="e">
        <f t="shared" si="180"/>
        <v>#VALUE!</v>
      </c>
      <c r="L639" s="27">
        <f t="shared" si="180"/>
        <v>2.0084545581410058</v>
      </c>
      <c r="M639" s="27">
        <f t="shared" si="180"/>
        <v>1.4040752400756116</v>
      </c>
      <c r="N639" s="27">
        <f t="shared" si="180"/>
        <v>1.4657312949824788</v>
      </c>
      <c r="O639" s="27">
        <f>O432/O457</f>
        <v>1.0955952430486329</v>
      </c>
      <c r="P639" s="27">
        <f>P432/P457</f>
        <v>1.427148161071488</v>
      </c>
      <c r="Q639" s="6"/>
      <c r="R639" s="89" t="s">
        <v>40</v>
      </c>
    </row>
    <row r="640" spans="2:18" ht="14">
      <c r="B640" s="27" t="e">
        <f t="shared" ref="B640:N640" si="181">B432/B588</f>
        <v>#VALUE!</v>
      </c>
      <c r="C640" s="27" t="e">
        <f t="shared" si="181"/>
        <v>#VALUE!</v>
      </c>
      <c r="D640" s="27" t="e">
        <f t="shared" si="181"/>
        <v>#VALUE!</v>
      </c>
      <c r="E640" s="27" t="e">
        <f t="shared" si="181"/>
        <v>#VALUE!</v>
      </c>
      <c r="F640" s="27" t="e">
        <f t="shared" si="181"/>
        <v>#VALUE!</v>
      </c>
      <c r="G640" s="27" t="e">
        <f t="shared" si="181"/>
        <v>#VALUE!</v>
      </c>
      <c r="H640" s="27" t="e">
        <f t="shared" si="181"/>
        <v>#VALUE!</v>
      </c>
      <c r="I640" s="27" t="e">
        <f t="shared" si="181"/>
        <v>#VALUE!</v>
      </c>
      <c r="J640" s="27" t="e">
        <f t="shared" si="181"/>
        <v>#VALUE!</v>
      </c>
      <c r="K640" s="27" t="e">
        <f t="shared" si="181"/>
        <v>#VALUE!</v>
      </c>
      <c r="L640" s="27">
        <f t="shared" si="181"/>
        <v>87.751181099921496</v>
      </c>
      <c r="M640" s="27">
        <f t="shared" si="181"/>
        <v>12.502698174449231</v>
      </c>
      <c r="N640" s="27">
        <f t="shared" si="181"/>
        <v>14.300204766828655</v>
      </c>
      <c r="O640" s="27">
        <f>O432/O588</f>
        <v>6.5563167485541021</v>
      </c>
      <c r="P640" s="27">
        <f>P432/P588</f>
        <v>21.392331167866292</v>
      </c>
      <c r="Q640" s="6"/>
      <c r="R640" s="89" t="s">
        <v>41</v>
      </c>
    </row>
    <row r="641" spans="2:18" ht="14">
      <c r="B641" s="199" t="s">
        <v>387</v>
      </c>
      <c r="C641" s="200"/>
      <c r="D641" s="200"/>
      <c r="E641" s="200"/>
      <c r="F641" s="200"/>
      <c r="G641" s="200"/>
      <c r="H641" s="200"/>
      <c r="I641" s="200"/>
      <c r="J641" s="200"/>
      <c r="K641" s="200"/>
      <c r="L641" s="200"/>
      <c r="M641" s="200"/>
      <c r="N641" s="200"/>
      <c r="O641" s="127"/>
      <c r="P641" s="127"/>
      <c r="Q641" s="40"/>
      <c r="R641" s="41"/>
    </row>
    <row r="642" spans="2:18" ht="14">
      <c r="B642" s="42"/>
      <c r="C642" s="43" t="e">
        <f t="shared" ref="C642:N642" si="182">365/(C465/((C366+B366)/2))</f>
        <v>#VALUE!</v>
      </c>
      <c r="D642" s="43" t="e">
        <f t="shared" si="182"/>
        <v>#VALUE!</v>
      </c>
      <c r="E642" s="43" t="e">
        <f t="shared" si="182"/>
        <v>#VALUE!</v>
      </c>
      <c r="F642" s="43" t="e">
        <f t="shared" si="182"/>
        <v>#VALUE!</v>
      </c>
      <c r="G642" s="43" t="e">
        <f t="shared" si="182"/>
        <v>#VALUE!</v>
      </c>
      <c r="H642" s="43" t="e">
        <f t="shared" si="182"/>
        <v>#VALUE!</v>
      </c>
      <c r="I642" s="43" t="e">
        <f t="shared" si="182"/>
        <v>#VALUE!</v>
      </c>
      <c r="J642" s="43" t="e">
        <f t="shared" si="182"/>
        <v>#VALUE!</v>
      </c>
      <c r="K642" s="43" t="e">
        <f t="shared" si="182"/>
        <v>#VALUE!</v>
      </c>
      <c r="L642" s="43" t="e">
        <f t="shared" si="182"/>
        <v>#VALUE!</v>
      </c>
      <c r="M642" s="43">
        <f t="shared" si="182"/>
        <v>17.459817097179272</v>
      </c>
      <c r="N642" s="44">
        <f t="shared" si="182"/>
        <v>18.196773985668475</v>
      </c>
      <c r="O642" s="44">
        <f>365/(O465/((O366+M366)/2))</f>
        <v>17.204539341445074</v>
      </c>
      <c r="P642" s="44">
        <f>365/(P465/((P366+N366)/2))</f>
        <v>14.333207237302034</v>
      </c>
      <c r="Q642" s="40"/>
      <c r="R642" s="41" t="s">
        <v>60</v>
      </c>
    </row>
    <row r="643" spans="2:18" ht="14">
      <c r="B643" s="42"/>
      <c r="C643" s="43" t="e">
        <f t="shared" ref="C643:N643" si="183">365/(C503/((C372+B372)/2))</f>
        <v>#VALUE!</v>
      </c>
      <c r="D643" s="43" t="e">
        <f t="shared" si="183"/>
        <v>#VALUE!</v>
      </c>
      <c r="E643" s="43" t="e">
        <f t="shared" si="183"/>
        <v>#VALUE!</v>
      </c>
      <c r="F643" s="43" t="e">
        <f t="shared" si="183"/>
        <v>#VALUE!</v>
      </c>
      <c r="G643" s="43" t="e">
        <f t="shared" si="183"/>
        <v>#VALUE!</v>
      </c>
      <c r="H643" s="43" t="e">
        <f t="shared" si="183"/>
        <v>#VALUE!</v>
      </c>
      <c r="I643" s="43" t="e">
        <f t="shared" si="183"/>
        <v>#VALUE!</v>
      </c>
      <c r="J643" s="43" t="e">
        <f t="shared" si="183"/>
        <v>#VALUE!</v>
      </c>
      <c r="K643" s="43" t="e">
        <f t="shared" si="183"/>
        <v>#VALUE!</v>
      </c>
      <c r="L643" s="43" t="e">
        <f t="shared" si="183"/>
        <v>#VALUE!</v>
      </c>
      <c r="M643" s="43">
        <f t="shared" si="183"/>
        <v>162.88757701406357</v>
      </c>
      <c r="N643" s="44">
        <f t="shared" si="183"/>
        <v>180.99906806589837</v>
      </c>
      <c r="O643" s="44">
        <f>365/(O503/((O372+M372)/2))</f>
        <v>167.12341101197686</v>
      </c>
      <c r="P643" s="44">
        <f>365/(P503/((P372+N372)/2))</f>
        <v>154.10186655180811</v>
      </c>
      <c r="Q643" s="40"/>
      <c r="R643" s="41" t="s">
        <v>61</v>
      </c>
    </row>
    <row r="644" spans="2:18" ht="14">
      <c r="B644" s="42"/>
      <c r="C644" s="43" t="e">
        <f t="shared" ref="C644:N644" si="184">365/(C503/((C408+B408)/2))</f>
        <v>#VALUE!</v>
      </c>
      <c r="D644" s="43" t="e">
        <f t="shared" si="184"/>
        <v>#VALUE!</v>
      </c>
      <c r="E644" s="43" t="e">
        <f t="shared" si="184"/>
        <v>#VALUE!</v>
      </c>
      <c r="F644" s="43" t="e">
        <f t="shared" si="184"/>
        <v>#VALUE!</v>
      </c>
      <c r="G644" s="43" t="e">
        <f t="shared" si="184"/>
        <v>#VALUE!</v>
      </c>
      <c r="H644" s="43" t="e">
        <f t="shared" si="184"/>
        <v>#VALUE!</v>
      </c>
      <c r="I644" s="43" t="e">
        <f t="shared" si="184"/>
        <v>#VALUE!</v>
      </c>
      <c r="J644" s="43" t="e">
        <f t="shared" si="184"/>
        <v>#VALUE!</v>
      </c>
      <c r="K644" s="43" t="e">
        <f t="shared" si="184"/>
        <v>#VALUE!</v>
      </c>
      <c r="L644" s="43" t="e">
        <f t="shared" si="184"/>
        <v>#VALUE!</v>
      </c>
      <c r="M644" s="43">
        <f t="shared" si="184"/>
        <v>56.501243434050167</v>
      </c>
      <c r="N644" s="44">
        <f t="shared" si="184"/>
        <v>61.847709722997017</v>
      </c>
      <c r="O644" s="44">
        <f>365/(O503/((O408+M408)/2))</f>
        <v>56.625285871491364</v>
      </c>
      <c r="P644" s="44">
        <f>365/(P503/((P408+N408)/2))</f>
        <v>50.590115675135479</v>
      </c>
      <c r="Q644" s="40"/>
      <c r="R644" s="41" t="s">
        <v>62</v>
      </c>
    </row>
    <row r="645" spans="2:18" ht="14">
      <c r="B645" s="45"/>
      <c r="C645" s="46" t="e">
        <f t="shared" ref="C645:M645" si="185">C643+C642-C644</f>
        <v>#VALUE!</v>
      </c>
      <c r="D645" s="46" t="e">
        <f t="shared" si="185"/>
        <v>#VALUE!</v>
      </c>
      <c r="E645" s="46" t="e">
        <f t="shared" si="185"/>
        <v>#VALUE!</v>
      </c>
      <c r="F645" s="46" t="e">
        <f t="shared" si="185"/>
        <v>#VALUE!</v>
      </c>
      <c r="G645" s="46" t="e">
        <f t="shared" si="185"/>
        <v>#VALUE!</v>
      </c>
      <c r="H645" s="46" t="e">
        <f t="shared" si="185"/>
        <v>#VALUE!</v>
      </c>
      <c r="I645" s="46" t="e">
        <f t="shared" si="185"/>
        <v>#VALUE!</v>
      </c>
      <c r="J645" s="46" t="e">
        <f t="shared" si="185"/>
        <v>#VALUE!</v>
      </c>
      <c r="K645" s="46" t="e">
        <f t="shared" si="185"/>
        <v>#VALUE!</v>
      </c>
      <c r="L645" s="46" t="e">
        <f t="shared" si="185"/>
        <v>#VALUE!</v>
      </c>
      <c r="M645" s="46">
        <f t="shared" si="185"/>
        <v>123.84615067719267</v>
      </c>
      <c r="N645" s="47">
        <f>N643+N642-N644</f>
        <v>137.34813232856982</v>
      </c>
      <c r="O645" s="47">
        <f>O643+O642-O644</f>
        <v>127.70266448193055</v>
      </c>
      <c r="P645" s="47">
        <f>P643+P642-P644</f>
        <v>117.84495811397468</v>
      </c>
      <c r="Q645" s="40"/>
      <c r="R645" s="41" t="s">
        <v>63</v>
      </c>
    </row>
    <row r="646" spans="2:18" ht="14">
      <c r="B646" s="197" t="s">
        <v>42</v>
      </c>
      <c r="C646" s="198"/>
      <c r="D646" s="198"/>
      <c r="E646" s="198"/>
      <c r="F646" s="198"/>
      <c r="G646" s="198"/>
      <c r="H646" s="198"/>
      <c r="I646" s="198"/>
      <c r="J646" s="198"/>
      <c r="K646" s="198"/>
      <c r="L646" s="198"/>
      <c r="M646" s="198"/>
      <c r="N646" s="198"/>
      <c r="O646" s="126"/>
      <c r="P646" s="126"/>
      <c r="Q646" s="28"/>
      <c r="R646" s="89"/>
    </row>
    <row r="647" spans="2:18" ht="14">
      <c r="B647" s="139"/>
      <c r="C647" s="139"/>
      <c r="D647" s="139"/>
      <c r="E647" s="139"/>
      <c r="F647" s="139"/>
      <c r="G647" s="139"/>
      <c r="H647" s="139"/>
      <c r="I647" s="139"/>
      <c r="J647" s="139"/>
      <c r="K647" s="139"/>
      <c r="L647" s="139"/>
      <c r="M647" s="139"/>
      <c r="N647" s="140"/>
      <c r="O647" s="140"/>
      <c r="P647" s="140"/>
      <c r="Q647" s="30"/>
      <c r="R647" s="90" t="s">
        <v>43</v>
      </c>
    </row>
    <row r="648" spans="2:18" ht="14">
      <c r="B648" s="13" t="e">
        <f t="shared" ref="B648:P648" si="186">B457/B647</f>
        <v>#VALUE!</v>
      </c>
      <c r="C648" s="13" t="e">
        <f t="shared" si="186"/>
        <v>#VALUE!</v>
      </c>
      <c r="D648" s="13" t="e">
        <f t="shared" si="186"/>
        <v>#VALUE!</v>
      </c>
      <c r="E648" s="13" t="e">
        <f t="shared" si="186"/>
        <v>#VALUE!</v>
      </c>
      <c r="F648" s="13" t="e">
        <f t="shared" si="186"/>
        <v>#VALUE!</v>
      </c>
      <c r="G648" s="13" t="e">
        <f t="shared" si="186"/>
        <v>#VALUE!</v>
      </c>
      <c r="H648" s="13" t="e">
        <f t="shared" si="186"/>
        <v>#VALUE!</v>
      </c>
      <c r="I648" s="13" t="e">
        <f t="shared" si="186"/>
        <v>#VALUE!</v>
      </c>
      <c r="J648" s="13" t="e">
        <f t="shared" si="186"/>
        <v>#VALUE!</v>
      </c>
      <c r="K648" s="13" t="e">
        <f t="shared" si="186"/>
        <v>#VALUE!</v>
      </c>
      <c r="L648" s="13" t="e">
        <f t="shared" si="186"/>
        <v>#DIV/0!</v>
      </c>
      <c r="M648" s="13" t="e">
        <f t="shared" si="186"/>
        <v>#DIV/0!</v>
      </c>
      <c r="N648" s="13" t="e">
        <f t="shared" si="186"/>
        <v>#DIV/0!</v>
      </c>
      <c r="O648" s="13" t="e">
        <f t="shared" ref="O648" si="187">O457/O647</f>
        <v>#DIV/0!</v>
      </c>
      <c r="P648" s="13" t="e">
        <f t="shared" si="186"/>
        <v>#DIV/0!</v>
      </c>
      <c r="Q648" s="6"/>
      <c r="R648" s="90" t="s">
        <v>44</v>
      </c>
    </row>
    <row r="649" spans="2:18" ht="14">
      <c r="B649" s="13" t="e">
        <f t="shared" ref="B649:P649" si="188">B588/B647</f>
        <v>#DIV/0!</v>
      </c>
      <c r="C649" s="13" t="e">
        <f t="shared" si="188"/>
        <v>#DIV/0!</v>
      </c>
      <c r="D649" s="13" t="e">
        <f t="shared" si="188"/>
        <v>#DIV/0!</v>
      </c>
      <c r="E649" s="13" t="e">
        <f t="shared" si="188"/>
        <v>#DIV/0!</v>
      </c>
      <c r="F649" s="13" t="e">
        <f t="shared" si="188"/>
        <v>#DIV/0!</v>
      </c>
      <c r="G649" s="13" t="e">
        <f t="shared" si="188"/>
        <v>#DIV/0!</v>
      </c>
      <c r="H649" s="13" t="e">
        <f t="shared" si="188"/>
        <v>#DIV/0!</v>
      </c>
      <c r="I649" s="13" t="e">
        <f t="shared" si="188"/>
        <v>#DIV/0!</v>
      </c>
      <c r="J649" s="13" t="e">
        <f t="shared" si="188"/>
        <v>#DIV/0!</v>
      </c>
      <c r="K649" s="13" t="e">
        <f t="shared" si="188"/>
        <v>#DIV/0!</v>
      </c>
      <c r="L649" s="13" t="e">
        <f t="shared" si="188"/>
        <v>#DIV/0!</v>
      </c>
      <c r="M649" s="13" t="e">
        <f t="shared" si="188"/>
        <v>#DIV/0!</v>
      </c>
      <c r="N649" s="13" t="e">
        <f t="shared" si="188"/>
        <v>#DIV/0!</v>
      </c>
      <c r="O649" s="13" t="e">
        <f t="shared" ref="O649" si="189">O588/O647</f>
        <v>#DIV/0!</v>
      </c>
      <c r="P649" s="13" t="e">
        <f t="shared" si="188"/>
        <v>#DIV/0!</v>
      </c>
      <c r="Q649" s="6"/>
      <c r="R649" s="89" t="s">
        <v>45</v>
      </c>
    </row>
    <row r="650" spans="2:18" ht="14">
      <c r="B650" s="91"/>
      <c r="C650" s="91" t="e">
        <f t="shared" ref="C650:M650" si="190">+C649/B649-1</f>
        <v>#DIV/0!</v>
      </c>
      <c r="D650" s="92" t="e">
        <f t="shared" si="190"/>
        <v>#DIV/0!</v>
      </c>
      <c r="E650" s="91" t="e">
        <f t="shared" si="190"/>
        <v>#DIV/0!</v>
      </c>
      <c r="F650" s="92" t="e">
        <f t="shared" si="190"/>
        <v>#DIV/0!</v>
      </c>
      <c r="G650" s="91" t="e">
        <f t="shared" si="190"/>
        <v>#DIV/0!</v>
      </c>
      <c r="H650" s="92" t="e">
        <f t="shared" si="190"/>
        <v>#DIV/0!</v>
      </c>
      <c r="I650" s="91" t="e">
        <f t="shared" si="190"/>
        <v>#DIV/0!</v>
      </c>
      <c r="J650" s="92" t="e">
        <f t="shared" si="190"/>
        <v>#DIV/0!</v>
      </c>
      <c r="K650" s="91" t="e">
        <f t="shared" si="190"/>
        <v>#DIV/0!</v>
      </c>
      <c r="L650" s="92" t="e">
        <f t="shared" si="190"/>
        <v>#DIV/0!</v>
      </c>
      <c r="M650" s="91" t="e">
        <f t="shared" si="190"/>
        <v>#DIV/0!</v>
      </c>
      <c r="N650" s="93" t="e">
        <f>+N649/M649-1</f>
        <v>#DIV/0!</v>
      </c>
      <c r="O650" s="93" t="e">
        <f>+O649/M649-1</f>
        <v>#DIV/0!</v>
      </c>
      <c r="P650" s="93" t="e">
        <f>+P649/N649-1</f>
        <v>#DIV/0!</v>
      </c>
      <c r="Q650" s="31"/>
      <c r="R650" s="94" t="s">
        <v>46</v>
      </c>
    </row>
    <row r="651" spans="2:18" ht="14">
      <c r="B651" s="138"/>
      <c r="C651" s="138"/>
      <c r="D651" s="138"/>
      <c r="E651" s="138"/>
      <c r="F651" s="138"/>
      <c r="G651" s="138"/>
      <c r="H651" s="138"/>
      <c r="I651" s="138"/>
      <c r="J651" s="138"/>
      <c r="K651" s="138"/>
      <c r="L651" s="138"/>
      <c r="M651" s="138">
        <v>1.3407206283237478E-2</v>
      </c>
      <c r="N651" s="138">
        <v>7.2620552171382283E-3</v>
      </c>
      <c r="O651" s="138"/>
      <c r="P651" s="138"/>
      <c r="Q651" s="6"/>
      <c r="R651" s="90" t="s">
        <v>47</v>
      </c>
    </row>
    <row r="652" spans="2:18" ht="14">
      <c r="B652" s="91" t="e">
        <f t="shared" ref="B652:P652" si="191">+B651/B661</f>
        <v>#DIV/0!</v>
      </c>
      <c r="C652" s="91" t="e">
        <f t="shared" si="191"/>
        <v>#DIV/0!</v>
      </c>
      <c r="D652" s="92" t="e">
        <f t="shared" si="191"/>
        <v>#DIV/0!</v>
      </c>
      <c r="E652" s="91" t="e">
        <f t="shared" si="191"/>
        <v>#DIV/0!</v>
      </c>
      <c r="F652" s="92" t="e">
        <f t="shared" si="191"/>
        <v>#DIV/0!</v>
      </c>
      <c r="G652" s="91" t="e">
        <f t="shared" si="191"/>
        <v>#DIV/0!</v>
      </c>
      <c r="H652" s="92" t="e">
        <f t="shared" si="191"/>
        <v>#DIV/0!</v>
      </c>
      <c r="I652" s="91" t="e">
        <f t="shared" si="191"/>
        <v>#DIV/0!</v>
      </c>
      <c r="J652" s="92" t="e">
        <f t="shared" si="191"/>
        <v>#DIV/0!</v>
      </c>
      <c r="K652" s="91" t="e">
        <f t="shared" si="191"/>
        <v>#DIV/0!</v>
      </c>
      <c r="L652" s="92" t="e">
        <f t="shared" si="191"/>
        <v>#DIV/0!</v>
      </c>
      <c r="M652" s="91">
        <f t="shared" si="191"/>
        <v>2.122063452913046E-3</v>
      </c>
      <c r="N652" s="93">
        <f t="shared" si="191"/>
        <v>1.0021324741447994E-3</v>
      </c>
      <c r="O652" s="93">
        <f t="shared" ref="O652" si="192">+O651/O661</f>
        <v>0</v>
      </c>
      <c r="P652" s="93">
        <f t="shared" si="191"/>
        <v>0</v>
      </c>
      <c r="Q652" s="6"/>
      <c r="R652" s="94" t="s">
        <v>48</v>
      </c>
    </row>
    <row r="653" spans="2:18">
      <c r="B653" s="95" t="e">
        <f t="shared" ref="B653:M653" si="193">+B651/B649</f>
        <v>#DIV/0!</v>
      </c>
      <c r="C653" s="95" t="e">
        <f t="shared" si="193"/>
        <v>#DIV/0!</v>
      </c>
      <c r="D653" s="96" t="e">
        <f t="shared" si="193"/>
        <v>#DIV/0!</v>
      </c>
      <c r="E653" s="95" t="e">
        <f t="shared" si="193"/>
        <v>#DIV/0!</v>
      </c>
      <c r="F653" s="96" t="e">
        <f t="shared" si="193"/>
        <v>#DIV/0!</v>
      </c>
      <c r="G653" s="95" t="e">
        <f t="shared" si="193"/>
        <v>#DIV/0!</v>
      </c>
      <c r="H653" s="96" t="e">
        <f t="shared" si="193"/>
        <v>#DIV/0!</v>
      </c>
      <c r="I653" s="95" t="e">
        <f t="shared" si="193"/>
        <v>#DIV/0!</v>
      </c>
      <c r="J653" s="96" t="e">
        <f t="shared" si="193"/>
        <v>#DIV/0!</v>
      </c>
      <c r="K653" s="95" t="e">
        <f t="shared" si="193"/>
        <v>#DIV/0!</v>
      </c>
      <c r="L653" s="96" t="e">
        <f t="shared" si="193"/>
        <v>#DIV/0!</v>
      </c>
      <c r="M653" s="95" t="e">
        <f t="shared" si="193"/>
        <v>#DIV/0!</v>
      </c>
      <c r="N653" s="97" t="e">
        <f>+N651/N649</f>
        <v>#DIV/0!</v>
      </c>
      <c r="O653" s="97" t="e">
        <f>+O651/O649</f>
        <v>#DIV/0!</v>
      </c>
      <c r="P653" s="97" t="e">
        <f>+P651/P649</f>
        <v>#DIV/0!</v>
      </c>
      <c r="Q653" s="28"/>
      <c r="R653" s="98" t="s">
        <v>49</v>
      </c>
    </row>
    <row r="654" spans="2:18" ht="14">
      <c r="B654" s="16">
        <f t="shared" ref="B654:M654" si="194">+B661*B647</f>
        <v>0</v>
      </c>
      <c r="C654" s="16">
        <f t="shared" si="194"/>
        <v>0</v>
      </c>
      <c r="D654" s="16">
        <f t="shared" si="194"/>
        <v>0</v>
      </c>
      <c r="E654" s="16">
        <f t="shared" si="194"/>
        <v>0</v>
      </c>
      <c r="F654" s="16">
        <f t="shared" si="194"/>
        <v>0</v>
      </c>
      <c r="G654" s="16">
        <f t="shared" si="194"/>
        <v>0</v>
      </c>
      <c r="H654" s="16">
        <f t="shared" si="194"/>
        <v>0</v>
      </c>
      <c r="I654" s="16">
        <f t="shared" si="194"/>
        <v>0</v>
      </c>
      <c r="J654" s="16">
        <f t="shared" si="194"/>
        <v>0</v>
      </c>
      <c r="K654" s="16">
        <f t="shared" si="194"/>
        <v>0</v>
      </c>
      <c r="L654" s="16">
        <f t="shared" si="194"/>
        <v>0</v>
      </c>
      <c r="M654" s="16">
        <f t="shared" si="194"/>
        <v>0</v>
      </c>
      <c r="N654" s="16">
        <f>+N661*N647</f>
        <v>0</v>
      </c>
      <c r="O654" s="16">
        <f>+O661*O647</f>
        <v>0</v>
      </c>
      <c r="P654" s="16">
        <f>+P661*P647</f>
        <v>0</v>
      </c>
      <c r="Q654" s="6"/>
      <c r="R654" s="89" t="s">
        <v>50</v>
      </c>
    </row>
    <row r="655" spans="2:18" ht="14">
      <c r="B655" s="32" t="e">
        <f t="shared" ref="B655:M655" si="195">+B661/B$648</f>
        <v>#VALUE!</v>
      </c>
      <c r="C655" s="32" t="e">
        <f t="shared" si="195"/>
        <v>#VALUE!</v>
      </c>
      <c r="D655" s="33" t="e">
        <f t="shared" si="195"/>
        <v>#VALUE!</v>
      </c>
      <c r="E655" s="32" t="e">
        <f t="shared" si="195"/>
        <v>#VALUE!</v>
      </c>
      <c r="F655" s="33" t="e">
        <f t="shared" si="195"/>
        <v>#VALUE!</v>
      </c>
      <c r="G655" s="32" t="e">
        <f t="shared" si="195"/>
        <v>#VALUE!</v>
      </c>
      <c r="H655" s="33" t="e">
        <f t="shared" si="195"/>
        <v>#VALUE!</v>
      </c>
      <c r="I655" s="32" t="e">
        <f t="shared" si="195"/>
        <v>#VALUE!</v>
      </c>
      <c r="J655" s="33" t="e">
        <f t="shared" si="195"/>
        <v>#VALUE!</v>
      </c>
      <c r="K655" s="32" t="e">
        <f t="shared" si="195"/>
        <v>#VALUE!</v>
      </c>
      <c r="L655" s="33" t="e">
        <f t="shared" si="195"/>
        <v>#DIV/0!</v>
      </c>
      <c r="M655" s="32" t="e">
        <f t="shared" si="195"/>
        <v>#DIV/0!</v>
      </c>
      <c r="N655" s="34" t="e">
        <f>+N661/N$648</f>
        <v>#DIV/0!</v>
      </c>
      <c r="O655" s="34" t="e">
        <f>+O661/O$648</f>
        <v>#DIV/0!</v>
      </c>
      <c r="P655" s="34" t="e">
        <f>+P661/P$648</f>
        <v>#DIV/0!</v>
      </c>
      <c r="Q655" s="35" t="e">
        <f>(SUM(INDEX($B655:$P655,,$R$348-$B$348-$Q$348+1):INDEX($B655:$P655,$R$348-$B$348+1))-MAX(INDEX($B655:$P655,,$R$348-$B$348-$Q$348+1):INDEX($B655:$P655,$R$348-$B$348+1))-MIN(INDEX($B655:$P655,,$R$348-$B$348-$Q$348+1):INDEX($B655:$P655,$R$348-$B$348+1)))/(COUNT(INDEX($B655:$P655,,$R$348-$B$348-$Q$348+1):INDEX($B655:$P655,$R$348-$B$348+1))-2)</f>
        <v>#DIV/0!</v>
      </c>
      <c r="R655" s="36" t="s">
        <v>51</v>
      </c>
    </row>
    <row r="656" spans="2:18" ht="14">
      <c r="B656" s="32" t="e">
        <f t="shared" ref="B656:M656" si="196">+B661/B$649</f>
        <v>#DIV/0!</v>
      </c>
      <c r="C656" s="32" t="e">
        <f t="shared" si="196"/>
        <v>#DIV/0!</v>
      </c>
      <c r="D656" s="33" t="e">
        <f t="shared" si="196"/>
        <v>#DIV/0!</v>
      </c>
      <c r="E656" s="32" t="e">
        <f t="shared" si="196"/>
        <v>#DIV/0!</v>
      </c>
      <c r="F656" s="33" t="e">
        <f t="shared" si="196"/>
        <v>#DIV/0!</v>
      </c>
      <c r="G656" s="32" t="e">
        <f t="shared" si="196"/>
        <v>#DIV/0!</v>
      </c>
      <c r="H656" s="33" t="e">
        <f t="shared" si="196"/>
        <v>#DIV/0!</v>
      </c>
      <c r="I656" s="32" t="e">
        <f t="shared" si="196"/>
        <v>#DIV/0!</v>
      </c>
      <c r="J656" s="33" t="e">
        <f t="shared" si="196"/>
        <v>#DIV/0!</v>
      </c>
      <c r="K656" s="32" t="e">
        <f t="shared" si="196"/>
        <v>#DIV/0!</v>
      </c>
      <c r="L656" s="33" t="e">
        <f t="shared" si="196"/>
        <v>#DIV/0!</v>
      </c>
      <c r="M656" s="32" t="e">
        <f t="shared" si="196"/>
        <v>#DIV/0!</v>
      </c>
      <c r="N656" s="34" t="e">
        <f>+N661/N$649</f>
        <v>#DIV/0!</v>
      </c>
      <c r="O656" s="34" t="e">
        <f>+O661/O$649</f>
        <v>#DIV/0!</v>
      </c>
      <c r="P656" s="34" t="e">
        <f>+P661/P$649</f>
        <v>#DIV/0!</v>
      </c>
      <c r="Q656" s="35" t="e">
        <f>(SUM(INDEX($B656:$P656,,$R$348-$B$348-$Q$348+1):INDEX($B656:$P656,$R$348-$B$348+1))-MAX(INDEX($B656:$P656,,$R$348-$B$348-$Q$348+1):INDEX($B656:$P656,$R$348-$B$348+1))-MIN(INDEX($B656:$P656,,$R$348-$B$348-$Q$348+1):INDEX($B656:$P656,$R$348-$B$348+1)))/(COUNT(INDEX($B656:$P656,,$R$348-$B$348-$Q$348+1):INDEX($B656:$P656,$R$348-$B$348+1))-2)</f>
        <v>#DIV/0!</v>
      </c>
      <c r="R656" s="36" t="s">
        <v>52</v>
      </c>
    </row>
    <row r="657" spans="1:18" ht="14">
      <c r="B657" s="32" t="e">
        <f t="shared" ref="B657:P657" si="197">+(B654+B432-B354-B360)/B559</f>
        <v>#VALUE!</v>
      </c>
      <c r="C657" s="32" t="e">
        <f t="shared" si="197"/>
        <v>#VALUE!</v>
      </c>
      <c r="D657" s="33" t="e">
        <f t="shared" si="197"/>
        <v>#VALUE!</v>
      </c>
      <c r="E657" s="32" t="e">
        <f t="shared" si="197"/>
        <v>#VALUE!</v>
      </c>
      <c r="F657" s="33" t="e">
        <f t="shared" si="197"/>
        <v>#VALUE!</v>
      </c>
      <c r="G657" s="32" t="e">
        <f t="shared" si="197"/>
        <v>#VALUE!</v>
      </c>
      <c r="H657" s="33" t="e">
        <f t="shared" si="197"/>
        <v>#VALUE!</v>
      </c>
      <c r="I657" s="32" t="e">
        <f t="shared" si="197"/>
        <v>#VALUE!</v>
      </c>
      <c r="J657" s="33" t="e">
        <f t="shared" si="197"/>
        <v>#VALUE!</v>
      </c>
      <c r="K657" s="32" t="e">
        <f t="shared" si="197"/>
        <v>#VALUE!</v>
      </c>
      <c r="L657" s="33">
        <f t="shared" si="197"/>
        <v>15.640814190417958</v>
      </c>
      <c r="M657" s="32">
        <f t="shared" si="197"/>
        <v>5.5651764227484115</v>
      </c>
      <c r="N657" s="34">
        <f t="shared" si="197"/>
        <v>6.2272605421336875</v>
      </c>
      <c r="O657" s="34">
        <f t="shared" ref="O657" si="198">+(O654+O432-O354-O360)/O559</f>
        <v>3.7552795145885285</v>
      </c>
      <c r="P657" s="34">
        <f t="shared" si="197"/>
        <v>7.572075575637859</v>
      </c>
      <c r="Q657" s="35">
        <f>(SUM(INDEX($B657:$P657,,$R$348-$B$348-$Q$348+1):INDEX($B657:$P657,$R$348-$B$348+1))-MAX(INDEX($B657:$P657,,$R$348-$B$348-$Q$348+1):INDEX($B657:$P657,$R$348-$B$348+1))-MIN(INDEX($B657:$P657,,$R$348-$B$348-$Q$348+1):INDEX($B657:$P657,$R$348-$B$348+1)))/(COUNT(INDEX($B657:$P657,,$R$348-$B$348-$Q$348+1):INDEX($B657:$P657,$R$348-$B$348+1))-2)</f>
        <v>6.4548375135066536</v>
      </c>
      <c r="R657" s="36" t="s">
        <v>53</v>
      </c>
    </row>
    <row r="658" spans="1:18" ht="14">
      <c r="B658" s="32" t="e">
        <f t="shared" ref="B658:P658" si="199">B654/B465</f>
        <v>#DIV/0!</v>
      </c>
      <c r="C658" s="32" t="e">
        <f t="shared" si="199"/>
        <v>#DIV/0!</v>
      </c>
      <c r="D658" s="33" t="e">
        <f t="shared" si="199"/>
        <v>#DIV/0!</v>
      </c>
      <c r="E658" s="32" t="e">
        <f t="shared" si="199"/>
        <v>#DIV/0!</v>
      </c>
      <c r="F658" s="33" t="e">
        <f t="shared" si="199"/>
        <v>#DIV/0!</v>
      </c>
      <c r="G658" s="32" t="e">
        <f t="shared" si="199"/>
        <v>#DIV/0!</v>
      </c>
      <c r="H658" s="33" t="e">
        <f t="shared" si="199"/>
        <v>#DIV/0!</v>
      </c>
      <c r="I658" s="32" t="e">
        <f t="shared" si="199"/>
        <v>#DIV/0!</v>
      </c>
      <c r="J658" s="33" t="e">
        <f t="shared" si="199"/>
        <v>#DIV/0!</v>
      </c>
      <c r="K658" s="32" t="e">
        <f t="shared" si="199"/>
        <v>#DIV/0!</v>
      </c>
      <c r="L658" s="33">
        <f t="shared" si="199"/>
        <v>0</v>
      </c>
      <c r="M658" s="32">
        <f t="shared" si="199"/>
        <v>0</v>
      </c>
      <c r="N658" s="34">
        <f t="shared" si="199"/>
        <v>0</v>
      </c>
      <c r="O658" s="34">
        <f t="shared" ref="O658" si="200">O654/O465</f>
        <v>0</v>
      </c>
      <c r="P658" s="34">
        <f t="shared" si="199"/>
        <v>0</v>
      </c>
      <c r="Q658" s="35">
        <f>(SUM(INDEX($B658:$P658,,$R$348-$B$348-$Q$348+1):INDEX($B658:$P658,$R$348-$B$348+1))-MAX(INDEX($B658:$P658,,$R$348-$B$348-$Q$348+1):INDEX($B658:$P658,$R$348-$B$348+1))-MIN(INDEX($B658:$P658,,$R$348-$B$348-$Q$348+1):INDEX($B658:$P658,$R$348-$B$348+1)))/(COUNT(INDEX($B658:$P658,,$R$348-$B$348-$Q$348+1):INDEX($B658:$P658,$R$348-$B$348+1))-2)</f>
        <v>0</v>
      </c>
      <c r="R658" s="36" t="s">
        <v>54</v>
      </c>
    </row>
    <row r="659" spans="1:18" s="15" customFormat="1" ht="14">
      <c r="A659" s="99"/>
      <c r="B659" s="138"/>
      <c r="C659" s="138"/>
      <c r="D659" s="138"/>
      <c r="E659" s="138"/>
      <c r="F659" s="138"/>
      <c r="G659" s="138"/>
      <c r="H659" s="138"/>
      <c r="I659" s="138"/>
      <c r="J659" s="138"/>
      <c r="K659" s="138"/>
      <c r="L659" s="138"/>
      <c r="M659" s="138">
        <v>8.0048510774276291</v>
      </c>
      <c r="N659" s="145">
        <v>11.366629486633201</v>
      </c>
      <c r="O659" s="145">
        <v>24.117285270000004</v>
      </c>
      <c r="P659" s="145">
        <v>24.117285270000004</v>
      </c>
      <c r="Q659" s="31"/>
      <c r="R659" s="37" t="s">
        <v>55</v>
      </c>
    </row>
    <row r="660" spans="1:18" s="71" customFormat="1" ht="14">
      <c r="A660" s="100"/>
      <c r="B660" s="138"/>
      <c r="C660" s="138"/>
      <c r="D660" s="138"/>
      <c r="E660" s="138"/>
      <c r="F660" s="138"/>
      <c r="G660" s="138"/>
      <c r="H660" s="138"/>
      <c r="I660" s="138"/>
      <c r="J660" s="138"/>
      <c r="K660" s="138"/>
      <c r="L660" s="138"/>
      <c r="M660" s="138">
        <v>4.8091159573693121</v>
      </c>
      <c r="N660" s="145">
        <v>2.8090778603908801</v>
      </c>
      <c r="O660" s="145">
        <v>9.7014544662984008</v>
      </c>
      <c r="P660" s="145">
        <v>9.7014544662984008</v>
      </c>
      <c r="Q660" s="38"/>
      <c r="R660" s="39" t="s">
        <v>56</v>
      </c>
    </row>
    <row r="661" spans="1:18" s="3" customFormat="1" ht="14">
      <c r="A661" s="101"/>
      <c r="B661" s="146"/>
      <c r="C661" s="146"/>
      <c r="D661" s="146"/>
      <c r="E661" s="146"/>
      <c r="F661" s="146"/>
      <c r="G661" s="146"/>
      <c r="H661" s="146"/>
      <c r="I661" s="146"/>
      <c r="J661" s="146"/>
      <c r="K661" s="146"/>
      <c r="L661" s="146"/>
      <c r="M661" s="146">
        <v>6.3180044238700024</v>
      </c>
      <c r="N661" s="147">
        <v>7.2466020256808132</v>
      </c>
      <c r="O661" s="149" t="str">
        <f>VLOOKUP($Q661,Price!$A$1:$F$1207,6,FALSE)</f>
        <v>14.00</v>
      </c>
      <c r="P661" s="149" t="str">
        <f>VLOOKUP($Q661,Price!$A$1:$F$1207,6,FALSE)</f>
        <v>14.00</v>
      </c>
      <c r="Q661" s="148" t="s">
        <v>255</v>
      </c>
      <c r="R661" s="36" t="s">
        <v>57</v>
      </c>
    </row>
    <row r="662" spans="1:18" ht="14">
      <c r="B662" s="201" t="s">
        <v>64</v>
      </c>
      <c r="C662" s="202"/>
      <c r="D662" s="202"/>
      <c r="E662" s="202"/>
      <c r="F662" s="202"/>
      <c r="G662" s="202"/>
      <c r="H662" s="202"/>
      <c r="I662" s="202"/>
      <c r="J662" s="202"/>
      <c r="K662" s="202"/>
      <c r="L662" s="202"/>
      <c r="M662" s="202"/>
      <c r="N662" s="202"/>
      <c r="O662" s="128"/>
      <c r="P662" s="128"/>
      <c r="Q662" s="28"/>
      <c r="R662" s="89"/>
    </row>
    <row r="663" spans="1:18">
      <c r="B663" s="102"/>
      <c r="C663" s="103" t="e">
        <f t="shared" ref="C663:P663" si="201">+C656/C650/100</f>
        <v>#DIV/0!</v>
      </c>
      <c r="D663" s="102" t="e">
        <f t="shared" si="201"/>
        <v>#DIV/0!</v>
      </c>
      <c r="E663" s="103" t="e">
        <f t="shared" si="201"/>
        <v>#DIV/0!</v>
      </c>
      <c r="F663" s="102" t="e">
        <f t="shared" si="201"/>
        <v>#DIV/0!</v>
      </c>
      <c r="G663" s="103" t="e">
        <f t="shared" si="201"/>
        <v>#DIV/0!</v>
      </c>
      <c r="H663" s="102" t="e">
        <f t="shared" si="201"/>
        <v>#DIV/0!</v>
      </c>
      <c r="I663" s="103" t="e">
        <f t="shared" si="201"/>
        <v>#DIV/0!</v>
      </c>
      <c r="J663" s="102" t="e">
        <f t="shared" si="201"/>
        <v>#DIV/0!</v>
      </c>
      <c r="K663" s="103" t="e">
        <f t="shared" si="201"/>
        <v>#DIV/0!</v>
      </c>
      <c r="L663" s="102" t="e">
        <f t="shared" si="201"/>
        <v>#DIV/0!</v>
      </c>
      <c r="M663" s="103" t="e">
        <f t="shared" si="201"/>
        <v>#DIV/0!</v>
      </c>
      <c r="N663" s="104" t="e">
        <f t="shared" si="201"/>
        <v>#DIV/0!</v>
      </c>
      <c r="O663" s="104" t="e">
        <f t="shared" ref="O663" si="202">+O656/O650/100</f>
        <v>#DIV/0!</v>
      </c>
      <c r="P663" s="104" t="e">
        <f t="shared" si="201"/>
        <v>#DIV/0!</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t="e">
        <f t="shared" ref="B665:P665" si="203">($Q655-B655)/$Q655</f>
        <v>#DIV/0!</v>
      </c>
      <c r="C665" s="49" t="e">
        <f t="shared" si="203"/>
        <v>#DIV/0!</v>
      </c>
      <c r="D665" s="48" t="e">
        <f t="shared" si="203"/>
        <v>#DIV/0!</v>
      </c>
      <c r="E665" s="49" t="e">
        <f t="shared" si="203"/>
        <v>#DIV/0!</v>
      </c>
      <c r="F665" s="48" t="e">
        <f t="shared" si="203"/>
        <v>#DIV/0!</v>
      </c>
      <c r="G665" s="49" t="e">
        <f t="shared" si="203"/>
        <v>#DIV/0!</v>
      </c>
      <c r="H665" s="48" t="e">
        <f t="shared" si="203"/>
        <v>#DIV/0!</v>
      </c>
      <c r="I665" s="49" t="e">
        <f t="shared" si="203"/>
        <v>#DIV/0!</v>
      </c>
      <c r="J665" s="48" t="e">
        <f t="shared" si="203"/>
        <v>#DIV/0!</v>
      </c>
      <c r="K665" s="49" t="e">
        <f t="shared" si="203"/>
        <v>#DIV/0!</v>
      </c>
      <c r="L665" s="48" t="e">
        <f t="shared" si="203"/>
        <v>#DIV/0!</v>
      </c>
      <c r="M665" s="49" t="e">
        <f t="shared" si="203"/>
        <v>#DIV/0!</v>
      </c>
      <c r="N665" s="50" t="e">
        <f t="shared" si="203"/>
        <v>#DIV/0!</v>
      </c>
      <c r="O665" s="50" t="e">
        <f t="shared" si="203"/>
        <v>#DIV/0!</v>
      </c>
      <c r="P665" s="50" t="e">
        <f t="shared" si="203"/>
        <v>#DIV/0!</v>
      </c>
      <c r="Q665" s="31"/>
      <c r="R665" s="51" t="s">
        <v>67</v>
      </c>
    </row>
    <row r="666" spans="1:18" ht="14">
      <c r="B666" s="48" t="e">
        <f t="shared" ref="B666:P666" si="204">($Q656-B656)/$Q656</f>
        <v>#DIV/0!</v>
      </c>
      <c r="C666" s="49" t="e">
        <f t="shared" si="204"/>
        <v>#DIV/0!</v>
      </c>
      <c r="D666" s="48" t="e">
        <f t="shared" si="204"/>
        <v>#DIV/0!</v>
      </c>
      <c r="E666" s="49" t="e">
        <f t="shared" si="204"/>
        <v>#DIV/0!</v>
      </c>
      <c r="F666" s="48" t="e">
        <f t="shared" si="204"/>
        <v>#DIV/0!</v>
      </c>
      <c r="G666" s="49" t="e">
        <f t="shared" si="204"/>
        <v>#DIV/0!</v>
      </c>
      <c r="H666" s="48" t="e">
        <f t="shared" si="204"/>
        <v>#DIV/0!</v>
      </c>
      <c r="I666" s="49" t="e">
        <f t="shared" si="204"/>
        <v>#DIV/0!</v>
      </c>
      <c r="J666" s="48" t="e">
        <f t="shared" si="204"/>
        <v>#DIV/0!</v>
      </c>
      <c r="K666" s="49" t="e">
        <f t="shared" si="204"/>
        <v>#DIV/0!</v>
      </c>
      <c r="L666" s="48" t="e">
        <f t="shared" si="204"/>
        <v>#DIV/0!</v>
      </c>
      <c r="M666" s="49" t="e">
        <f t="shared" si="204"/>
        <v>#DIV/0!</v>
      </c>
      <c r="N666" s="50" t="e">
        <f t="shared" si="204"/>
        <v>#DIV/0!</v>
      </c>
      <c r="O666" s="50" t="e">
        <f t="shared" si="204"/>
        <v>#DIV/0!</v>
      </c>
      <c r="P666" s="50" t="e">
        <f t="shared" si="204"/>
        <v>#DIV/0!</v>
      </c>
      <c r="Q666" s="31"/>
      <c r="R666" s="51" t="s">
        <v>68</v>
      </c>
    </row>
    <row r="667" spans="1:18" ht="14">
      <c r="B667" s="48" t="e">
        <f t="shared" ref="B667:P667" si="205">($Q657-B657)/$Q657</f>
        <v>#VALUE!</v>
      </c>
      <c r="C667" s="49" t="e">
        <f t="shared" si="205"/>
        <v>#VALUE!</v>
      </c>
      <c r="D667" s="48" t="e">
        <f t="shared" si="205"/>
        <v>#VALUE!</v>
      </c>
      <c r="E667" s="49" t="e">
        <f t="shared" si="205"/>
        <v>#VALUE!</v>
      </c>
      <c r="F667" s="48" t="e">
        <f t="shared" si="205"/>
        <v>#VALUE!</v>
      </c>
      <c r="G667" s="49" t="e">
        <f t="shared" si="205"/>
        <v>#VALUE!</v>
      </c>
      <c r="H667" s="48" t="e">
        <f t="shared" si="205"/>
        <v>#VALUE!</v>
      </c>
      <c r="I667" s="49" t="e">
        <f t="shared" si="205"/>
        <v>#VALUE!</v>
      </c>
      <c r="J667" s="48" t="e">
        <f t="shared" si="205"/>
        <v>#VALUE!</v>
      </c>
      <c r="K667" s="49" t="e">
        <f t="shared" si="205"/>
        <v>#VALUE!</v>
      </c>
      <c r="L667" s="48">
        <f t="shared" si="205"/>
        <v>-1.4231150912303805</v>
      </c>
      <c r="M667" s="49">
        <f t="shared" si="205"/>
        <v>0.13782858033167206</v>
      </c>
      <c r="N667" s="50">
        <f t="shared" si="205"/>
        <v>3.5256808695302483E-2</v>
      </c>
      <c r="O667" s="50">
        <f t="shared" si="205"/>
        <v>0.41822245614538545</v>
      </c>
      <c r="P667" s="50">
        <f t="shared" si="205"/>
        <v>-0.17308538902697412</v>
      </c>
      <c r="Q667" s="31"/>
      <c r="R667" s="51" t="s">
        <v>69</v>
      </c>
    </row>
    <row r="668" spans="1:18" ht="14">
      <c r="B668" s="48" t="e">
        <f t="shared" ref="B668:P668" si="206">($Q658-B658)/$Q658</f>
        <v>#DIV/0!</v>
      </c>
      <c r="C668" s="49" t="e">
        <f t="shared" si="206"/>
        <v>#DIV/0!</v>
      </c>
      <c r="D668" s="48" t="e">
        <f t="shared" si="206"/>
        <v>#DIV/0!</v>
      </c>
      <c r="E668" s="49" t="e">
        <f t="shared" si="206"/>
        <v>#DIV/0!</v>
      </c>
      <c r="F668" s="48" t="e">
        <f t="shared" si="206"/>
        <v>#DIV/0!</v>
      </c>
      <c r="G668" s="49" t="e">
        <f t="shared" si="206"/>
        <v>#DIV/0!</v>
      </c>
      <c r="H668" s="48" t="e">
        <f t="shared" si="206"/>
        <v>#DIV/0!</v>
      </c>
      <c r="I668" s="49" t="e">
        <f t="shared" si="206"/>
        <v>#DIV/0!</v>
      </c>
      <c r="J668" s="48" t="e">
        <f t="shared" si="206"/>
        <v>#DIV/0!</v>
      </c>
      <c r="K668" s="49" t="e">
        <f t="shared" si="206"/>
        <v>#DIV/0!</v>
      </c>
      <c r="L668" s="48" t="e">
        <f t="shared" si="206"/>
        <v>#DIV/0!</v>
      </c>
      <c r="M668" s="49" t="e">
        <f t="shared" si="206"/>
        <v>#DIV/0!</v>
      </c>
      <c r="N668" s="50" t="e">
        <f t="shared" si="206"/>
        <v>#DIV/0!</v>
      </c>
      <c r="O668" s="50" t="e">
        <f t="shared" si="206"/>
        <v>#DIV/0!</v>
      </c>
      <c r="P668" s="50" t="e">
        <f t="shared" si="206"/>
        <v>#DIV/0!</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t="e">
        <f t="shared" ref="B670:M670" si="207">AVERAGE(B665:B669)</f>
        <v>#DIV/0!</v>
      </c>
      <c r="C670" s="110" t="e">
        <f t="shared" si="207"/>
        <v>#DIV/0!</v>
      </c>
      <c r="D670" s="109" t="e">
        <f t="shared" si="207"/>
        <v>#DIV/0!</v>
      </c>
      <c r="E670" s="110" t="e">
        <f t="shared" si="207"/>
        <v>#DIV/0!</v>
      </c>
      <c r="F670" s="109" t="e">
        <f t="shared" si="207"/>
        <v>#DIV/0!</v>
      </c>
      <c r="G670" s="110" t="e">
        <f t="shared" si="207"/>
        <v>#DIV/0!</v>
      </c>
      <c r="H670" s="109" t="e">
        <f t="shared" si="207"/>
        <v>#DIV/0!</v>
      </c>
      <c r="I670" s="110" t="e">
        <f t="shared" si="207"/>
        <v>#DIV/0!</v>
      </c>
      <c r="J670" s="52" t="e">
        <f t="shared" si="207"/>
        <v>#DIV/0!</v>
      </c>
      <c r="K670" s="53" t="e">
        <f t="shared" si="207"/>
        <v>#DIV/0!</v>
      </c>
      <c r="L670" s="52" t="e">
        <f t="shared" si="207"/>
        <v>#DIV/0!</v>
      </c>
      <c r="M670" s="53" t="e">
        <f t="shared" si="207"/>
        <v>#DIV/0!</v>
      </c>
      <c r="N670" s="54" t="e">
        <f>AVERAGE(N665:N669)</f>
        <v>#DIV/0!</v>
      </c>
      <c r="O670" s="54" t="e">
        <f>AVERAGE(O665:O669)</f>
        <v>#DIV/0!</v>
      </c>
      <c r="P670" s="54" t="e">
        <f>AVERAGE(P665:P669)</f>
        <v>#DIV/0!</v>
      </c>
      <c r="Q670" s="31"/>
      <c r="R670" s="51" t="s">
        <v>72</v>
      </c>
    </row>
    <row r="671" spans="1:18" ht="14">
      <c r="B671" s="203" t="s">
        <v>73</v>
      </c>
      <c r="C671" s="204"/>
      <c r="D671" s="204"/>
      <c r="E671" s="204"/>
      <c r="F671" s="204"/>
      <c r="G671" s="204"/>
      <c r="H671" s="204"/>
      <c r="I671" s="204"/>
      <c r="J671" s="204"/>
      <c r="K671" s="204"/>
      <c r="L671" s="204"/>
      <c r="M671" s="204"/>
      <c r="N671" s="204"/>
      <c r="O671" s="129"/>
      <c r="P671" s="129"/>
      <c r="Q671" s="28"/>
      <c r="R671" s="89"/>
    </row>
    <row r="672" spans="1:18" s="3" customFormat="1" ht="14">
      <c r="B672" s="55"/>
      <c r="C672" s="56">
        <f>+B$651+B672</f>
        <v>0</v>
      </c>
      <c r="D672" s="56">
        <f t="shared" ref="D672:N672" si="208">+C$651+C672</f>
        <v>0</v>
      </c>
      <c r="E672" s="56">
        <f t="shared" si="208"/>
        <v>0</v>
      </c>
      <c r="F672" s="56">
        <f t="shared" si="208"/>
        <v>0</v>
      </c>
      <c r="G672" s="56">
        <f t="shared" si="208"/>
        <v>0</v>
      </c>
      <c r="H672" s="56">
        <f t="shared" si="208"/>
        <v>0</v>
      </c>
      <c r="I672" s="56">
        <f t="shared" si="208"/>
        <v>0</v>
      </c>
      <c r="J672" s="56">
        <f t="shared" si="208"/>
        <v>0</v>
      </c>
      <c r="K672" s="56">
        <f t="shared" si="208"/>
        <v>0</v>
      </c>
      <c r="L672" s="56">
        <f t="shared" si="208"/>
        <v>0</v>
      </c>
      <c r="M672" s="56">
        <f t="shared" si="208"/>
        <v>0</v>
      </c>
      <c r="N672" s="57">
        <f t="shared" si="208"/>
        <v>1.3407206283237478E-2</v>
      </c>
      <c r="O672" s="57">
        <f>+M$651+M672</f>
        <v>1.3407206283237478E-2</v>
      </c>
      <c r="P672" s="57">
        <f>+N$651+N672</f>
        <v>2.0669261500375707E-2</v>
      </c>
      <c r="Q672" s="31"/>
      <c r="R672" s="36" t="s">
        <v>74</v>
      </c>
    </row>
    <row r="673" spans="1:18" s="3" customFormat="1" ht="14">
      <c r="B673" s="58">
        <f>+B$661+B672</f>
        <v>0</v>
      </c>
      <c r="C673" s="59">
        <f t="shared" ref="C673:P673" si="209">+C$661+C672</f>
        <v>0</v>
      </c>
      <c r="D673" s="59">
        <f t="shared" si="209"/>
        <v>0</v>
      </c>
      <c r="E673" s="59">
        <f t="shared" si="209"/>
        <v>0</v>
      </c>
      <c r="F673" s="59">
        <f t="shared" si="209"/>
        <v>0</v>
      </c>
      <c r="G673" s="59">
        <f t="shared" si="209"/>
        <v>0</v>
      </c>
      <c r="H673" s="59">
        <f t="shared" si="209"/>
        <v>0</v>
      </c>
      <c r="I673" s="59">
        <f t="shared" si="209"/>
        <v>0</v>
      </c>
      <c r="J673" s="59">
        <f t="shared" si="209"/>
        <v>0</v>
      </c>
      <c r="K673" s="59">
        <f t="shared" si="209"/>
        <v>0</v>
      </c>
      <c r="L673" s="59">
        <f t="shared" si="209"/>
        <v>0</v>
      </c>
      <c r="M673" s="59">
        <f t="shared" si="209"/>
        <v>6.3180044238700024</v>
      </c>
      <c r="N673" s="60">
        <f t="shared" si="209"/>
        <v>7.2600092319640508</v>
      </c>
      <c r="O673" s="60">
        <f t="shared" ref="O673" si="210">+O$661+O672</f>
        <v>14.013407206283237</v>
      </c>
      <c r="P673" s="60">
        <f t="shared" si="209"/>
        <v>14.020669261500375</v>
      </c>
      <c r="Q673" s="31"/>
      <c r="R673" s="36" t="s">
        <v>75</v>
      </c>
    </row>
    <row r="674" spans="1:18" s="3" customFormat="1" ht="14">
      <c r="B674" s="72"/>
      <c r="I674" s="61"/>
      <c r="J674" s="61"/>
      <c r="K674" s="61"/>
      <c r="L674" s="61"/>
      <c r="M674" s="61"/>
      <c r="N674" s="62"/>
      <c r="O674" s="62" t="e">
        <f>+O673/A673-1</f>
        <v>#DIV/0!</v>
      </c>
      <c r="P674" s="62" t="e">
        <f>+P673/B673-1</f>
        <v>#DIV/0!</v>
      </c>
      <c r="Q674" s="31"/>
      <c r="R674" s="63" t="s">
        <v>76</v>
      </c>
    </row>
    <row r="675" spans="1:18" s="70" customFormat="1" ht="14">
      <c r="A675" s="64"/>
      <c r="B675" s="65"/>
      <c r="C675" s="66" t="e">
        <f>RATE(C$348-$B$348,,-$B673,C673)</f>
        <v>#NUM!</v>
      </c>
      <c r="D675" s="66" t="e">
        <f t="shared" ref="D675:P675" si="211">RATE(D$348-$B$348,,-$B673,D673)</f>
        <v>#NUM!</v>
      </c>
      <c r="E675" s="66" t="e">
        <f t="shared" si="211"/>
        <v>#NUM!</v>
      </c>
      <c r="F675" s="66" t="e">
        <f t="shared" si="211"/>
        <v>#NUM!</v>
      </c>
      <c r="G675" s="66" t="e">
        <f t="shared" si="211"/>
        <v>#NUM!</v>
      </c>
      <c r="H675" s="66" t="e">
        <f t="shared" si="211"/>
        <v>#NUM!</v>
      </c>
      <c r="I675" s="66" t="e">
        <f t="shared" si="211"/>
        <v>#NUM!</v>
      </c>
      <c r="J675" s="66" t="e">
        <f t="shared" si="211"/>
        <v>#NUM!</v>
      </c>
      <c r="K675" s="66" t="e">
        <f t="shared" si="211"/>
        <v>#NUM!</v>
      </c>
      <c r="L675" s="66" t="e">
        <f t="shared" si="211"/>
        <v>#NUM!</v>
      </c>
      <c r="M675" s="66" t="e">
        <f t="shared" si="211"/>
        <v>#NUM!</v>
      </c>
      <c r="N675" s="67" t="e">
        <f t="shared" si="211"/>
        <v>#NUM!</v>
      </c>
      <c r="O675" s="67" t="e">
        <f t="shared" ref="O675" si="212">RATE(O$348-$B$348,,-$B673,O673)</f>
        <v>#NUM!</v>
      </c>
      <c r="P675" s="67" t="e">
        <f t="shared" si="211"/>
        <v>#NUM!</v>
      </c>
      <c r="Q675" s="68"/>
      <c r="R675" s="69" t="s">
        <v>77</v>
      </c>
    </row>
    <row r="676" spans="1:18" s="3" customFormat="1" ht="14">
      <c r="B676" s="55"/>
      <c r="C676" s="56"/>
      <c r="D676" s="56">
        <f t="shared" ref="D676:N676" si="213">+C$651+C676</f>
        <v>0</v>
      </c>
      <c r="E676" s="56">
        <f t="shared" si="213"/>
        <v>0</v>
      </c>
      <c r="F676" s="56">
        <f t="shared" si="213"/>
        <v>0</v>
      </c>
      <c r="G676" s="56">
        <f t="shared" si="213"/>
        <v>0</v>
      </c>
      <c r="H676" s="56">
        <f t="shared" si="213"/>
        <v>0</v>
      </c>
      <c r="I676" s="56">
        <f t="shared" si="213"/>
        <v>0</v>
      </c>
      <c r="J676" s="56">
        <f t="shared" si="213"/>
        <v>0</v>
      </c>
      <c r="K676" s="56">
        <f t="shared" si="213"/>
        <v>0</v>
      </c>
      <c r="L676" s="56">
        <f t="shared" si="213"/>
        <v>0</v>
      </c>
      <c r="M676" s="56">
        <f t="shared" si="213"/>
        <v>0</v>
      </c>
      <c r="N676" s="57">
        <f t="shared" si="213"/>
        <v>1.3407206283237478E-2</v>
      </c>
      <c r="O676" s="57">
        <f>+M$651+M676</f>
        <v>1.3407206283237478E-2</v>
      </c>
      <c r="P676" s="57">
        <f>+N$651+N676</f>
        <v>2.0669261500375707E-2</v>
      </c>
      <c r="Q676" s="31"/>
      <c r="R676" s="36" t="s">
        <v>74</v>
      </c>
    </row>
    <row r="677" spans="1:18" s="3" customFormat="1" ht="14">
      <c r="B677" s="58"/>
      <c r="C677" s="59">
        <f t="shared" ref="C677:P677" si="214">+C$661+C676</f>
        <v>0</v>
      </c>
      <c r="D677" s="59">
        <f t="shared" si="214"/>
        <v>0</v>
      </c>
      <c r="E677" s="59">
        <f t="shared" si="214"/>
        <v>0</v>
      </c>
      <c r="F677" s="59">
        <f t="shared" si="214"/>
        <v>0</v>
      </c>
      <c r="G677" s="59">
        <f t="shared" si="214"/>
        <v>0</v>
      </c>
      <c r="H677" s="59">
        <f t="shared" si="214"/>
        <v>0</v>
      </c>
      <c r="I677" s="59">
        <f t="shared" si="214"/>
        <v>0</v>
      </c>
      <c r="J677" s="59">
        <f t="shared" si="214"/>
        <v>0</v>
      </c>
      <c r="K677" s="59">
        <f t="shared" si="214"/>
        <v>0</v>
      </c>
      <c r="L677" s="59">
        <f t="shared" si="214"/>
        <v>0</v>
      </c>
      <c r="M677" s="59">
        <f t="shared" si="214"/>
        <v>6.3180044238700024</v>
      </c>
      <c r="N677" s="60">
        <f t="shared" si="214"/>
        <v>7.2600092319640508</v>
      </c>
      <c r="O677" s="60">
        <f t="shared" ref="O677" si="215">+O$661+O676</f>
        <v>14.013407206283237</v>
      </c>
      <c r="P677" s="60">
        <f t="shared" si="214"/>
        <v>14.020669261500375</v>
      </c>
      <c r="Q677" s="31"/>
      <c r="R677" s="36" t="s">
        <v>75</v>
      </c>
    </row>
    <row r="678" spans="1:18" s="3" customFormat="1" ht="14">
      <c r="B678" s="72"/>
      <c r="I678" s="61"/>
      <c r="J678" s="61"/>
      <c r="K678" s="61"/>
      <c r="L678" s="61"/>
      <c r="M678" s="61"/>
      <c r="N678" s="62"/>
      <c r="O678" s="62" t="e">
        <f>+O677/B677-1</f>
        <v>#DIV/0!</v>
      </c>
      <c r="P678" s="62" t="e">
        <f>+P677/C677-1</f>
        <v>#DIV/0!</v>
      </c>
      <c r="Q678" s="31"/>
      <c r="R678" s="63" t="s">
        <v>76</v>
      </c>
    </row>
    <row r="679" spans="1:18" s="70" customFormat="1" ht="14">
      <c r="A679" s="64"/>
      <c r="B679" s="65"/>
      <c r="C679" s="66"/>
      <c r="D679" s="66" t="e">
        <f>RATE(D$348-$C$348,,-$C677,D677)</f>
        <v>#NUM!</v>
      </c>
      <c r="E679" s="66" t="e">
        <f t="shared" ref="E679:P679" si="216">RATE(E$348-$C$348,,-$C677,E677)</f>
        <v>#NUM!</v>
      </c>
      <c r="F679" s="66" t="e">
        <f t="shared" si="216"/>
        <v>#NUM!</v>
      </c>
      <c r="G679" s="66" t="e">
        <f t="shared" si="216"/>
        <v>#NUM!</v>
      </c>
      <c r="H679" s="66" t="e">
        <f t="shared" si="216"/>
        <v>#NUM!</v>
      </c>
      <c r="I679" s="66" t="e">
        <f t="shared" si="216"/>
        <v>#NUM!</v>
      </c>
      <c r="J679" s="66" t="e">
        <f t="shared" si="216"/>
        <v>#NUM!</v>
      </c>
      <c r="K679" s="66" t="e">
        <f t="shared" si="216"/>
        <v>#NUM!</v>
      </c>
      <c r="L679" s="66" t="e">
        <f t="shared" si="216"/>
        <v>#NUM!</v>
      </c>
      <c r="M679" s="66" t="e">
        <f t="shared" si="216"/>
        <v>#NUM!</v>
      </c>
      <c r="N679" s="67" t="e">
        <f t="shared" si="216"/>
        <v>#NUM!</v>
      </c>
      <c r="O679" s="67" t="e">
        <f t="shared" ref="O679" si="217">RATE(O$348-$C$348,,-$C677,O677)</f>
        <v>#NUM!</v>
      </c>
      <c r="P679" s="67" t="e">
        <f t="shared" si="216"/>
        <v>#NUM!</v>
      </c>
      <c r="Q679" s="68"/>
      <c r="R679" s="69" t="s">
        <v>77</v>
      </c>
    </row>
    <row r="680" spans="1:18" s="3" customFormat="1" ht="14">
      <c r="B680" s="55"/>
      <c r="C680" s="56"/>
      <c r="D680" s="56"/>
      <c r="E680" s="56">
        <f t="shared" ref="E680:N680" si="218">+D$651+D680</f>
        <v>0</v>
      </c>
      <c r="F680" s="56">
        <f t="shared" si="218"/>
        <v>0</v>
      </c>
      <c r="G680" s="56">
        <f t="shared" si="218"/>
        <v>0</v>
      </c>
      <c r="H680" s="56">
        <f t="shared" si="218"/>
        <v>0</v>
      </c>
      <c r="I680" s="56">
        <f t="shared" si="218"/>
        <v>0</v>
      </c>
      <c r="J680" s="56">
        <f t="shared" si="218"/>
        <v>0</v>
      </c>
      <c r="K680" s="56">
        <f t="shared" si="218"/>
        <v>0</v>
      </c>
      <c r="L680" s="56">
        <f t="shared" si="218"/>
        <v>0</v>
      </c>
      <c r="M680" s="56">
        <f t="shared" si="218"/>
        <v>0</v>
      </c>
      <c r="N680" s="57">
        <f t="shared" si="218"/>
        <v>1.3407206283237478E-2</v>
      </c>
      <c r="O680" s="57">
        <f>+M$651+M680</f>
        <v>1.3407206283237478E-2</v>
      </c>
      <c r="P680" s="57">
        <f>+N$651+N680</f>
        <v>2.0669261500375707E-2</v>
      </c>
      <c r="Q680" s="31"/>
      <c r="R680" s="36" t="s">
        <v>74</v>
      </c>
    </row>
    <row r="681" spans="1:18" s="3" customFormat="1" ht="14">
      <c r="B681" s="58"/>
      <c r="C681" s="59"/>
      <c r="D681" s="59">
        <f t="shared" ref="D681:P681" si="219">+D$661+D680</f>
        <v>0</v>
      </c>
      <c r="E681" s="59">
        <f t="shared" si="219"/>
        <v>0</v>
      </c>
      <c r="F681" s="59">
        <f t="shared" si="219"/>
        <v>0</v>
      </c>
      <c r="G681" s="59">
        <f t="shared" si="219"/>
        <v>0</v>
      </c>
      <c r="H681" s="59">
        <f t="shared" si="219"/>
        <v>0</v>
      </c>
      <c r="I681" s="59">
        <f t="shared" si="219"/>
        <v>0</v>
      </c>
      <c r="J681" s="59">
        <f t="shared" si="219"/>
        <v>0</v>
      </c>
      <c r="K681" s="59">
        <f t="shared" si="219"/>
        <v>0</v>
      </c>
      <c r="L681" s="59">
        <f t="shared" si="219"/>
        <v>0</v>
      </c>
      <c r="M681" s="59">
        <f t="shared" si="219"/>
        <v>6.3180044238700024</v>
      </c>
      <c r="N681" s="60">
        <f t="shared" si="219"/>
        <v>7.2600092319640508</v>
      </c>
      <c r="O681" s="60">
        <f t="shared" ref="O681" si="220">+O$661+O680</f>
        <v>14.013407206283237</v>
      </c>
      <c r="P681" s="60">
        <f t="shared" si="219"/>
        <v>14.020669261500375</v>
      </c>
      <c r="Q681" s="31"/>
      <c r="R681" s="36" t="s">
        <v>75</v>
      </c>
    </row>
    <row r="682" spans="1:18" s="3" customFormat="1" ht="14">
      <c r="B682" s="72"/>
      <c r="I682" s="61"/>
      <c r="J682" s="61"/>
      <c r="K682" s="61"/>
      <c r="L682" s="61"/>
      <c r="M682" s="61"/>
      <c r="N682" s="62"/>
      <c r="O682" s="62" t="e">
        <f>+O681/C681-1</f>
        <v>#DIV/0!</v>
      </c>
      <c r="P682" s="62" t="e">
        <f>+P681/D681-1</f>
        <v>#DIV/0!</v>
      </c>
      <c r="Q682" s="31"/>
      <c r="R682" s="63" t="s">
        <v>76</v>
      </c>
    </row>
    <row r="683" spans="1:18" s="70" customFormat="1" ht="14">
      <c r="A683" s="64"/>
      <c r="B683" s="65"/>
      <c r="C683" s="66"/>
      <c r="D683" s="66"/>
      <c r="E683" s="66" t="e">
        <f>RATE(E$348-$D$348,,-$D681,E681)</f>
        <v>#NUM!</v>
      </c>
      <c r="F683" s="66" t="e">
        <f t="shared" ref="F683:P683" si="221">RATE(F$348-$D$348,,-$D681,F681)</f>
        <v>#NUM!</v>
      </c>
      <c r="G683" s="66" t="e">
        <f t="shared" si="221"/>
        <v>#NUM!</v>
      </c>
      <c r="H683" s="66" t="e">
        <f t="shared" si="221"/>
        <v>#NUM!</v>
      </c>
      <c r="I683" s="66" t="e">
        <f t="shared" si="221"/>
        <v>#NUM!</v>
      </c>
      <c r="J683" s="66" t="e">
        <f t="shared" si="221"/>
        <v>#NUM!</v>
      </c>
      <c r="K683" s="66" t="e">
        <f t="shared" si="221"/>
        <v>#NUM!</v>
      </c>
      <c r="L683" s="66" t="e">
        <f t="shared" si="221"/>
        <v>#NUM!</v>
      </c>
      <c r="M683" s="66" t="e">
        <f t="shared" si="221"/>
        <v>#NUM!</v>
      </c>
      <c r="N683" s="67" t="e">
        <f t="shared" si="221"/>
        <v>#NUM!</v>
      </c>
      <c r="O683" s="67" t="e">
        <f t="shared" ref="O683" si="222">RATE(O$348-$D$348,,-$D681,O681)</f>
        <v>#NUM!</v>
      </c>
      <c r="P683" s="67" t="e">
        <f t="shared" si="221"/>
        <v>#NUM!</v>
      </c>
      <c r="Q683" s="68"/>
      <c r="R683" s="69" t="s">
        <v>77</v>
      </c>
    </row>
    <row r="684" spans="1:18" s="3" customFormat="1" ht="14">
      <c r="B684" s="55"/>
      <c r="C684" s="56"/>
      <c r="D684" s="56"/>
      <c r="E684" s="56"/>
      <c r="F684" s="56">
        <f t="shared" ref="F684:N684" si="223">+E$651+E684</f>
        <v>0</v>
      </c>
      <c r="G684" s="56">
        <f t="shared" si="223"/>
        <v>0</v>
      </c>
      <c r="H684" s="56">
        <f t="shared" si="223"/>
        <v>0</v>
      </c>
      <c r="I684" s="56">
        <f t="shared" si="223"/>
        <v>0</v>
      </c>
      <c r="J684" s="56">
        <f t="shared" si="223"/>
        <v>0</v>
      </c>
      <c r="K684" s="56">
        <f t="shared" si="223"/>
        <v>0</v>
      </c>
      <c r="L684" s="56">
        <f t="shared" si="223"/>
        <v>0</v>
      </c>
      <c r="M684" s="56">
        <f t="shared" si="223"/>
        <v>0</v>
      </c>
      <c r="N684" s="57">
        <f t="shared" si="223"/>
        <v>1.3407206283237478E-2</v>
      </c>
      <c r="O684" s="57">
        <f>+M$651+M684</f>
        <v>1.3407206283237478E-2</v>
      </c>
      <c r="P684" s="57">
        <f>+N$651+N684</f>
        <v>2.0669261500375707E-2</v>
      </c>
      <c r="Q684" s="31"/>
      <c r="R684" s="36" t="s">
        <v>74</v>
      </c>
    </row>
    <row r="685" spans="1:18" s="3" customFormat="1" ht="14">
      <c r="B685" s="58"/>
      <c r="C685" s="59"/>
      <c r="D685" s="59"/>
      <c r="E685" s="59">
        <f t="shared" ref="E685:P685" si="224">+E$661+E684</f>
        <v>0</v>
      </c>
      <c r="F685" s="59">
        <f t="shared" si="224"/>
        <v>0</v>
      </c>
      <c r="G685" s="59">
        <f t="shared" si="224"/>
        <v>0</v>
      </c>
      <c r="H685" s="59">
        <f t="shared" si="224"/>
        <v>0</v>
      </c>
      <c r="I685" s="59">
        <f t="shared" si="224"/>
        <v>0</v>
      </c>
      <c r="J685" s="59">
        <f t="shared" si="224"/>
        <v>0</v>
      </c>
      <c r="K685" s="59">
        <f t="shared" si="224"/>
        <v>0</v>
      </c>
      <c r="L685" s="59">
        <f t="shared" si="224"/>
        <v>0</v>
      </c>
      <c r="M685" s="59">
        <f t="shared" si="224"/>
        <v>6.3180044238700024</v>
      </c>
      <c r="N685" s="60">
        <f t="shared" si="224"/>
        <v>7.2600092319640508</v>
      </c>
      <c r="O685" s="60">
        <f t="shared" ref="O685" si="225">+O$661+O684</f>
        <v>14.013407206283237</v>
      </c>
      <c r="P685" s="60">
        <f t="shared" si="224"/>
        <v>14.020669261500375</v>
      </c>
      <c r="Q685" s="31"/>
      <c r="R685" s="36" t="s">
        <v>75</v>
      </c>
    </row>
    <row r="686" spans="1:18" s="3" customFormat="1" ht="14">
      <c r="B686" s="72"/>
      <c r="I686" s="61"/>
      <c r="J686" s="61"/>
      <c r="K686" s="61"/>
      <c r="L686" s="61"/>
      <c r="M686" s="61"/>
      <c r="N686" s="62"/>
      <c r="O686" s="62" t="e">
        <f>+O685/D685-1</f>
        <v>#DIV/0!</v>
      </c>
      <c r="P686" s="62" t="e">
        <f>+P685/E685-1</f>
        <v>#DIV/0!</v>
      </c>
      <c r="Q686" s="31"/>
      <c r="R686" s="63" t="s">
        <v>76</v>
      </c>
    </row>
    <row r="687" spans="1:18" s="70" customFormat="1" ht="14">
      <c r="A687" s="64"/>
      <c r="B687" s="65"/>
      <c r="C687" s="66"/>
      <c r="D687" s="66"/>
      <c r="E687" s="66"/>
      <c r="F687" s="66" t="e">
        <f>RATE(F$348-$E$348,,-$E685,F685)</f>
        <v>#NUM!</v>
      </c>
      <c r="G687" s="66" t="e">
        <f t="shared" ref="G687:P687" si="226">RATE(G$348-$E$348,,-$E685,G685)</f>
        <v>#NUM!</v>
      </c>
      <c r="H687" s="66" t="e">
        <f t="shared" si="226"/>
        <v>#NUM!</v>
      </c>
      <c r="I687" s="66" t="e">
        <f t="shared" si="226"/>
        <v>#NUM!</v>
      </c>
      <c r="J687" s="66" t="e">
        <f t="shared" si="226"/>
        <v>#NUM!</v>
      </c>
      <c r="K687" s="66" t="e">
        <f t="shared" si="226"/>
        <v>#NUM!</v>
      </c>
      <c r="L687" s="66" t="e">
        <f t="shared" si="226"/>
        <v>#NUM!</v>
      </c>
      <c r="M687" s="66" t="e">
        <f t="shared" si="226"/>
        <v>#NUM!</v>
      </c>
      <c r="N687" s="67" t="e">
        <f t="shared" si="226"/>
        <v>#NUM!</v>
      </c>
      <c r="O687" s="67" t="e">
        <f t="shared" ref="O687" si="227">RATE(O$348-$E$348,,-$E685,O685)</f>
        <v>#NUM!</v>
      </c>
      <c r="P687" s="67" t="e">
        <f t="shared" si="226"/>
        <v>#NUM!</v>
      </c>
      <c r="Q687" s="68"/>
      <c r="R687" s="69" t="s">
        <v>77</v>
      </c>
    </row>
    <row r="688" spans="1:18" s="3" customFormat="1" ht="14">
      <c r="B688" s="55"/>
      <c r="C688" s="56"/>
      <c r="D688" s="56"/>
      <c r="E688" s="56"/>
      <c r="F688" s="56"/>
      <c r="G688" s="56">
        <f t="shared" ref="G688:N688" si="228">+F$651+F688</f>
        <v>0</v>
      </c>
      <c r="H688" s="56">
        <f t="shared" si="228"/>
        <v>0</v>
      </c>
      <c r="I688" s="56">
        <f t="shared" si="228"/>
        <v>0</v>
      </c>
      <c r="J688" s="56">
        <f t="shared" si="228"/>
        <v>0</v>
      </c>
      <c r="K688" s="56">
        <f t="shared" si="228"/>
        <v>0</v>
      </c>
      <c r="L688" s="56">
        <f t="shared" si="228"/>
        <v>0</v>
      </c>
      <c r="M688" s="56">
        <f t="shared" si="228"/>
        <v>0</v>
      </c>
      <c r="N688" s="57">
        <f t="shared" si="228"/>
        <v>1.3407206283237478E-2</v>
      </c>
      <c r="O688" s="57">
        <f>+M$651+M688</f>
        <v>1.3407206283237478E-2</v>
      </c>
      <c r="P688" s="57">
        <f>+N$651+N688</f>
        <v>2.0669261500375707E-2</v>
      </c>
      <c r="Q688" s="31"/>
      <c r="R688" s="36" t="s">
        <v>74</v>
      </c>
    </row>
    <row r="689" spans="1:18" s="3" customFormat="1" ht="14">
      <c r="B689" s="58"/>
      <c r="C689" s="59"/>
      <c r="D689" s="59"/>
      <c r="E689" s="59"/>
      <c r="F689" s="59">
        <f t="shared" ref="F689:P689" si="229">+F$661+F688</f>
        <v>0</v>
      </c>
      <c r="G689" s="59">
        <f t="shared" si="229"/>
        <v>0</v>
      </c>
      <c r="H689" s="59">
        <f t="shared" si="229"/>
        <v>0</v>
      </c>
      <c r="I689" s="59">
        <f t="shared" si="229"/>
        <v>0</v>
      </c>
      <c r="J689" s="59">
        <f t="shared" si="229"/>
        <v>0</v>
      </c>
      <c r="K689" s="59">
        <f t="shared" si="229"/>
        <v>0</v>
      </c>
      <c r="L689" s="59">
        <f t="shared" si="229"/>
        <v>0</v>
      </c>
      <c r="M689" s="59">
        <f t="shared" si="229"/>
        <v>6.3180044238700024</v>
      </c>
      <c r="N689" s="60">
        <f t="shared" si="229"/>
        <v>7.2600092319640508</v>
      </c>
      <c r="O689" s="60">
        <f t="shared" ref="O689" si="230">+O$661+O688</f>
        <v>14.013407206283237</v>
      </c>
      <c r="P689" s="60">
        <f t="shared" si="229"/>
        <v>14.020669261500375</v>
      </c>
      <c r="Q689" s="31"/>
      <c r="R689" s="36" t="s">
        <v>75</v>
      </c>
    </row>
    <row r="690" spans="1:18" s="3" customFormat="1" ht="14">
      <c r="B690" s="72"/>
      <c r="I690" s="61"/>
      <c r="J690" s="61"/>
      <c r="K690" s="61"/>
      <c r="L690" s="61"/>
      <c r="M690" s="61"/>
      <c r="N690" s="62"/>
      <c r="O690" s="62" t="e">
        <f>+O689/E689-1</f>
        <v>#DIV/0!</v>
      </c>
      <c r="P690" s="62" t="e">
        <f>+P689/F689-1</f>
        <v>#DIV/0!</v>
      </c>
      <c r="Q690" s="31"/>
      <c r="R690" s="63" t="s">
        <v>76</v>
      </c>
    </row>
    <row r="691" spans="1:18" s="70" customFormat="1" ht="14">
      <c r="A691" s="64"/>
      <c r="B691" s="65"/>
      <c r="C691" s="66"/>
      <c r="D691" s="66"/>
      <c r="E691" s="66"/>
      <c r="F691" s="66"/>
      <c r="G691" s="66" t="e">
        <f>RATE(G$348-$F$348,,-$F689,G689)</f>
        <v>#NUM!</v>
      </c>
      <c r="H691" s="66" t="e">
        <f t="shared" ref="H691:P691" si="231">RATE(H$348-$F$348,,-$F689,H689)</f>
        <v>#NUM!</v>
      </c>
      <c r="I691" s="66" t="e">
        <f t="shared" si="231"/>
        <v>#NUM!</v>
      </c>
      <c r="J691" s="66" t="e">
        <f t="shared" si="231"/>
        <v>#NUM!</v>
      </c>
      <c r="K691" s="66" t="e">
        <f t="shared" si="231"/>
        <v>#NUM!</v>
      </c>
      <c r="L691" s="66" t="e">
        <f t="shared" si="231"/>
        <v>#NUM!</v>
      </c>
      <c r="M691" s="66" t="e">
        <f t="shared" si="231"/>
        <v>#NUM!</v>
      </c>
      <c r="N691" s="67" t="e">
        <f t="shared" si="231"/>
        <v>#NUM!</v>
      </c>
      <c r="O691" s="67" t="e">
        <f t="shared" ref="O691" si="232">RATE(O$348-$F$348,,-$F689,O689)</f>
        <v>#NUM!</v>
      </c>
      <c r="P691" s="67" t="e">
        <f t="shared" si="231"/>
        <v>#NUM!</v>
      </c>
      <c r="Q691" s="68"/>
      <c r="R691" s="69" t="s">
        <v>77</v>
      </c>
    </row>
    <row r="692" spans="1:18" s="3" customFormat="1" ht="14">
      <c r="B692" s="55"/>
      <c r="C692" s="56"/>
      <c r="D692" s="56"/>
      <c r="E692" s="56"/>
      <c r="F692" s="56"/>
      <c r="G692" s="56"/>
      <c r="H692" s="56">
        <f t="shared" ref="H692:N692" si="233">+G$651+G692</f>
        <v>0</v>
      </c>
      <c r="I692" s="56">
        <f t="shared" si="233"/>
        <v>0</v>
      </c>
      <c r="J692" s="56">
        <f t="shared" si="233"/>
        <v>0</v>
      </c>
      <c r="K692" s="56">
        <f t="shared" si="233"/>
        <v>0</v>
      </c>
      <c r="L692" s="56">
        <f t="shared" si="233"/>
        <v>0</v>
      </c>
      <c r="M692" s="56">
        <f t="shared" si="233"/>
        <v>0</v>
      </c>
      <c r="N692" s="57">
        <f t="shared" si="233"/>
        <v>1.3407206283237478E-2</v>
      </c>
      <c r="O692" s="57">
        <f>+M$651+M692</f>
        <v>1.3407206283237478E-2</v>
      </c>
      <c r="P692" s="57">
        <f>+N$651+N692</f>
        <v>2.0669261500375707E-2</v>
      </c>
      <c r="Q692" s="31"/>
      <c r="R692" s="36" t="s">
        <v>74</v>
      </c>
    </row>
    <row r="693" spans="1:18" s="3" customFormat="1" ht="14">
      <c r="B693" s="58"/>
      <c r="C693" s="59"/>
      <c r="D693" s="59"/>
      <c r="E693" s="59"/>
      <c r="F693" s="59"/>
      <c r="G693" s="59">
        <f t="shared" ref="G693:P693" si="234">+G$661+G692</f>
        <v>0</v>
      </c>
      <c r="H693" s="59">
        <f t="shared" si="234"/>
        <v>0</v>
      </c>
      <c r="I693" s="59">
        <f t="shared" si="234"/>
        <v>0</v>
      </c>
      <c r="J693" s="59">
        <f t="shared" si="234"/>
        <v>0</v>
      </c>
      <c r="K693" s="59">
        <f t="shared" si="234"/>
        <v>0</v>
      </c>
      <c r="L693" s="59">
        <f t="shared" si="234"/>
        <v>0</v>
      </c>
      <c r="M693" s="59">
        <f t="shared" si="234"/>
        <v>6.3180044238700024</v>
      </c>
      <c r="N693" s="60">
        <f t="shared" si="234"/>
        <v>7.2600092319640508</v>
      </c>
      <c r="O693" s="60">
        <f t="shared" ref="O693" si="235">+O$661+O692</f>
        <v>14.013407206283237</v>
      </c>
      <c r="P693" s="60">
        <f t="shared" si="234"/>
        <v>14.020669261500375</v>
      </c>
      <c r="Q693" s="31"/>
      <c r="R693" s="36" t="s">
        <v>75</v>
      </c>
    </row>
    <row r="694" spans="1:18" s="3" customFormat="1" ht="14">
      <c r="B694" s="72"/>
      <c r="I694" s="61"/>
      <c r="J694" s="61"/>
      <c r="K694" s="61"/>
      <c r="L694" s="61"/>
      <c r="M694" s="61"/>
      <c r="N694" s="62"/>
      <c r="O694" s="62" t="e">
        <f>+O693/F693-1</f>
        <v>#DIV/0!</v>
      </c>
      <c r="P694" s="62" t="e">
        <f>+P693/G693-1</f>
        <v>#DIV/0!</v>
      </c>
      <c r="Q694" s="31"/>
      <c r="R694" s="63" t="s">
        <v>76</v>
      </c>
    </row>
    <row r="695" spans="1:18" s="70" customFormat="1" ht="14">
      <c r="A695" s="64"/>
      <c r="B695" s="65"/>
      <c r="C695" s="66"/>
      <c r="D695" s="66"/>
      <c r="E695" s="66"/>
      <c r="F695" s="66"/>
      <c r="G695" s="66"/>
      <c r="H695" s="66" t="e">
        <f>RATE(H$348-$G$348,,-$G693,H693)</f>
        <v>#NUM!</v>
      </c>
      <c r="I695" s="66" t="e">
        <f t="shared" ref="I695:P695" si="236">RATE(I$348-$G$348,,-$G693,I693)</f>
        <v>#NUM!</v>
      </c>
      <c r="J695" s="66" t="e">
        <f t="shared" si="236"/>
        <v>#NUM!</v>
      </c>
      <c r="K695" s="66" t="e">
        <f t="shared" si="236"/>
        <v>#NUM!</v>
      </c>
      <c r="L695" s="66" t="e">
        <f t="shared" si="236"/>
        <v>#NUM!</v>
      </c>
      <c r="M695" s="66" t="e">
        <f t="shared" si="236"/>
        <v>#NUM!</v>
      </c>
      <c r="N695" s="67" t="e">
        <f t="shared" si="236"/>
        <v>#NUM!</v>
      </c>
      <c r="O695" s="67" t="e">
        <f t="shared" ref="O695" si="237">RATE(O$348-$G$348,,-$G693,O693)</f>
        <v>#NUM!</v>
      </c>
      <c r="P695" s="67" t="e">
        <f t="shared" si="236"/>
        <v>#NUM!</v>
      </c>
      <c r="Q695" s="68"/>
      <c r="R695" s="69" t="s">
        <v>77</v>
      </c>
    </row>
    <row r="696" spans="1:18" s="3" customFormat="1" ht="14">
      <c r="B696" s="55"/>
      <c r="C696" s="56"/>
      <c r="D696" s="56"/>
      <c r="E696" s="56"/>
      <c r="F696" s="56"/>
      <c r="G696" s="56"/>
      <c r="H696" s="56"/>
      <c r="I696" s="56">
        <f t="shared" ref="I696:N696" si="238">+H$651+H696</f>
        <v>0</v>
      </c>
      <c r="J696" s="56">
        <f t="shared" si="238"/>
        <v>0</v>
      </c>
      <c r="K696" s="56">
        <f t="shared" si="238"/>
        <v>0</v>
      </c>
      <c r="L696" s="56">
        <f t="shared" si="238"/>
        <v>0</v>
      </c>
      <c r="M696" s="56">
        <f t="shared" si="238"/>
        <v>0</v>
      </c>
      <c r="N696" s="57">
        <f t="shared" si="238"/>
        <v>1.3407206283237478E-2</v>
      </c>
      <c r="O696" s="57">
        <f>+M$651+M696</f>
        <v>1.3407206283237478E-2</v>
      </c>
      <c r="P696" s="57">
        <f>+N$651+N696</f>
        <v>2.0669261500375707E-2</v>
      </c>
      <c r="Q696" s="31"/>
      <c r="R696" s="36" t="s">
        <v>74</v>
      </c>
    </row>
    <row r="697" spans="1:18" s="3" customFormat="1" ht="14">
      <c r="B697" s="58"/>
      <c r="C697" s="59"/>
      <c r="D697" s="59"/>
      <c r="E697" s="59"/>
      <c r="F697" s="59"/>
      <c r="G697" s="59"/>
      <c r="H697" s="59">
        <f t="shared" ref="H697:P697" si="239">+H$661+H696</f>
        <v>0</v>
      </c>
      <c r="I697" s="59">
        <f t="shared" si="239"/>
        <v>0</v>
      </c>
      <c r="J697" s="59">
        <f t="shared" si="239"/>
        <v>0</v>
      </c>
      <c r="K697" s="59">
        <f t="shared" si="239"/>
        <v>0</v>
      </c>
      <c r="L697" s="59">
        <f t="shared" si="239"/>
        <v>0</v>
      </c>
      <c r="M697" s="59">
        <f t="shared" si="239"/>
        <v>6.3180044238700024</v>
      </c>
      <c r="N697" s="60">
        <f t="shared" si="239"/>
        <v>7.2600092319640508</v>
      </c>
      <c r="O697" s="60">
        <f t="shared" ref="O697" si="240">+O$661+O696</f>
        <v>14.013407206283237</v>
      </c>
      <c r="P697" s="60">
        <f t="shared" si="239"/>
        <v>14.020669261500375</v>
      </c>
      <c r="Q697" s="31"/>
      <c r="R697" s="36" t="s">
        <v>75</v>
      </c>
    </row>
    <row r="698" spans="1:18" s="3" customFormat="1" ht="14">
      <c r="B698" s="72"/>
      <c r="I698" s="61"/>
      <c r="J698" s="61"/>
      <c r="K698" s="61"/>
      <c r="L698" s="61"/>
      <c r="M698" s="61"/>
      <c r="N698" s="62"/>
      <c r="O698" s="62" t="e">
        <f>+O697/G697-1</f>
        <v>#DIV/0!</v>
      </c>
      <c r="P698" s="62" t="e">
        <f>+P697/H697-1</f>
        <v>#DIV/0!</v>
      </c>
      <c r="Q698" s="31"/>
      <c r="R698" s="63" t="s">
        <v>76</v>
      </c>
    </row>
    <row r="699" spans="1:18" s="70" customFormat="1" ht="14">
      <c r="A699" s="64"/>
      <c r="B699" s="65"/>
      <c r="C699" s="66"/>
      <c r="D699" s="66"/>
      <c r="E699" s="66"/>
      <c r="F699" s="66"/>
      <c r="G699" s="66"/>
      <c r="H699" s="66"/>
      <c r="I699" s="66" t="e">
        <f t="shared" ref="I699:P699" si="241">RATE(I$348-$H$348,,-$H697,I697)</f>
        <v>#NUM!</v>
      </c>
      <c r="J699" s="66" t="e">
        <f t="shared" si="241"/>
        <v>#NUM!</v>
      </c>
      <c r="K699" s="66" t="e">
        <f t="shared" si="241"/>
        <v>#NUM!</v>
      </c>
      <c r="L699" s="66" t="e">
        <f t="shared" si="241"/>
        <v>#NUM!</v>
      </c>
      <c r="M699" s="66" t="e">
        <f t="shared" si="241"/>
        <v>#NUM!</v>
      </c>
      <c r="N699" s="67" t="e">
        <f t="shared" si="241"/>
        <v>#NUM!</v>
      </c>
      <c r="O699" s="67" t="e">
        <f t="shared" ref="O699" si="242">RATE(O$348-$H$348,,-$H697,O697)</f>
        <v>#NUM!</v>
      </c>
      <c r="P699" s="67" t="e">
        <f t="shared" si="241"/>
        <v>#NUM!</v>
      </c>
      <c r="Q699" s="68"/>
      <c r="R699" s="69" t="s">
        <v>77</v>
      </c>
    </row>
    <row r="700" spans="1:18" s="3" customFormat="1" ht="14">
      <c r="B700" s="55"/>
      <c r="C700" s="56"/>
      <c r="D700" s="56"/>
      <c r="E700" s="56"/>
      <c r="F700" s="56"/>
      <c r="G700" s="56"/>
      <c r="H700" s="56"/>
      <c r="I700" s="56"/>
      <c r="J700" s="56">
        <f t="shared" ref="J700:N700" si="243">+I$651+I700</f>
        <v>0</v>
      </c>
      <c r="K700" s="56">
        <f t="shared" si="243"/>
        <v>0</v>
      </c>
      <c r="L700" s="56">
        <f t="shared" si="243"/>
        <v>0</v>
      </c>
      <c r="M700" s="56">
        <f t="shared" si="243"/>
        <v>0</v>
      </c>
      <c r="N700" s="57">
        <f t="shared" si="243"/>
        <v>1.3407206283237478E-2</v>
      </c>
      <c r="O700" s="57">
        <f>+M$651+M700</f>
        <v>1.3407206283237478E-2</v>
      </c>
      <c r="P700" s="57">
        <f>+N$651+N700</f>
        <v>2.0669261500375707E-2</v>
      </c>
      <c r="Q700" s="31"/>
      <c r="R700" s="36" t="s">
        <v>74</v>
      </c>
    </row>
    <row r="701" spans="1:18" s="3" customFormat="1" ht="14">
      <c r="B701" s="58"/>
      <c r="C701" s="59"/>
      <c r="D701" s="59"/>
      <c r="E701" s="59"/>
      <c r="F701" s="59"/>
      <c r="G701" s="59"/>
      <c r="H701" s="59"/>
      <c r="I701" s="59">
        <f t="shared" ref="I701:P701" si="244">+I$661+I700</f>
        <v>0</v>
      </c>
      <c r="J701" s="59">
        <f t="shared" si="244"/>
        <v>0</v>
      </c>
      <c r="K701" s="59">
        <f t="shared" si="244"/>
        <v>0</v>
      </c>
      <c r="L701" s="59">
        <f t="shared" si="244"/>
        <v>0</v>
      </c>
      <c r="M701" s="59">
        <f t="shared" si="244"/>
        <v>6.3180044238700024</v>
      </c>
      <c r="N701" s="60">
        <f t="shared" si="244"/>
        <v>7.2600092319640508</v>
      </c>
      <c r="O701" s="60">
        <f t="shared" ref="O701" si="245">+O$661+O700</f>
        <v>14.013407206283237</v>
      </c>
      <c r="P701" s="60">
        <f t="shared" si="244"/>
        <v>14.020669261500375</v>
      </c>
      <c r="Q701" s="31"/>
      <c r="R701" s="36" t="s">
        <v>75</v>
      </c>
    </row>
    <row r="702" spans="1:18" s="3" customFormat="1" ht="14">
      <c r="B702" s="72"/>
      <c r="I702" s="61"/>
      <c r="J702" s="61"/>
      <c r="K702" s="61"/>
      <c r="L702" s="61"/>
      <c r="M702" s="61"/>
      <c r="N702" s="62"/>
      <c r="O702" s="62" t="e">
        <f>+O701/H701-1</f>
        <v>#DIV/0!</v>
      </c>
      <c r="P702" s="62" t="e">
        <f>+P701/I701-1</f>
        <v>#DIV/0!</v>
      </c>
      <c r="Q702" s="31"/>
      <c r="R702" s="63" t="s">
        <v>76</v>
      </c>
    </row>
    <row r="703" spans="1:18" s="70" customFormat="1" ht="14">
      <c r="A703" s="64"/>
      <c r="B703" s="65"/>
      <c r="C703" s="66"/>
      <c r="D703" s="66"/>
      <c r="E703" s="66"/>
      <c r="F703" s="66"/>
      <c r="G703" s="66"/>
      <c r="H703" s="66"/>
      <c r="I703" s="66"/>
      <c r="J703" s="66" t="e">
        <f t="shared" ref="J703:P703" si="246">RATE(J$348-$I$348,,-$I701,J701)</f>
        <v>#NUM!</v>
      </c>
      <c r="K703" s="66" t="e">
        <f t="shared" si="246"/>
        <v>#NUM!</v>
      </c>
      <c r="L703" s="66" t="e">
        <f t="shared" si="246"/>
        <v>#NUM!</v>
      </c>
      <c r="M703" s="66" t="e">
        <f t="shared" si="246"/>
        <v>#NUM!</v>
      </c>
      <c r="N703" s="67" t="e">
        <f t="shared" si="246"/>
        <v>#NUM!</v>
      </c>
      <c r="O703" s="67" t="e">
        <f t="shared" ref="O703" si="247">RATE(O$348-$I$348,,-$I701,O701)</f>
        <v>#NUM!</v>
      </c>
      <c r="P703" s="67" t="e">
        <f t="shared" si="246"/>
        <v>#NUM!</v>
      </c>
      <c r="Q703" s="68"/>
      <c r="R703" s="69" t="s">
        <v>77</v>
      </c>
    </row>
    <row r="704" spans="1:18" s="3" customFormat="1" ht="14">
      <c r="B704" s="55"/>
      <c r="C704" s="56"/>
      <c r="D704" s="56"/>
      <c r="E704" s="56"/>
      <c r="F704" s="56"/>
      <c r="G704" s="56"/>
      <c r="H704" s="56"/>
      <c r="I704" s="56"/>
      <c r="J704" s="56"/>
      <c r="K704" s="56">
        <f>+J$651+J704</f>
        <v>0</v>
      </c>
      <c r="L704" s="56">
        <f>+K$651+K704</f>
        <v>0</v>
      </c>
      <c r="M704" s="56">
        <f>+L$651+L704</f>
        <v>0</v>
      </c>
      <c r="N704" s="57">
        <f>+M$651+M704</f>
        <v>1.3407206283237478E-2</v>
      </c>
      <c r="O704" s="57">
        <f>+M$651+M704</f>
        <v>1.3407206283237478E-2</v>
      </c>
      <c r="P704" s="57">
        <f>+N$651+N704</f>
        <v>2.0669261500375707E-2</v>
      </c>
      <c r="Q704" s="31"/>
      <c r="R704" s="36" t="s">
        <v>74</v>
      </c>
    </row>
    <row r="705" spans="1:18" s="3" customFormat="1" ht="14">
      <c r="B705" s="58"/>
      <c r="C705" s="59"/>
      <c r="D705" s="59"/>
      <c r="E705" s="59"/>
      <c r="F705" s="59"/>
      <c r="G705" s="59"/>
      <c r="H705" s="59"/>
      <c r="I705" s="59"/>
      <c r="J705" s="59">
        <f t="shared" ref="J705:P705" si="248">+J$661+J704</f>
        <v>0</v>
      </c>
      <c r="K705" s="59">
        <f t="shared" si="248"/>
        <v>0</v>
      </c>
      <c r="L705" s="59">
        <f t="shared" si="248"/>
        <v>0</v>
      </c>
      <c r="M705" s="59">
        <f t="shared" si="248"/>
        <v>6.3180044238700024</v>
      </c>
      <c r="N705" s="60">
        <f t="shared" si="248"/>
        <v>7.2600092319640508</v>
      </c>
      <c r="O705" s="60">
        <f t="shared" ref="O705" si="249">+O$661+O704</f>
        <v>14.013407206283237</v>
      </c>
      <c r="P705" s="60">
        <f t="shared" si="248"/>
        <v>14.020669261500375</v>
      </c>
      <c r="Q705" s="31"/>
      <c r="R705" s="36" t="s">
        <v>75</v>
      </c>
    </row>
    <row r="706" spans="1:18" s="3" customFormat="1" ht="14">
      <c r="B706" s="72"/>
      <c r="I706" s="61"/>
      <c r="J706" s="61"/>
      <c r="K706" s="61"/>
      <c r="L706" s="61"/>
      <c r="M706" s="61"/>
      <c r="N706" s="62"/>
      <c r="O706" s="62" t="e">
        <f>+O705/I705-1</f>
        <v>#DIV/0!</v>
      </c>
      <c r="P706" s="62" t="e">
        <f>+P705/J705-1</f>
        <v>#DIV/0!</v>
      </c>
      <c r="Q706" s="31"/>
      <c r="R706" s="63" t="s">
        <v>76</v>
      </c>
    </row>
    <row r="707" spans="1:18" s="70" customFormat="1" ht="14">
      <c r="A707" s="64"/>
      <c r="B707" s="65"/>
      <c r="C707" s="66"/>
      <c r="D707" s="66"/>
      <c r="E707" s="66"/>
      <c r="F707" s="66"/>
      <c r="G707" s="66"/>
      <c r="H707" s="66"/>
      <c r="I707" s="66"/>
      <c r="J707" s="66"/>
      <c r="K707" s="66" t="e">
        <f t="shared" ref="K707:P707" si="250">RATE(K$348-$J$348,,-$J705,K705)</f>
        <v>#NUM!</v>
      </c>
      <c r="L707" s="66" t="e">
        <f t="shared" si="250"/>
        <v>#NUM!</v>
      </c>
      <c r="M707" s="66" t="e">
        <f t="shared" si="250"/>
        <v>#NUM!</v>
      </c>
      <c r="N707" s="67" t="e">
        <f t="shared" si="250"/>
        <v>#NUM!</v>
      </c>
      <c r="O707" s="67" t="e">
        <f t="shared" si="250"/>
        <v>#NUM!</v>
      </c>
      <c r="P707" s="67" t="e">
        <f t="shared" si="250"/>
        <v>#NUM!</v>
      </c>
      <c r="Q707" s="68"/>
      <c r="R707" s="69" t="s">
        <v>77</v>
      </c>
    </row>
    <row r="708" spans="1:18" s="3" customFormat="1" ht="14">
      <c r="B708" s="73"/>
      <c r="C708" s="74"/>
      <c r="D708" s="74"/>
      <c r="E708" s="74"/>
      <c r="F708" s="74"/>
      <c r="G708" s="74"/>
      <c r="H708" s="74"/>
      <c r="I708" s="74"/>
      <c r="J708" s="74"/>
      <c r="K708" s="74"/>
      <c r="L708" s="74">
        <f>+K$651+K708</f>
        <v>0</v>
      </c>
      <c r="M708" s="74">
        <f>+L$651+L708</f>
        <v>0</v>
      </c>
      <c r="N708" s="75">
        <f>+M$651+M708</f>
        <v>1.3407206283237478E-2</v>
      </c>
      <c r="O708" s="75">
        <f>+M$651+M708</f>
        <v>1.3407206283237478E-2</v>
      </c>
      <c r="P708" s="75">
        <f>+N$651+N708</f>
        <v>2.0669261500375707E-2</v>
      </c>
      <c r="Q708" s="31"/>
      <c r="R708" s="36" t="s">
        <v>74</v>
      </c>
    </row>
    <row r="709" spans="1:18" s="3" customFormat="1" ht="14">
      <c r="B709" s="76"/>
      <c r="C709" s="77"/>
      <c r="D709" s="77"/>
      <c r="E709" s="77"/>
      <c r="F709" s="77"/>
      <c r="G709" s="77"/>
      <c r="H709" s="77"/>
      <c r="I709" s="77"/>
      <c r="J709" s="77"/>
      <c r="K709" s="77">
        <f t="shared" ref="K709:P709" si="251">+K$661+K708</f>
        <v>0</v>
      </c>
      <c r="L709" s="77">
        <f t="shared" si="251"/>
        <v>0</v>
      </c>
      <c r="M709" s="77">
        <f t="shared" si="251"/>
        <v>6.3180044238700024</v>
      </c>
      <c r="N709" s="78">
        <f t="shared" si="251"/>
        <v>7.2600092319640508</v>
      </c>
      <c r="O709" s="78">
        <f t="shared" si="251"/>
        <v>14.013407206283237</v>
      </c>
      <c r="P709" s="78">
        <f t="shared" si="251"/>
        <v>14.020669261500375</v>
      </c>
      <c r="Q709" s="31"/>
      <c r="R709" s="36" t="s">
        <v>75</v>
      </c>
    </row>
    <row r="710" spans="1:18" s="3" customFormat="1" ht="14">
      <c r="B710" s="72"/>
      <c r="I710" s="61"/>
      <c r="J710" s="61"/>
      <c r="K710" s="61"/>
      <c r="L710" s="61"/>
      <c r="M710" s="61"/>
      <c r="N710" s="62"/>
      <c r="O710" s="62" t="e">
        <f>+O709/J709-1</f>
        <v>#DIV/0!</v>
      </c>
      <c r="P710" s="62" t="e">
        <f>+P709/K709-1</f>
        <v>#DIV/0!</v>
      </c>
      <c r="Q710" s="31"/>
      <c r="R710" s="63" t="s">
        <v>76</v>
      </c>
    </row>
    <row r="711" spans="1:18"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#NUM!</v>
      </c>
      <c r="P711" s="67" t="e">
        <f>RATE(P$348-$K$348,,-$K709,P709)</f>
        <v>#NUM!</v>
      </c>
      <c r="Q711" s="68"/>
      <c r="R711" s="69" t="s">
        <v>77</v>
      </c>
    </row>
    <row r="712" spans="1:18" s="3" customFormat="1" ht="14">
      <c r="B712" s="73"/>
      <c r="C712" s="74"/>
      <c r="D712" s="74"/>
      <c r="E712" s="74"/>
      <c r="F712" s="74"/>
      <c r="G712" s="74"/>
      <c r="H712" s="74"/>
      <c r="I712" s="74"/>
      <c r="J712" s="74"/>
      <c r="K712" s="74"/>
      <c r="L712" s="74"/>
      <c r="M712" s="74">
        <f>+L$651+L712</f>
        <v>0</v>
      </c>
      <c r="N712" s="75">
        <f>+M$651+M712</f>
        <v>1.3407206283237478E-2</v>
      </c>
      <c r="O712" s="75">
        <f>+M$651+M712</f>
        <v>1.3407206283237478E-2</v>
      </c>
      <c r="P712" s="75">
        <f>+N$651+N712</f>
        <v>2.0669261500375707E-2</v>
      </c>
      <c r="Q712" s="31"/>
      <c r="R712" s="36" t="s">
        <v>74</v>
      </c>
    </row>
    <row r="713" spans="1:18" s="3" customFormat="1" ht="14">
      <c r="B713" s="76"/>
      <c r="C713" s="77"/>
      <c r="D713" s="77"/>
      <c r="E713" s="77"/>
      <c r="F713" s="77"/>
      <c r="G713" s="77"/>
      <c r="H713" s="77"/>
      <c r="I713" s="77"/>
      <c r="J713" s="77"/>
      <c r="K713" s="77"/>
      <c r="L713" s="77">
        <f>+L$661+L712</f>
        <v>0</v>
      </c>
      <c r="M713" s="77">
        <f>+M$661+M712</f>
        <v>6.3180044238700024</v>
      </c>
      <c r="N713" s="78">
        <f>+N$661+N712</f>
        <v>7.2600092319640508</v>
      </c>
      <c r="O713" s="78">
        <f>+O$661+O712</f>
        <v>14.013407206283237</v>
      </c>
      <c r="P713" s="78">
        <f>+P$661+P712</f>
        <v>14.020669261500375</v>
      </c>
      <c r="Q713" s="31"/>
      <c r="R713" s="36" t="s">
        <v>75</v>
      </c>
    </row>
    <row r="714" spans="1:18" s="3" customFormat="1" ht="14">
      <c r="B714" s="72"/>
      <c r="I714" s="61"/>
      <c r="J714" s="61"/>
      <c r="K714" s="61"/>
      <c r="L714" s="61"/>
      <c r="M714" s="61"/>
      <c r="N714" s="62"/>
      <c r="O714" s="62" t="e">
        <f>+O713/K713-1</f>
        <v>#DIV/0!</v>
      </c>
      <c r="P714" s="62" t="e">
        <f>+P713/L713-1</f>
        <v>#DIV/0!</v>
      </c>
      <c r="Q714" s="31"/>
      <c r="R714" s="63" t="s">
        <v>76</v>
      </c>
    </row>
    <row r="715" spans="1:18"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#NUM!</v>
      </c>
      <c r="P715" s="67" t="e">
        <f>RATE(P$348-$L$348,,-$L713,P713)</f>
        <v>#NUM!</v>
      </c>
      <c r="Q715" s="68"/>
      <c r="R715" s="69" t="s">
        <v>77</v>
      </c>
    </row>
    <row r="716" spans="1:18" s="3" customFormat="1" ht="14">
      <c r="B716" s="73"/>
      <c r="C716" s="74"/>
      <c r="D716" s="74"/>
      <c r="E716" s="74"/>
      <c r="F716" s="74"/>
      <c r="G716" s="74"/>
      <c r="H716" s="74"/>
      <c r="I716" s="74"/>
      <c r="J716" s="74"/>
      <c r="K716" s="74"/>
      <c r="L716" s="74"/>
      <c r="M716" s="74"/>
      <c r="N716" s="75">
        <f>+M$651+M716</f>
        <v>1.3407206283237478E-2</v>
      </c>
      <c r="O716" s="75">
        <f>+M$651+M716</f>
        <v>1.3407206283237478E-2</v>
      </c>
      <c r="P716" s="75">
        <f>+N$651+N716</f>
        <v>2.0669261500375707E-2</v>
      </c>
      <c r="Q716" s="31"/>
      <c r="R716" s="36" t="s">
        <v>74</v>
      </c>
    </row>
    <row r="717" spans="1:18" s="3" customFormat="1" ht="14">
      <c r="B717" s="76"/>
      <c r="C717" s="77"/>
      <c r="D717" s="77"/>
      <c r="E717" s="77"/>
      <c r="F717" s="77"/>
      <c r="G717" s="77"/>
      <c r="H717" s="77"/>
      <c r="I717" s="77"/>
      <c r="J717" s="77"/>
      <c r="K717" s="77"/>
      <c r="L717" s="77"/>
      <c r="M717" s="77">
        <f>+M$661+M716</f>
        <v>6.3180044238700024</v>
      </c>
      <c r="N717" s="78">
        <f>+N$661+N716</f>
        <v>7.2600092319640508</v>
      </c>
      <c r="O717" s="78">
        <f>+O$661+O716</f>
        <v>14.013407206283237</v>
      </c>
      <c r="P717" s="78">
        <f>+P$661+P716</f>
        <v>14.020669261500375</v>
      </c>
      <c r="Q717" s="31"/>
      <c r="R717" s="36" t="s">
        <v>75</v>
      </c>
    </row>
    <row r="718" spans="1:18" s="3" customFormat="1" ht="14">
      <c r="B718" s="72"/>
      <c r="I718" s="61"/>
      <c r="J718" s="61"/>
      <c r="K718" s="61"/>
      <c r="L718" s="61"/>
      <c r="M718" s="61"/>
      <c r="N718" s="62"/>
      <c r="O718" s="62" t="e">
        <f>+O717/L717-1</f>
        <v>#DIV/0!</v>
      </c>
      <c r="P718" s="62">
        <f>+P717/M717-1</f>
        <v>1.2191610389712606</v>
      </c>
      <c r="Q718" s="31"/>
      <c r="R718" s="63" t="s">
        <v>76</v>
      </c>
    </row>
    <row r="719" spans="1:18" s="70" customFormat="1" ht="14">
      <c r="A719" s="64"/>
      <c r="B719" s="65"/>
      <c r="C719" s="66"/>
      <c r="D719" s="66"/>
      <c r="E719" s="66"/>
      <c r="F719" s="66"/>
      <c r="G719" s="66"/>
      <c r="H719" s="66"/>
      <c r="I719" s="66"/>
      <c r="J719" s="66"/>
      <c r="K719" s="66"/>
      <c r="L719" s="66"/>
      <c r="M719" s="66"/>
      <c r="N719" s="67">
        <f>RATE(N$348-$M$348,,-$M717,N717)</f>
        <v>0.14909847238078336</v>
      </c>
      <c r="O719" s="67">
        <f>RATE(O$348-$M$348,,-$M717,O717)</f>
        <v>0.48929903534004743</v>
      </c>
      <c r="P719" s="67">
        <f>RATE(P$348-$M$348,,-$M717,P717)</f>
        <v>0.30435639867414643</v>
      </c>
      <c r="Q719" s="68"/>
      <c r="R719" s="69" t="s">
        <v>77</v>
      </c>
    </row>
    <row r="720" spans="1:18" s="3" customFormat="1" ht="14">
      <c r="B720" s="73"/>
      <c r="C720" s="74"/>
      <c r="D720" s="74"/>
      <c r="E720" s="74"/>
      <c r="F720" s="74"/>
      <c r="G720" s="74"/>
      <c r="H720" s="74"/>
      <c r="I720" s="74"/>
      <c r="J720" s="74"/>
      <c r="K720" s="74"/>
      <c r="L720" s="74"/>
      <c r="M720" s="74"/>
      <c r="N720" s="75"/>
      <c r="O720" s="75">
        <f>+M$651+M720</f>
        <v>1.3407206283237478E-2</v>
      </c>
      <c r="P720" s="75">
        <f>+N$651+N720</f>
        <v>7.2620552171382283E-3</v>
      </c>
      <c r="Q720" s="31"/>
      <c r="R720" s="36" t="s">
        <v>74</v>
      </c>
    </row>
    <row r="721" spans="1:18" s="3" customFormat="1" ht="14">
      <c r="B721" s="76"/>
      <c r="C721" s="77"/>
      <c r="D721" s="77"/>
      <c r="E721" s="77"/>
      <c r="F721" s="77"/>
      <c r="G721" s="77"/>
      <c r="H721" s="77"/>
      <c r="I721" s="77"/>
      <c r="J721" s="77"/>
      <c r="K721" s="77"/>
      <c r="L721" s="77"/>
      <c r="M721" s="77"/>
      <c r="N721" s="78">
        <f>+N$661+N720</f>
        <v>7.2466020256808132</v>
      </c>
      <c r="O721" s="78">
        <f>+O$661+O720</f>
        <v>14.013407206283237</v>
      </c>
      <c r="P721" s="78">
        <f>+P$661+P720</f>
        <v>14.007262055217138</v>
      </c>
      <c r="Q721" s="31"/>
      <c r="R721" s="36" t="s">
        <v>75</v>
      </c>
    </row>
    <row r="722" spans="1:18" s="3" customFormat="1" ht="14">
      <c r="B722" s="72"/>
      <c r="I722" s="61"/>
      <c r="J722" s="61"/>
      <c r="K722" s="61"/>
      <c r="L722" s="61"/>
      <c r="M722" s="61"/>
      <c r="N722" s="62"/>
      <c r="O722" s="62" t="e">
        <f>+O721/M721-1</f>
        <v>#DIV/0!</v>
      </c>
      <c r="P722" s="62">
        <f>+P721/N721-1</f>
        <v>0.93294208866136352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0.93379009315289208</v>
      </c>
      <c r="P723" s="67">
        <f>RATE(P$348-$N$348,,-$N721,P721)</f>
        <v>0.39030287659038881</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3651" priority="1229" operator="lessThan">
      <formula>0</formula>
    </cfRule>
  </conditionalFormatting>
  <conditionalFormatting sqref="Q583">
    <cfRule type="cellIs" dxfId="3650" priority="1224" operator="lessThan">
      <formula>0</formula>
    </cfRule>
  </conditionalFormatting>
  <conditionalFormatting sqref="B348:N348">
    <cfRule type="cellIs" dxfId="3649" priority="1223" operator="lessThan">
      <formula>0</formula>
    </cfRule>
  </conditionalFormatting>
  <conditionalFormatting sqref="Q514:Q515">
    <cfRule type="cellIs" dxfId="3648" priority="1225" operator="lessThan">
      <formula>0</formula>
    </cfRule>
  </conditionalFormatting>
  <conditionalFormatting sqref="Q523 R529 R539:R545">
    <cfRule type="cellIs" dxfId="3647" priority="1226" operator="lessThan">
      <formula>0</formula>
    </cfRule>
  </conditionalFormatting>
  <conditionalFormatting sqref="Q531">
    <cfRule type="cellIs" dxfId="3646" priority="1227" operator="lessThan">
      <formula>0</formula>
    </cfRule>
  </conditionalFormatting>
  <conditionalFormatting sqref="Q562">
    <cfRule type="cellIs" dxfId="3645" priority="1228" operator="lessThan">
      <formula>0</formula>
    </cfRule>
  </conditionalFormatting>
  <conditionalFormatting sqref="B348:N348">
    <cfRule type="cellIs" dxfId="3644" priority="1222" operator="lessThan">
      <formula>0</formula>
    </cfRule>
  </conditionalFormatting>
  <conditionalFormatting sqref="R588">
    <cfRule type="cellIs" dxfId="3643" priority="1207" operator="lessThan">
      <formula>0</formula>
    </cfRule>
  </conditionalFormatting>
  <conditionalFormatting sqref="R499:R502">
    <cfRule type="cellIs" dxfId="3642" priority="1221" operator="lessThan">
      <formula>0</formula>
    </cfRule>
  </conditionalFormatting>
  <conditionalFormatting sqref="R503">
    <cfRule type="cellIs" dxfId="3641" priority="1220" operator="lessThan">
      <formula>0</formula>
    </cfRule>
  </conditionalFormatting>
  <conditionalFormatting sqref="R503">
    <cfRule type="cellIs" dxfId="3640" priority="1219" operator="lessThan">
      <formula>0</formula>
    </cfRule>
  </conditionalFormatting>
  <conditionalFormatting sqref="B514">
    <cfRule type="cellIs" dxfId="3639" priority="1217" operator="lessThan">
      <formula>0</formula>
    </cfRule>
  </conditionalFormatting>
  <conditionalFormatting sqref="B531">
    <cfRule type="cellIs" dxfId="3638" priority="1216" operator="lessThan">
      <formula>0</formula>
    </cfRule>
  </conditionalFormatting>
  <conditionalFormatting sqref="R520">
    <cfRule type="cellIs" dxfId="3637" priority="1215" operator="lessThan">
      <formula>0</formula>
    </cfRule>
  </conditionalFormatting>
  <conditionalFormatting sqref="R520">
    <cfRule type="cellIs" dxfId="3636" priority="1214" operator="lessThan">
      <formula>0</formula>
    </cfRule>
  </conditionalFormatting>
  <conditionalFormatting sqref="R567">
    <cfRule type="cellIs" dxfId="3635" priority="1209" operator="lessThan">
      <formula>0</formula>
    </cfRule>
  </conditionalFormatting>
  <conditionalFormatting sqref="B523 B515">
    <cfRule type="cellIs" dxfId="3634" priority="1218" operator="lessThan">
      <formula>0</formula>
    </cfRule>
  </conditionalFormatting>
  <conditionalFormatting sqref="R528">
    <cfRule type="cellIs" dxfId="3633" priority="1212" operator="lessThan">
      <formula>0</formula>
    </cfRule>
  </conditionalFormatting>
  <conditionalFormatting sqref="R536">
    <cfRule type="cellIs" dxfId="3632" priority="1211" operator="lessThan">
      <formula>0</formula>
    </cfRule>
  </conditionalFormatting>
  <conditionalFormatting sqref="R536">
    <cfRule type="cellIs" dxfId="3631" priority="1210" operator="lessThan">
      <formula>0</formula>
    </cfRule>
  </conditionalFormatting>
  <conditionalFormatting sqref="Q539">
    <cfRule type="cellIs" dxfId="3630" priority="1198" operator="lessThan">
      <formula>0</formula>
    </cfRule>
  </conditionalFormatting>
  <conditionalFormatting sqref="R528">
    <cfRule type="cellIs" dxfId="3629" priority="1213" operator="lessThan">
      <formula>0</formula>
    </cfRule>
  </conditionalFormatting>
  <conditionalFormatting sqref="R567">
    <cfRule type="cellIs" dxfId="3628" priority="1208" operator="lessThan">
      <formula>0</formula>
    </cfRule>
  </conditionalFormatting>
  <conditionalFormatting sqref="Q584:Q587">
    <cfRule type="cellIs" dxfId="3627" priority="1200" operator="lessThan">
      <formula>0</formula>
    </cfRule>
  </conditionalFormatting>
  <conditionalFormatting sqref="Q563:Q566">
    <cfRule type="cellIs" dxfId="3626" priority="1201" operator="lessThan">
      <formula>0</formula>
    </cfRule>
  </conditionalFormatting>
  <conditionalFormatting sqref="R366">
    <cfRule type="cellIs" dxfId="3625" priority="1163" operator="lessThan">
      <formula>0</formula>
    </cfRule>
  </conditionalFormatting>
  <conditionalFormatting sqref="R588">
    <cfRule type="cellIs" dxfId="3624" priority="1206" operator="lessThan">
      <formula>0</formula>
    </cfRule>
  </conditionalFormatting>
  <conditionalFormatting sqref="R544">
    <cfRule type="cellIs" dxfId="3623" priority="1197" operator="lessThan">
      <formula>0</formula>
    </cfRule>
  </conditionalFormatting>
  <conditionalFormatting sqref="J353:N354 K351:N352">
    <cfRule type="cellIs" dxfId="3622" priority="1186" operator="lessThan">
      <formula>0</formula>
    </cfRule>
  </conditionalFormatting>
  <conditionalFormatting sqref="Q516:Q519">
    <cfRule type="cellIs" dxfId="3621" priority="1205" operator="lessThan">
      <formula>0</formula>
    </cfRule>
  </conditionalFormatting>
  <conditionalFormatting sqref="Q524:Q527">
    <cfRule type="cellIs" dxfId="3620" priority="1204" operator="lessThan">
      <formula>0</formula>
    </cfRule>
  </conditionalFormatting>
  <conditionalFormatting sqref="Q539:Q543">
    <cfRule type="cellIs" dxfId="3619" priority="1203" operator="lessThan">
      <formula>0</formula>
    </cfRule>
  </conditionalFormatting>
  <conditionalFormatting sqref="Q532:Q535">
    <cfRule type="cellIs" dxfId="3618" priority="1202" operator="lessThan">
      <formula>0</formula>
    </cfRule>
  </conditionalFormatting>
  <conditionalFormatting sqref="R544">
    <cfRule type="cellIs" dxfId="3617" priority="1196" operator="lessThan">
      <formula>0</formula>
    </cfRule>
  </conditionalFormatting>
  <conditionalFormatting sqref="R354">
    <cfRule type="cellIs" dxfId="3616" priority="1179" operator="lessThan">
      <formula>0</formula>
    </cfRule>
  </conditionalFormatting>
  <conditionalFormatting sqref="R540:R543 B539">
    <cfRule type="cellIs" dxfId="3615" priority="1199" operator="lessThan">
      <formula>0</formula>
    </cfRule>
  </conditionalFormatting>
  <conditionalFormatting sqref="Q555:Q558">
    <cfRule type="cellIs" dxfId="3614" priority="1191" operator="lessThan">
      <formula>0</formula>
    </cfRule>
  </conditionalFormatting>
  <conditionalFormatting sqref="R555:R558 R560">
    <cfRule type="cellIs" dxfId="3613" priority="1194" operator="lessThan">
      <formula>0</formula>
    </cfRule>
  </conditionalFormatting>
  <conditionalFormatting sqref="R559">
    <cfRule type="cellIs" dxfId="3612" priority="1193" operator="lessThan">
      <formula>0</formula>
    </cfRule>
  </conditionalFormatting>
  <conditionalFormatting sqref="R468:R472">
    <cfRule type="cellIs" dxfId="3611" priority="1190" operator="lessThan">
      <formula>0</formula>
    </cfRule>
  </conditionalFormatting>
  <conditionalFormatting sqref="R559">
    <cfRule type="cellIs" dxfId="3610" priority="1192" operator="lessThan">
      <formula>0</formula>
    </cfRule>
  </conditionalFormatting>
  <conditionalFormatting sqref="J351">
    <cfRule type="cellIs" dxfId="3609" priority="1185" operator="lessThan">
      <formula>0</formula>
    </cfRule>
  </conditionalFormatting>
  <conditionalFormatting sqref="Q540:Q543">
    <cfRule type="cellIs" dxfId="3608" priority="1195" operator="lessThan">
      <formula>0</formula>
    </cfRule>
  </conditionalFormatting>
  <conditionalFormatting sqref="Q349:R350 R351:R353">
    <cfRule type="cellIs" dxfId="3607" priority="1189" operator="lessThan">
      <formula>0</formula>
    </cfRule>
  </conditionalFormatting>
  <conditionalFormatting sqref="R396">
    <cfRule type="cellIs" dxfId="3606" priority="1116" operator="lessThan">
      <formula>0</formula>
    </cfRule>
  </conditionalFormatting>
  <conditionalFormatting sqref="B349">
    <cfRule type="cellIs" dxfId="3605" priority="1184" operator="lessThan">
      <formula>0</formula>
    </cfRule>
  </conditionalFormatting>
  <conditionalFormatting sqref="Q393:Q395">
    <cfRule type="cellIs" dxfId="3604" priority="1120" operator="lessThan">
      <formula>0</formula>
    </cfRule>
  </conditionalFormatting>
  <conditionalFormatting sqref="R397">
    <cfRule type="cellIs" dxfId="3603" priority="1118" operator="lessThan">
      <formula>0</formula>
    </cfRule>
  </conditionalFormatting>
  <conditionalFormatting sqref="Q349:Q350">
    <cfRule type="cellIs" dxfId="3602" priority="1188" operator="lessThan">
      <formula>0</formula>
    </cfRule>
  </conditionalFormatting>
  <conditionalFormatting sqref="Q351:Q354">
    <cfRule type="cellIs" dxfId="3601" priority="1187" operator="lessThan">
      <formula>0</formula>
    </cfRule>
  </conditionalFormatting>
  <conditionalFormatting sqref="C397:M397">
    <cfRule type="cellIs" dxfId="3600" priority="1115" operator="lessThan">
      <formula>0</formula>
    </cfRule>
  </conditionalFormatting>
  <conditionalFormatting sqref="R355">
    <cfRule type="cellIs" dxfId="3599" priority="1182" operator="lessThan">
      <formula>0</formula>
    </cfRule>
  </conditionalFormatting>
  <conditionalFormatting sqref="Q398:R398 R399:R401">
    <cfRule type="cellIs" dxfId="3598" priority="1114" operator="lessThan">
      <formula>0</formula>
    </cfRule>
  </conditionalFormatting>
  <conditionalFormatting sqref="Q399:Q401">
    <cfRule type="cellIs" dxfId="3597" priority="1112" operator="lessThan">
      <formula>0</formula>
    </cfRule>
  </conditionalFormatting>
  <conditionalFormatting sqref="H385">
    <cfRule type="cellIs" dxfId="3596" priority="1077" operator="lessThan">
      <formula>0</formula>
    </cfRule>
  </conditionalFormatting>
  <conditionalFormatting sqref="R402">
    <cfRule type="cellIs" dxfId="3595" priority="1110" operator="lessThan">
      <formula>0</formula>
    </cfRule>
  </conditionalFormatting>
  <conditionalFormatting sqref="B350">
    <cfRule type="cellIs" dxfId="3594" priority="1183" operator="lessThan">
      <formula>0</formula>
    </cfRule>
  </conditionalFormatting>
  <conditionalFormatting sqref="J352">
    <cfRule type="cellIs" dxfId="3593" priority="1180" operator="lessThan">
      <formula>0</formula>
    </cfRule>
  </conditionalFormatting>
  <conditionalFormatting sqref="Q355">
    <cfRule type="cellIs" dxfId="3592" priority="1181" operator="lessThan">
      <formula>0</formula>
    </cfRule>
  </conditionalFormatting>
  <conditionalFormatting sqref="Q440">
    <cfRule type="cellIs" dxfId="3591" priority="1064" operator="lessThan">
      <formula>0</formula>
    </cfRule>
  </conditionalFormatting>
  <conditionalFormatting sqref="R354">
    <cfRule type="cellIs" dxfId="3590" priority="1178" operator="lessThan">
      <formula>0</formula>
    </cfRule>
  </conditionalFormatting>
  <conditionalFormatting sqref="Q356:R356 R357:R359">
    <cfRule type="cellIs" dxfId="3589" priority="1177" operator="lessThan">
      <formula>0</formula>
    </cfRule>
  </conditionalFormatting>
  <conditionalFormatting sqref="Q356">
    <cfRule type="cellIs" dxfId="3588" priority="1176" operator="lessThan">
      <formula>0</formula>
    </cfRule>
  </conditionalFormatting>
  <conditionalFormatting sqref="Q357:Q360">
    <cfRule type="cellIs" dxfId="3587" priority="1175" operator="lessThan">
      <formula>0</formula>
    </cfRule>
  </conditionalFormatting>
  <conditionalFormatting sqref="B356">
    <cfRule type="cellIs" dxfId="3586" priority="1174" operator="lessThan">
      <formula>0</formula>
    </cfRule>
  </conditionalFormatting>
  <conditionalFormatting sqref="R361">
    <cfRule type="cellIs" dxfId="3585" priority="1173" operator="lessThan">
      <formula>0</formula>
    </cfRule>
  </conditionalFormatting>
  <conditionalFormatting sqref="R360">
    <cfRule type="cellIs" dxfId="3584" priority="1172" operator="lessThan">
      <formula>0</formula>
    </cfRule>
  </conditionalFormatting>
  <conditionalFormatting sqref="R360">
    <cfRule type="cellIs" dxfId="3583" priority="1171" operator="lessThan">
      <formula>0</formula>
    </cfRule>
  </conditionalFormatting>
  <conditionalFormatting sqref="Q362:R362 R363:R365">
    <cfRule type="cellIs" dxfId="3582" priority="1170" operator="lessThan">
      <formula>0</formula>
    </cfRule>
  </conditionalFormatting>
  <conditionalFormatting sqref="Q362">
    <cfRule type="cellIs" dxfId="3581" priority="1169" operator="lessThan">
      <formula>0</formula>
    </cfRule>
  </conditionalFormatting>
  <conditionalFormatting sqref="J363">
    <cfRule type="cellIs" dxfId="3580" priority="1167" operator="lessThan">
      <formula>0</formula>
    </cfRule>
  </conditionalFormatting>
  <conditionalFormatting sqref="K363:N364 J365:M366">
    <cfRule type="cellIs" dxfId="3579" priority="1168" operator="lessThan">
      <formula>0</formula>
    </cfRule>
  </conditionalFormatting>
  <conditionalFormatting sqref="Q368">
    <cfRule type="cellIs" dxfId="3578" priority="1160" operator="lessThan">
      <formula>0</formula>
    </cfRule>
  </conditionalFormatting>
  <conditionalFormatting sqref="R367">
    <cfRule type="cellIs" dxfId="3577" priority="1165" operator="lessThan">
      <formula>0</formula>
    </cfRule>
  </conditionalFormatting>
  <conditionalFormatting sqref="B362">
    <cfRule type="cellIs" dxfId="3576" priority="1166" operator="lessThan">
      <formula>0</formula>
    </cfRule>
  </conditionalFormatting>
  <conditionalFormatting sqref="Q405:Q407">
    <cfRule type="cellIs" dxfId="3575" priority="1098" operator="lessThan">
      <formula>0</formula>
    </cfRule>
  </conditionalFormatting>
  <conditionalFormatting sqref="J364">
    <cfRule type="cellIs" dxfId="3574" priority="1164" operator="lessThan">
      <formula>0</formula>
    </cfRule>
  </conditionalFormatting>
  <conditionalFormatting sqref="R366">
    <cfRule type="cellIs" dxfId="3573" priority="1162" operator="lessThan">
      <formula>0</formula>
    </cfRule>
  </conditionalFormatting>
  <conditionalFormatting sqref="Q368:R368 R369:R371">
    <cfRule type="cellIs" dxfId="3572" priority="1161" operator="lessThan">
      <formula>0</formula>
    </cfRule>
  </conditionalFormatting>
  <conditionalFormatting sqref="R372">
    <cfRule type="cellIs" dxfId="3571" priority="1152" operator="lessThan">
      <formula>0</formula>
    </cfRule>
  </conditionalFormatting>
  <conditionalFormatting sqref="I370 K369:N370 C371:M372">
    <cfRule type="cellIs" dxfId="3570" priority="1159" operator="lessThan">
      <formula>0</formula>
    </cfRule>
  </conditionalFormatting>
  <conditionalFormatting sqref="I369">
    <cfRule type="cellIs" dxfId="3569" priority="1157" operator="lessThan">
      <formula>0</formula>
    </cfRule>
  </conditionalFormatting>
  <conditionalFormatting sqref="C369:J369">
    <cfRule type="cellIs" dxfId="3568" priority="1158" operator="lessThan">
      <formula>0</formula>
    </cfRule>
  </conditionalFormatting>
  <conditionalFormatting sqref="B368">
    <cfRule type="cellIs" dxfId="3567" priority="1156" operator="lessThan">
      <formula>0</formula>
    </cfRule>
  </conditionalFormatting>
  <conditionalFormatting sqref="R373">
    <cfRule type="cellIs" dxfId="3566" priority="1155" operator="lessThan">
      <formula>0</formula>
    </cfRule>
  </conditionalFormatting>
  <conditionalFormatting sqref="Q411:Q413">
    <cfRule type="cellIs" dxfId="3565" priority="1091" operator="lessThan">
      <formula>0</formula>
    </cfRule>
  </conditionalFormatting>
  <conditionalFormatting sqref="C370:J370">
    <cfRule type="cellIs" dxfId="3564" priority="1154" operator="lessThan">
      <formula>0</formula>
    </cfRule>
  </conditionalFormatting>
  <conditionalFormatting sqref="R372">
    <cfRule type="cellIs" dxfId="3563" priority="1153" operator="lessThan">
      <formula>0</formula>
    </cfRule>
  </conditionalFormatting>
  <conditionalFormatting sqref="Q374:R374 R375:R377">
    <cfRule type="cellIs" dxfId="3562" priority="1151" operator="lessThan">
      <formula>0</formula>
    </cfRule>
  </conditionalFormatting>
  <conditionalFormatting sqref="Q374">
    <cfRule type="cellIs" dxfId="3561" priority="1150" operator="lessThan">
      <formula>0</formula>
    </cfRule>
  </conditionalFormatting>
  <conditionalFormatting sqref="Q375:Q377">
    <cfRule type="cellIs" dxfId="3560" priority="1149" operator="lessThan">
      <formula>0</formula>
    </cfRule>
  </conditionalFormatting>
  <conditionalFormatting sqref="I376 K375:N376 C377:M378">
    <cfRule type="cellIs" dxfId="3559" priority="1148" operator="lessThan">
      <formula>0</formula>
    </cfRule>
  </conditionalFormatting>
  <conditionalFormatting sqref="I375">
    <cfRule type="cellIs" dxfId="3558" priority="1146" operator="lessThan">
      <formula>0</formula>
    </cfRule>
  </conditionalFormatting>
  <conditionalFormatting sqref="C375:J375">
    <cfRule type="cellIs" dxfId="3557" priority="1147" operator="lessThan">
      <formula>0</formula>
    </cfRule>
  </conditionalFormatting>
  <conditionalFormatting sqref="B374">
    <cfRule type="cellIs" dxfId="3556" priority="1145" operator="lessThan">
      <formula>0</formula>
    </cfRule>
  </conditionalFormatting>
  <conditionalFormatting sqref="R379">
    <cfRule type="cellIs" dxfId="3555" priority="1144" operator="lessThan">
      <formula>0</formula>
    </cfRule>
  </conditionalFormatting>
  <conditionalFormatting sqref="C376:J376">
    <cfRule type="cellIs" dxfId="3554" priority="1143" operator="lessThan">
      <formula>0</formula>
    </cfRule>
  </conditionalFormatting>
  <conditionalFormatting sqref="R378">
    <cfRule type="cellIs" dxfId="3553" priority="1142" operator="lessThan">
      <formula>0</formula>
    </cfRule>
  </conditionalFormatting>
  <conditionalFormatting sqref="R378">
    <cfRule type="cellIs" dxfId="3552" priority="1141" operator="lessThan">
      <formula>0</formula>
    </cfRule>
  </conditionalFormatting>
  <conditionalFormatting sqref="Q380:R380 R381:R383">
    <cfRule type="cellIs" dxfId="3551" priority="1140" operator="lessThan">
      <formula>0</formula>
    </cfRule>
  </conditionalFormatting>
  <conditionalFormatting sqref="Q380">
    <cfRule type="cellIs" dxfId="3550" priority="1139" operator="lessThan">
      <formula>0</formula>
    </cfRule>
  </conditionalFormatting>
  <conditionalFormatting sqref="Q381:Q383">
    <cfRule type="cellIs" dxfId="3549" priority="1138" operator="lessThan">
      <formula>0</formula>
    </cfRule>
  </conditionalFormatting>
  <conditionalFormatting sqref="I382 K381:N382 C383:N383 C384:M384">
    <cfRule type="cellIs" dxfId="3548" priority="1137" operator="lessThan">
      <formula>0</formula>
    </cfRule>
  </conditionalFormatting>
  <conditionalFormatting sqref="I381">
    <cfRule type="cellIs" dxfId="3547" priority="1135" operator="lessThan">
      <formula>0</formula>
    </cfRule>
  </conditionalFormatting>
  <conditionalFormatting sqref="C381:J381">
    <cfRule type="cellIs" dxfId="3546" priority="1136" operator="lessThan">
      <formula>0</formula>
    </cfRule>
  </conditionalFormatting>
  <conditionalFormatting sqref="B380">
    <cfRule type="cellIs" dxfId="3545" priority="1134" operator="lessThan">
      <formula>0</formula>
    </cfRule>
  </conditionalFormatting>
  <conditionalFormatting sqref="R385">
    <cfRule type="cellIs" dxfId="3544" priority="1133" operator="lessThan">
      <formula>0</formula>
    </cfRule>
  </conditionalFormatting>
  <conditionalFormatting sqref="C382:J382">
    <cfRule type="cellIs" dxfId="3543" priority="1132" operator="lessThan">
      <formula>0</formula>
    </cfRule>
  </conditionalFormatting>
  <conditionalFormatting sqref="R384">
    <cfRule type="cellIs" dxfId="3542" priority="1131" operator="lessThan">
      <formula>0</formula>
    </cfRule>
  </conditionalFormatting>
  <conditionalFormatting sqref="R384">
    <cfRule type="cellIs" dxfId="3541" priority="1130" operator="lessThan">
      <formula>0</formula>
    </cfRule>
  </conditionalFormatting>
  <conditionalFormatting sqref="Q386:R386 R387:R389">
    <cfRule type="cellIs" dxfId="3540" priority="1129" operator="lessThan">
      <formula>0</formula>
    </cfRule>
  </conditionalFormatting>
  <conditionalFormatting sqref="Q386">
    <cfRule type="cellIs" dxfId="3539" priority="1128" operator="lessThan">
      <formula>0</formula>
    </cfRule>
  </conditionalFormatting>
  <conditionalFormatting sqref="Q387:Q389">
    <cfRule type="cellIs" dxfId="3538" priority="1127" operator="lessThan">
      <formula>0</formula>
    </cfRule>
  </conditionalFormatting>
  <conditionalFormatting sqref="B386">
    <cfRule type="cellIs" dxfId="3537" priority="1126" operator="lessThan">
      <formula>0</formula>
    </cfRule>
  </conditionalFormatting>
  <conditionalFormatting sqref="R391">
    <cfRule type="cellIs" dxfId="3536" priority="1125" operator="lessThan">
      <formula>0</formula>
    </cfRule>
  </conditionalFormatting>
  <conditionalFormatting sqref="R390">
    <cfRule type="cellIs" dxfId="3535" priority="1124" operator="lessThan">
      <formula>0</formula>
    </cfRule>
  </conditionalFormatting>
  <conditionalFormatting sqref="R390">
    <cfRule type="cellIs" dxfId="3534" priority="1123" operator="lessThan">
      <formula>0</formula>
    </cfRule>
  </conditionalFormatting>
  <conditionalFormatting sqref="Q392:R392 R393:R395">
    <cfRule type="cellIs" dxfId="3533" priority="1122" operator="lessThan">
      <formula>0</formula>
    </cfRule>
  </conditionalFormatting>
  <conditionalFormatting sqref="Q392">
    <cfRule type="cellIs" dxfId="3532" priority="1121" operator="lessThan">
      <formula>0</formula>
    </cfRule>
  </conditionalFormatting>
  <conditionalFormatting sqref="H397">
    <cfRule type="cellIs" dxfId="3531" priority="1080" operator="lessThan">
      <formula>0</formula>
    </cfRule>
  </conditionalFormatting>
  <conditionalFormatting sqref="B392">
    <cfRule type="cellIs" dxfId="3530" priority="1119" operator="lessThan">
      <formula>0</formula>
    </cfRule>
  </conditionalFormatting>
  <conditionalFormatting sqref="H378">
    <cfRule type="cellIs" dxfId="3529" priority="1076" operator="lessThan">
      <formula>0</formula>
    </cfRule>
  </conditionalFormatting>
  <conditionalFormatting sqref="R396">
    <cfRule type="cellIs" dxfId="3528" priority="1117" operator="lessThan">
      <formula>0</formula>
    </cfRule>
  </conditionalFormatting>
  <conditionalFormatting sqref="H361">
    <cfRule type="cellIs" dxfId="3527" priority="1074" operator="lessThan">
      <formula>0</formula>
    </cfRule>
  </conditionalFormatting>
  <conditionalFormatting sqref="Q398">
    <cfRule type="cellIs" dxfId="3526" priority="1113" operator="lessThan">
      <formula>0</formula>
    </cfRule>
  </conditionalFormatting>
  <conditionalFormatting sqref="R438">
    <cfRule type="cellIs" dxfId="3525" priority="1067" operator="lessThan">
      <formula>0</formula>
    </cfRule>
  </conditionalFormatting>
  <conditionalFormatting sqref="H372">
    <cfRule type="cellIs" dxfId="3524" priority="1073" operator="lessThan">
      <formula>0</formula>
    </cfRule>
  </conditionalFormatting>
  <conditionalFormatting sqref="R402">
    <cfRule type="cellIs" dxfId="3523" priority="1111" operator="lessThan">
      <formula>0</formula>
    </cfRule>
  </conditionalFormatting>
  <conditionalFormatting sqref="Q440:R440 R441:R443">
    <cfRule type="cellIs" dxfId="3522" priority="1065" operator="lessThan">
      <formula>0</formula>
    </cfRule>
  </conditionalFormatting>
  <conditionalFormatting sqref="C391:M391">
    <cfRule type="cellIs" dxfId="3521" priority="1109" operator="lessThan">
      <formula>0</formula>
    </cfRule>
  </conditionalFormatting>
  <conditionalFormatting sqref="C385:M385">
    <cfRule type="cellIs" dxfId="3520" priority="1108" operator="lessThan">
      <formula>0</formula>
    </cfRule>
  </conditionalFormatting>
  <conditionalFormatting sqref="C379:M379">
    <cfRule type="cellIs" dxfId="3519" priority="1107" operator="lessThan">
      <formula>0</formula>
    </cfRule>
  </conditionalFormatting>
  <conditionalFormatting sqref="C373:M373">
    <cfRule type="cellIs" dxfId="3518" priority="1106" operator="lessThan">
      <formula>0</formula>
    </cfRule>
  </conditionalFormatting>
  <conditionalFormatting sqref="J367:M367">
    <cfRule type="cellIs" dxfId="3517" priority="1105" operator="lessThan">
      <formula>0</formula>
    </cfRule>
  </conditionalFormatting>
  <conditionalFormatting sqref="C361:M361">
    <cfRule type="cellIs" dxfId="3516" priority="1104" operator="lessThan">
      <formula>0</formula>
    </cfRule>
  </conditionalFormatting>
  <conditionalFormatting sqref="J355:N355">
    <cfRule type="cellIs" dxfId="3515" priority="1103" operator="lessThan">
      <formula>0</formula>
    </cfRule>
  </conditionalFormatting>
  <conditionalFormatting sqref="B398">
    <cfRule type="cellIs" dxfId="3514" priority="1102" operator="lessThan">
      <formula>0</formula>
    </cfRule>
  </conditionalFormatting>
  <conditionalFormatting sqref="B403">
    <cfRule type="cellIs" dxfId="3513" priority="1101" operator="lessThan">
      <formula>0</formula>
    </cfRule>
  </conditionalFormatting>
  <conditionalFormatting sqref="R408">
    <cfRule type="cellIs" dxfId="3512" priority="1095" operator="lessThan">
      <formula>0</formula>
    </cfRule>
  </conditionalFormatting>
  <conditionalFormatting sqref="R409">
    <cfRule type="cellIs" dxfId="3511" priority="1097" operator="lessThan">
      <formula>0</formula>
    </cfRule>
  </conditionalFormatting>
  <conditionalFormatting sqref="Q404:R404 R405:R407">
    <cfRule type="cellIs" dxfId="3510" priority="1100" operator="lessThan">
      <formula>0</formula>
    </cfRule>
  </conditionalFormatting>
  <conditionalFormatting sqref="Q404">
    <cfRule type="cellIs" dxfId="3509" priority="1099" operator="lessThan">
      <formula>0</formula>
    </cfRule>
  </conditionalFormatting>
  <conditionalFormatting sqref="R408">
    <cfRule type="cellIs" dxfId="3508" priority="1096" operator="lessThan">
      <formula>0</formula>
    </cfRule>
  </conditionalFormatting>
  <conditionalFormatting sqref="B404">
    <cfRule type="cellIs" dxfId="3507" priority="1094" operator="lessThan">
      <formula>0</formula>
    </cfRule>
  </conditionalFormatting>
  <conditionalFormatting sqref="R414">
    <cfRule type="cellIs" dxfId="3506" priority="1088" operator="lessThan">
      <formula>0</formula>
    </cfRule>
  </conditionalFormatting>
  <conditionalFormatting sqref="R415">
    <cfRule type="cellIs" dxfId="3505" priority="1090" operator="lessThan">
      <formula>0</formula>
    </cfRule>
  </conditionalFormatting>
  <conditionalFormatting sqref="Q410:R410 R411:R413">
    <cfRule type="cellIs" dxfId="3504" priority="1093" operator="lessThan">
      <formula>0</formula>
    </cfRule>
  </conditionalFormatting>
  <conditionalFormatting sqref="Q410">
    <cfRule type="cellIs" dxfId="3503" priority="1092" operator="lessThan">
      <formula>0</formula>
    </cfRule>
  </conditionalFormatting>
  <conditionalFormatting sqref="R414">
    <cfRule type="cellIs" dxfId="3502" priority="1089" operator="lessThan">
      <formula>0</formula>
    </cfRule>
  </conditionalFormatting>
  <conditionalFormatting sqref="B410">
    <cfRule type="cellIs" dxfId="3501" priority="1087" operator="lessThan">
      <formula>0</formula>
    </cfRule>
  </conditionalFormatting>
  <conditionalFormatting sqref="R432">
    <cfRule type="cellIs" dxfId="3500" priority="1081" operator="lessThan">
      <formula>0</formula>
    </cfRule>
  </conditionalFormatting>
  <conditionalFormatting sqref="Q429:Q431">
    <cfRule type="cellIs" dxfId="3499" priority="1084" operator="lessThan">
      <formula>0</formula>
    </cfRule>
  </conditionalFormatting>
  <conditionalFormatting sqref="R433">
    <cfRule type="cellIs" dxfId="3498" priority="1083" operator="lessThan">
      <formula>0</formula>
    </cfRule>
  </conditionalFormatting>
  <conditionalFormatting sqref="Q428:R428 R429:R431">
    <cfRule type="cellIs" dxfId="3497" priority="1086" operator="lessThan">
      <formula>0</formula>
    </cfRule>
  </conditionalFormatting>
  <conditionalFormatting sqref="Q428">
    <cfRule type="cellIs" dxfId="3496" priority="1085" operator="lessThan">
      <formula>0</formula>
    </cfRule>
  </conditionalFormatting>
  <conditionalFormatting sqref="R432">
    <cfRule type="cellIs" dxfId="3495" priority="1082" operator="lessThan">
      <formula>0</formula>
    </cfRule>
  </conditionalFormatting>
  <conditionalFormatting sqref="H391">
    <cfRule type="cellIs" dxfId="3494" priority="1079" operator="lessThan">
      <formula>0</formula>
    </cfRule>
  </conditionalFormatting>
  <conditionalFormatting sqref="Q435:Q437">
    <cfRule type="cellIs" dxfId="3493" priority="1069" operator="lessThan">
      <formula>0</formula>
    </cfRule>
  </conditionalFormatting>
  <conditionalFormatting sqref="R444">
    <cfRule type="cellIs" dxfId="3492" priority="1061" operator="lessThan">
      <formula>0</formula>
    </cfRule>
  </conditionalFormatting>
  <conditionalFormatting sqref="H384">
    <cfRule type="cellIs" dxfId="3491" priority="1078" operator="lessThan">
      <formula>0</formula>
    </cfRule>
  </conditionalFormatting>
  <conditionalFormatting sqref="H379">
    <cfRule type="cellIs" dxfId="3490" priority="1075" operator="lessThan">
      <formula>0</formula>
    </cfRule>
  </conditionalFormatting>
  <conditionalFormatting sqref="R438">
    <cfRule type="cellIs" dxfId="3489" priority="1068" operator="lessThan">
      <formula>0</formula>
    </cfRule>
  </conditionalFormatting>
  <conditionalFormatting sqref="H373">
    <cfRule type="cellIs" dxfId="3488" priority="1072" operator="lessThan">
      <formula>0</formula>
    </cfRule>
  </conditionalFormatting>
  <conditionalFormatting sqref="Q441:Q443">
    <cfRule type="cellIs" dxfId="3487" priority="1063" operator="lessThan">
      <formula>0</formula>
    </cfRule>
  </conditionalFormatting>
  <conditionalFormatting sqref="Q434:R434 R435:R437">
    <cfRule type="cellIs" dxfId="3486" priority="1071" operator="lessThan">
      <formula>0</formula>
    </cfRule>
  </conditionalFormatting>
  <conditionalFormatting sqref="Q434">
    <cfRule type="cellIs" dxfId="3485" priority="1070" operator="lessThan">
      <formula>0</formula>
    </cfRule>
  </conditionalFormatting>
  <conditionalFormatting sqref="B434">
    <cfRule type="cellIs" dxfId="3484" priority="1066" operator="lessThan">
      <formula>0</formula>
    </cfRule>
  </conditionalFormatting>
  <conditionalFormatting sqref="R445:R446">
    <cfRule type="cellIs" dxfId="3483" priority="1057" operator="lessThan">
      <formula>0</formula>
    </cfRule>
  </conditionalFormatting>
  <conditionalFormatting sqref="R444">
    <cfRule type="cellIs" dxfId="3482" priority="1060" operator="lessThan">
      <formula>0</formula>
    </cfRule>
  </conditionalFormatting>
  <conditionalFormatting sqref="B446">
    <cfRule type="cellIs" dxfId="3481" priority="1056" operator="lessThan">
      <formula>0</formula>
    </cfRule>
  </conditionalFormatting>
  <conditionalFormatting sqref="B440">
    <cfRule type="cellIs" dxfId="3480" priority="1059" operator="lessThan">
      <formula>0</formula>
    </cfRule>
  </conditionalFormatting>
  <conditionalFormatting sqref="Q446">
    <cfRule type="cellIs" dxfId="3479" priority="1062" operator="lessThan">
      <formula>0</formula>
    </cfRule>
  </conditionalFormatting>
  <conditionalFormatting sqref="B447">
    <cfRule type="cellIs" dxfId="3478" priority="1055" operator="lessThan">
      <formula>0</formula>
    </cfRule>
  </conditionalFormatting>
  <conditionalFormatting sqref="R439">
    <cfRule type="cellIs" dxfId="3477" priority="1058" operator="lessThan">
      <formula>0</formula>
    </cfRule>
  </conditionalFormatting>
  <conditionalFormatting sqref="R448:R450">
    <cfRule type="cellIs" dxfId="3476" priority="1054" operator="lessThan">
      <formula>0</formula>
    </cfRule>
  </conditionalFormatting>
  <conditionalFormatting sqref="Q448:Q450">
    <cfRule type="cellIs" dxfId="3475" priority="1053" operator="lessThan">
      <formula>0</formula>
    </cfRule>
  </conditionalFormatting>
  <conditionalFormatting sqref="R603">
    <cfRule type="cellIs" dxfId="3474" priority="1028" operator="lessThan">
      <formula>0</formula>
    </cfRule>
  </conditionalFormatting>
  <conditionalFormatting sqref="B625">
    <cfRule type="cellIs" dxfId="3473" priority="992" operator="lessThan">
      <formula>0</formula>
    </cfRule>
  </conditionalFormatting>
  <conditionalFormatting sqref="Q454:Q456">
    <cfRule type="cellIs" dxfId="3472" priority="1049" operator="lessThan">
      <formula>0</formula>
    </cfRule>
  </conditionalFormatting>
  <conditionalFormatting sqref="R457">
    <cfRule type="cellIs" dxfId="3471" priority="1048" operator="lessThan">
      <formula>0</formula>
    </cfRule>
  </conditionalFormatting>
  <conditionalFormatting sqref="R597">
    <cfRule type="cellIs" dxfId="3470" priority="1037" operator="lessThan">
      <formula>0</formula>
    </cfRule>
  </conditionalFormatting>
  <conditionalFormatting sqref="R451">
    <cfRule type="cellIs" dxfId="3469" priority="1052" operator="lessThan">
      <formula>0</formula>
    </cfRule>
  </conditionalFormatting>
  <conditionalFormatting sqref="R451">
    <cfRule type="cellIs" dxfId="3468" priority="1051" operator="lessThan">
      <formula>0</formula>
    </cfRule>
  </conditionalFormatting>
  <conditionalFormatting sqref="R457">
    <cfRule type="cellIs" dxfId="3467" priority="1047" operator="lessThan">
      <formula>0</formula>
    </cfRule>
  </conditionalFormatting>
  <conditionalFormatting sqref="J593:N595 J596:M596">
    <cfRule type="cellIs" dxfId="3466" priority="1041" operator="lessThan">
      <formula>0</formula>
    </cfRule>
  </conditionalFormatting>
  <conditionalFormatting sqref="B453">
    <cfRule type="cellIs" dxfId="3465" priority="1045" operator="lessThan">
      <formula>0</formula>
    </cfRule>
  </conditionalFormatting>
  <conditionalFormatting sqref="Q599:Q602">
    <cfRule type="cellIs" dxfId="3464" priority="1034" operator="lessThan">
      <formula>0</formula>
    </cfRule>
  </conditionalFormatting>
  <conditionalFormatting sqref="R454:R456">
    <cfRule type="cellIs" dxfId="3463" priority="1050" operator="lessThan">
      <formula>0</formula>
    </cfRule>
  </conditionalFormatting>
  <conditionalFormatting sqref="R593:R595">
    <cfRule type="cellIs" dxfId="3462" priority="1044" operator="lessThan">
      <formula>0</formula>
    </cfRule>
  </conditionalFormatting>
  <conditionalFormatting sqref="R596">
    <cfRule type="cellIs" dxfId="3461" priority="1039" operator="lessThan">
      <formula>0</formula>
    </cfRule>
  </conditionalFormatting>
  <conditionalFormatting sqref="R452">
    <cfRule type="cellIs" dxfId="3460" priority="1046" operator="lessThan">
      <formula>0</formula>
    </cfRule>
  </conditionalFormatting>
  <conditionalFormatting sqref="B592">
    <cfRule type="cellIs" dxfId="3459" priority="1036" operator="lessThan">
      <formula>0</formula>
    </cfRule>
  </conditionalFormatting>
  <conditionalFormatting sqref="Q593:Q595">
    <cfRule type="cellIs" dxfId="3458" priority="1043" operator="lessThan">
      <formula>0</formula>
    </cfRule>
  </conditionalFormatting>
  <conditionalFormatting sqref="J594">
    <cfRule type="cellIs" dxfId="3457" priority="1040" operator="lessThan">
      <formula>0</formula>
    </cfRule>
  </conditionalFormatting>
  <conditionalFormatting sqref="R602">
    <cfRule type="cellIs" dxfId="3456" priority="1029" operator="lessThan">
      <formula>0</formula>
    </cfRule>
  </conditionalFormatting>
  <conditionalFormatting sqref="J595:N595 K593:N594 J596:M596">
    <cfRule type="cellIs" dxfId="3455" priority="1042" operator="lessThan">
      <formula>0</formula>
    </cfRule>
  </conditionalFormatting>
  <conditionalFormatting sqref="R596">
    <cfRule type="cellIs" dxfId="3454" priority="1038" operator="lessThan">
      <formula>0</formula>
    </cfRule>
  </conditionalFormatting>
  <conditionalFormatting sqref="J599:N599 J601:N602 J600:M600">
    <cfRule type="cellIs" dxfId="3453" priority="1032" operator="lessThan">
      <formula>0</formula>
    </cfRule>
  </conditionalFormatting>
  <conditionalFormatting sqref="Q616:Q619">
    <cfRule type="cellIs" dxfId="3452" priority="1026" operator="lessThan">
      <formula>0</formula>
    </cfRule>
  </conditionalFormatting>
  <conditionalFormatting sqref="R602">
    <cfRule type="cellIs" dxfId="3451" priority="1030" operator="lessThan">
      <formula>0</formula>
    </cfRule>
  </conditionalFormatting>
  <conditionalFormatting sqref="J600">
    <cfRule type="cellIs" dxfId="3450" priority="1031" operator="lessThan">
      <formula>0</formula>
    </cfRule>
  </conditionalFormatting>
  <conditionalFormatting sqref="J601:N602 K599:N599 K600:M600">
    <cfRule type="cellIs" dxfId="3449" priority="1033" operator="lessThan">
      <formula>0</formula>
    </cfRule>
  </conditionalFormatting>
  <conditionalFormatting sqref="R599:R601">
    <cfRule type="cellIs" dxfId="3448" priority="1035" operator="lessThan">
      <formula>0</formula>
    </cfRule>
  </conditionalFormatting>
  <conditionalFormatting sqref="R629">
    <cfRule type="cellIs" dxfId="3447" priority="996" operator="lessThan">
      <formula>0</formula>
    </cfRule>
  </conditionalFormatting>
  <conditionalFormatting sqref="I626">
    <cfRule type="cellIs" dxfId="3446" priority="999" operator="lessThan">
      <formula>0</formula>
    </cfRule>
  </conditionalFormatting>
  <conditionalFormatting sqref="C616:N619">
    <cfRule type="cellIs" dxfId="3445" priority="1024" operator="lessThan">
      <formula>0</formula>
    </cfRule>
  </conditionalFormatting>
  <conditionalFormatting sqref="R619">
    <cfRule type="cellIs" dxfId="3444" priority="1020" operator="lessThan">
      <formula>0</formula>
    </cfRule>
  </conditionalFormatting>
  <conditionalFormatting sqref="I616">
    <cfRule type="cellIs" dxfId="3443" priority="1023" operator="lessThan">
      <formula>0</formula>
    </cfRule>
  </conditionalFormatting>
  <conditionalFormatting sqref="H621:H624">
    <cfRule type="cellIs" dxfId="3442" priority="1006" operator="lessThan">
      <formula>0</formula>
    </cfRule>
  </conditionalFormatting>
  <conditionalFormatting sqref="R619">
    <cfRule type="cellIs" dxfId="3441" priority="1021" operator="lessThan">
      <formula>0</formula>
    </cfRule>
  </conditionalFormatting>
  <conditionalFormatting sqref="H616">
    <cfRule type="cellIs" dxfId="3440" priority="1017" operator="lessThan">
      <formula>0</formula>
    </cfRule>
  </conditionalFormatting>
  <conditionalFormatting sqref="H616:H619">
    <cfRule type="cellIs" dxfId="3439" priority="1018" operator="lessThan">
      <formula>0</formula>
    </cfRule>
  </conditionalFormatting>
  <conditionalFormatting sqref="C617:J617">
    <cfRule type="cellIs" dxfId="3438" priority="1022" operator="lessThan">
      <formula>0</formula>
    </cfRule>
  </conditionalFormatting>
  <conditionalFormatting sqref="H617:H619">
    <cfRule type="cellIs" dxfId="3437" priority="1019" operator="lessThan">
      <formula>0</formula>
    </cfRule>
  </conditionalFormatting>
  <conditionalFormatting sqref="I617 K616:N617 C618:N619">
    <cfRule type="cellIs" dxfId="3436" priority="1025" operator="lessThan">
      <formula>0</formula>
    </cfRule>
  </conditionalFormatting>
  <conditionalFormatting sqref="R616:R618">
    <cfRule type="cellIs" dxfId="3435" priority="1027" operator="lessThan">
      <formula>0</formula>
    </cfRule>
  </conditionalFormatting>
  <conditionalFormatting sqref="B615">
    <cfRule type="cellIs" dxfId="3434" priority="1016" operator="lessThan">
      <formula>0</formula>
    </cfRule>
  </conditionalFormatting>
  <conditionalFormatting sqref="R624">
    <cfRule type="cellIs" dxfId="3433" priority="1008" operator="lessThan">
      <formula>0</formula>
    </cfRule>
  </conditionalFormatting>
  <conditionalFormatting sqref="I621">
    <cfRule type="cellIs" dxfId="3432" priority="1011" operator="lessThan">
      <formula>0</formula>
    </cfRule>
  </conditionalFormatting>
  <conditionalFormatting sqref="C621:N624">
    <cfRule type="cellIs" dxfId="3431" priority="1012" operator="lessThan">
      <formula>0</formula>
    </cfRule>
  </conditionalFormatting>
  <conditionalFormatting sqref="R624">
    <cfRule type="cellIs" dxfId="3430" priority="1009" operator="lessThan">
      <formula>0</formula>
    </cfRule>
  </conditionalFormatting>
  <conditionalFormatting sqref="H621">
    <cfRule type="cellIs" dxfId="3429" priority="1005" operator="lessThan">
      <formula>0</formula>
    </cfRule>
  </conditionalFormatting>
  <conditionalFormatting sqref="Q621:Q624">
    <cfRule type="cellIs" dxfId="3428" priority="1014" operator="lessThan">
      <formula>0</formula>
    </cfRule>
  </conditionalFormatting>
  <conditionalFormatting sqref="C622:J622">
    <cfRule type="cellIs" dxfId="3427" priority="1010" operator="lessThan">
      <formula>0</formula>
    </cfRule>
  </conditionalFormatting>
  <conditionalFormatting sqref="H622:H624">
    <cfRule type="cellIs" dxfId="3426" priority="1007" operator="lessThan">
      <formula>0</formula>
    </cfRule>
  </conditionalFormatting>
  <conditionalFormatting sqref="I622 K621:N622 C623:N624">
    <cfRule type="cellIs" dxfId="3425" priority="1013" operator="lessThan">
      <formula>0</formula>
    </cfRule>
  </conditionalFormatting>
  <conditionalFormatting sqref="R621:R623">
    <cfRule type="cellIs" dxfId="3424" priority="1015" operator="lessThan">
      <formula>0</formula>
    </cfRule>
  </conditionalFormatting>
  <conditionalFormatting sqref="B620">
    <cfRule type="cellIs" dxfId="3423" priority="1004" operator="lessThan">
      <formula>0</formula>
    </cfRule>
  </conditionalFormatting>
  <conditionalFormatting sqref="C626:N629">
    <cfRule type="cellIs" dxfId="3422" priority="1000" operator="lessThan">
      <formula>0</formula>
    </cfRule>
  </conditionalFormatting>
  <conditionalFormatting sqref="R629">
    <cfRule type="cellIs" dxfId="3421" priority="997" operator="lessThan">
      <formula>0</formula>
    </cfRule>
  </conditionalFormatting>
  <conditionalFormatting sqref="H626">
    <cfRule type="cellIs" dxfId="3420" priority="993" operator="lessThan">
      <formula>0</formula>
    </cfRule>
  </conditionalFormatting>
  <conditionalFormatting sqref="H626:H629">
    <cfRule type="cellIs" dxfId="3419" priority="994" operator="lessThan">
      <formula>0</formula>
    </cfRule>
  </conditionalFormatting>
  <conditionalFormatting sqref="Q626:Q629">
    <cfRule type="cellIs" dxfId="3418" priority="1002" operator="lessThan">
      <formula>0</formula>
    </cfRule>
  </conditionalFormatting>
  <conditionalFormatting sqref="C627:J627">
    <cfRule type="cellIs" dxfId="3417" priority="998" operator="lessThan">
      <formula>0</formula>
    </cfRule>
  </conditionalFormatting>
  <conditionalFormatting sqref="H627:H629">
    <cfRule type="cellIs" dxfId="3416" priority="995" operator="lessThan">
      <formula>0</formula>
    </cfRule>
  </conditionalFormatting>
  <conditionalFormatting sqref="I627 K626:N627 C628:N629">
    <cfRule type="cellIs" dxfId="3415" priority="1001" operator="lessThan">
      <formula>0</formula>
    </cfRule>
  </conditionalFormatting>
  <conditionalFormatting sqref="R626:R628">
    <cfRule type="cellIs" dxfId="3414" priority="1003" operator="lessThan">
      <formula>0</formula>
    </cfRule>
  </conditionalFormatting>
  <conditionalFormatting sqref="C351:I351">
    <cfRule type="cellIs" dxfId="3413" priority="989" operator="lessThan">
      <formula>0</formula>
    </cfRule>
  </conditionalFormatting>
  <conditionalFormatting sqref="C353:I354">
    <cfRule type="cellIs" dxfId="3412" priority="990" operator="lessThan">
      <formula>0</formula>
    </cfRule>
  </conditionalFormatting>
  <conditionalFormatting sqref="Q506:R506">
    <cfRule type="cellIs" dxfId="3411" priority="973" operator="lessThan">
      <formula>0</formula>
    </cfRule>
  </conditionalFormatting>
  <conditionalFormatting sqref="Q499:Q502">
    <cfRule type="cellIs" dxfId="3410" priority="974" operator="lessThan">
      <formula>0</formula>
    </cfRule>
  </conditionalFormatting>
  <conditionalFormatting sqref="R611:R613">
    <cfRule type="cellIs" dxfId="3409" priority="936" operator="lessThan">
      <formula>0</formula>
    </cfRule>
  </conditionalFormatting>
  <conditionalFormatting sqref="B498">
    <cfRule type="cellIs" dxfId="3408" priority="991" operator="lessThan">
      <formula>0</formula>
    </cfRule>
  </conditionalFormatting>
  <conditionalFormatting sqref="N427">
    <cfRule type="cellIs" dxfId="3407" priority="715" operator="lessThan">
      <formula>0</formula>
    </cfRule>
  </conditionalFormatting>
  <conditionalFormatting sqref="C352:I352">
    <cfRule type="cellIs" dxfId="3406" priority="988" operator="lessThan">
      <formula>0</formula>
    </cfRule>
  </conditionalFormatting>
  <conditionalFormatting sqref="C355:I355">
    <cfRule type="cellIs" dxfId="3405" priority="987" operator="lessThan">
      <formula>0</formula>
    </cfRule>
  </conditionalFormatting>
  <conditionalFormatting sqref="C365:I366">
    <cfRule type="cellIs" dxfId="3404" priority="986" operator="lessThan">
      <formula>0</formula>
    </cfRule>
  </conditionalFormatting>
  <conditionalFormatting sqref="C363:I363">
    <cfRule type="cellIs" dxfId="3403" priority="985" operator="lessThan">
      <formula>0</formula>
    </cfRule>
  </conditionalFormatting>
  <conditionalFormatting sqref="C364:I364">
    <cfRule type="cellIs" dxfId="3402" priority="984" operator="lessThan">
      <formula>0</formula>
    </cfRule>
  </conditionalFormatting>
  <conditionalFormatting sqref="C367:I367">
    <cfRule type="cellIs" dxfId="3401" priority="983" operator="lessThan">
      <formula>0</formula>
    </cfRule>
  </conditionalFormatting>
  <conditionalFormatting sqref="C593:I596">
    <cfRule type="cellIs" dxfId="3400" priority="981" operator="lessThan">
      <formula>0</formula>
    </cfRule>
  </conditionalFormatting>
  <conditionalFormatting sqref="C594:I594">
    <cfRule type="cellIs" dxfId="3399" priority="980" operator="lessThan">
      <formula>0</formula>
    </cfRule>
  </conditionalFormatting>
  <conditionalFormatting sqref="C595:I596">
    <cfRule type="cellIs" dxfId="3398" priority="982" operator="lessThan">
      <formula>0</formula>
    </cfRule>
  </conditionalFormatting>
  <conditionalFormatting sqref="R551">
    <cfRule type="cellIs" dxfId="3397" priority="962" operator="lessThan">
      <formula>0</formula>
    </cfRule>
  </conditionalFormatting>
  <conditionalFormatting sqref="R551">
    <cfRule type="cellIs" dxfId="3396" priority="963" operator="lessThan">
      <formula>0</formula>
    </cfRule>
  </conditionalFormatting>
  <conditionalFormatting sqref="C599:I602">
    <cfRule type="cellIs" dxfId="3395" priority="978" operator="lessThan">
      <formula>0</formula>
    </cfRule>
  </conditionalFormatting>
  <conditionalFormatting sqref="C600:I600">
    <cfRule type="cellIs" dxfId="3394" priority="977" operator="lessThan">
      <formula>0</formula>
    </cfRule>
  </conditionalFormatting>
  <conditionalFormatting sqref="C601:I602">
    <cfRule type="cellIs" dxfId="3393" priority="979" operator="lessThan">
      <formula>0</formula>
    </cfRule>
  </conditionalFormatting>
  <conditionalFormatting sqref="C461:C464">
    <cfRule type="cellIs" dxfId="3392" priority="976" operator="lessThan">
      <formula>0</formula>
    </cfRule>
  </conditionalFormatting>
  <conditionalFormatting sqref="Q468:Q471">
    <cfRule type="cellIs" dxfId="3391" priority="975" operator="lessThan">
      <formula>0</formula>
    </cfRule>
  </conditionalFormatting>
  <conditionalFormatting sqref="R507:R510">
    <cfRule type="cellIs" dxfId="3390" priority="972" operator="lessThan">
      <formula>0</formula>
    </cfRule>
  </conditionalFormatting>
  <conditionalFormatting sqref="R511:R512">
    <cfRule type="cellIs" dxfId="3389" priority="971" operator="lessThan">
      <formula>0</formula>
    </cfRule>
  </conditionalFormatting>
  <conditionalFormatting sqref="R512">
    <cfRule type="cellIs" dxfId="3388" priority="970" operator="lessThan">
      <formula>0</formula>
    </cfRule>
  </conditionalFormatting>
  <conditionalFormatting sqref="R511">
    <cfRule type="cellIs" dxfId="3387" priority="969" operator="lessThan">
      <formula>0</formula>
    </cfRule>
  </conditionalFormatting>
  <conditionalFormatting sqref="Q507:Q510">
    <cfRule type="cellIs" dxfId="3386" priority="968" operator="lessThan">
      <formula>0</formula>
    </cfRule>
  </conditionalFormatting>
  <conditionalFormatting sqref="B506">
    <cfRule type="cellIs" dxfId="3385" priority="967" operator="lessThan">
      <formula>0</formula>
    </cfRule>
  </conditionalFormatting>
  <conditionalFormatting sqref="C611:N614">
    <cfRule type="cellIs" dxfId="3384" priority="933" operator="lessThan">
      <formula>0</formula>
    </cfRule>
  </conditionalFormatting>
  <conditionalFormatting sqref="R614">
    <cfRule type="cellIs" dxfId="3383" priority="930" operator="lessThan">
      <formula>0</formula>
    </cfRule>
  </conditionalFormatting>
  <conditionalFormatting sqref="Q547:Q550">
    <cfRule type="cellIs" dxfId="3382" priority="961" operator="lessThan">
      <formula>0</formula>
    </cfRule>
  </conditionalFormatting>
  <conditionalFormatting sqref="H611:H614">
    <cfRule type="cellIs" dxfId="3381" priority="927" operator="lessThan">
      <formula>0</formula>
    </cfRule>
  </conditionalFormatting>
  <conditionalFormatting sqref="R504">
    <cfRule type="cellIs" dxfId="3380" priority="966" operator="lessThan">
      <formula>0</formula>
    </cfRule>
  </conditionalFormatting>
  <conditionalFormatting sqref="R547:R550 R552 R554:R560">
    <cfRule type="cellIs" dxfId="3379" priority="965" operator="lessThan">
      <formula>0</formula>
    </cfRule>
  </conditionalFormatting>
  <conditionalFormatting sqref="Q546">
    <cfRule type="cellIs" dxfId="3378" priority="964" operator="lessThan">
      <formula>0</formula>
    </cfRule>
  </conditionalFormatting>
  <conditionalFormatting sqref="Q554:Q558">
    <cfRule type="cellIs" dxfId="3377" priority="960" operator="lessThan">
      <formula>0</formula>
    </cfRule>
  </conditionalFormatting>
  <conditionalFormatting sqref="R570:R573 R575">
    <cfRule type="cellIs" dxfId="3376" priority="958" operator="lessThan">
      <formula>0</formula>
    </cfRule>
  </conditionalFormatting>
  <conditionalFormatting sqref="B546">
    <cfRule type="cellIs" dxfId="3375" priority="959" operator="lessThan">
      <formula>0</formula>
    </cfRule>
  </conditionalFormatting>
  <conditionalFormatting sqref="Q569">
    <cfRule type="cellIs" dxfId="3374" priority="957" operator="lessThan">
      <formula>0</formula>
    </cfRule>
  </conditionalFormatting>
  <conditionalFormatting sqref="R574">
    <cfRule type="cellIs" dxfId="3373" priority="956" operator="lessThan">
      <formula>0</formula>
    </cfRule>
  </conditionalFormatting>
  <conditionalFormatting sqref="R574">
    <cfRule type="cellIs" dxfId="3372" priority="955" operator="lessThan">
      <formula>0</formula>
    </cfRule>
  </conditionalFormatting>
  <conditionalFormatting sqref="Q570:Q573">
    <cfRule type="cellIs" dxfId="3371" priority="954" operator="lessThan">
      <formula>0</formula>
    </cfRule>
  </conditionalFormatting>
  <conditionalFormatting sqref="R582 R577:R580">
    <cfRule type="cellIs" dxfId="3370" priority="952" operator="lessThan">
      <formula>0</formula>
    </cfRule>
  </conditionalFormatting>
  <conditionalFormatting sqref="R581">
    <cfRule type="cellIs" dxfId="3369" priority="950" operator="lessThan">
      <formula>0</formula>
    </cfRule>
  </conditionalFormatting>
  <conditionalFormatting sqref="B569">
    <cfRule type="cellIs" dxfId="3368" priority="953" operator="lessThan">
      <formula>0</formula>
    </cfRule>
  </conditionalFormatting>
  <conditionalFormatting sqref="Q576">
    <cfRule type="cellIs" dxfId="3367" priority="951" operator="lessThan">
      <formula>0</formula>
    </cfRule>
  </conditionalFormatting>
  <conditionalFormatting sqref="Q577:Q580">
    <cfRule type="cellIs" dxfId="3366" priority="948" operator="lessThan">
      <formula>0</formula>
    </cfRule>
  </conditionalFormatting>
  <conditionalFormatting sqref="R581">
    <cfRule type="cellIs" dxfId="3365" priority="949" operator="lessThan">
      <formula>0</formula>
    </cfRule>
  </conditionalFormatting>
  <conditionalFormatting sqref="Q605:Q607 Q609">
    <cfRule type="cellIs" dxfId="3364" priority="946" operator="lessThan">
      <formula>0</formula>
    </cfRule>
  </conditionalFormatting>
  <conditionalFormatting sqref="R605:R607">
    <cfRule type="cellIs" dxfId="3363" priority="947" operator="lessThan">
      <formula>0</formula>
    </cfRule>
  </conditionalFormatting>
  <conditionalFormatting sqref="C607:I607">
    <cfRule type="cellIs" dxfId="3362" priority="939" operator="lessThan">
      <formula>0</formula>
    </cfRule>
  </conditionalFormatting>
  <conditionalFormatting sqref="C605:I607">
    <cfRule type="cellIs" dxfId="3361" priority="938" operator="lessThan">
      <formula>0</formula>
    </cfRule>
  </conditionalFormatting>
  <conditionalFormatting sqref="B604">
    <cfRule type="cellIs" dxfId="3360" priority="940" operator="lessThan">
      <formula>0</formula>
    </cfRule>
  </conditionalFormatting>
  <conditionalFormatting sqref="J605:N607">
    <cfRule type="cellIs" dxfId="3359" priority="944" operator="lessThan">
      <formula>0</formula>
    </cfRule>
  </conditionalFormatting>
  <conditionalFormatting sqref="Q611:Q614">
    <cfRule type="cellIs" dxfId="3358" priority="935" operator="lessThan">
      <formula>0</formula>
    </cfRule>
  </conditionalFormatting>
  <conditionalFormatting sqref="R608:R609">
    <cfRule type="cellIs" dxfId="3357" priority="941" operator="lessThan">
      <formula>0</formula>
    </cfRule>
  </conditionalFormatting>
  <conditionalFormatting sqref="C433:M433">
    <cfRule type="cellIs" dxfId="3356" priority="713" operator="lessThan">
      <formula>0</formula>
    </cfRule>
  </conditionalFormatting>
  <conditionalFormatting sqref="R608:R609">
    <cfRule type="cellIs" dxfId="3355" priority="942" operator="lessThan">
      <formula>0</formula>
    </cfRule>
  </conditionalFormatting>
  <conditionalFormatting sqref="J606">
    <cfRule type="cellIs" dxfId="3354" priority="943" operator="lessThan">
      <formula>0</formula>
    </cfRule>
  </conditionalFormatting>
  <conditionalFormatting sqref="J607:N607 K605:N606">
    <cfRule type="cellIs" dxfId="3353" priority="945" operator="lessThan">
      <formula>0</formula>
    </cfRule>
  </conditionalFormatting>
  <conditionalFormatting sqref="I612 K611:N612 C613:N614">
    <cfRule type="cellIs" dxfId="3352" priority="934" operator="lessThan">
      <formula>0</formula>
    </cfRule>
  </conditionalFormatting>
  <conditionalFormatting sqref="N427">
    <cfRule type="cellIs" dxfId="3351" priority="716" operator="lessThan">
      <formula>0</formula>
    </cfRule>
  </conditionalFormatting>
  <conditionalFormatting sqref="B429:N429">
    <cfRule type="cellIs" dxfId="3350" priority="708" operator="lessThan">
      <formula>0</formula>
    </cfRule>
  </conditionalFormatting>
  <conditionalFormatting sqref="C606:I606">
    <cfRule type="cellIs" dxfId="3349" priority="937" operator="lessThan">
      <formula>0</formula>
    </cfRule>
  </conditionalFormatting>
  <conditionalFormatting sqref="B429:N429">
    <cfRule type="cellIs" dxfId="3348" priority="709" operator="lessThan">
      <formula>0</formula>
    </cfRule>
  </conditionalFormatting>
  <conditionalFormatting sqref="H433">
    <cfRule type="cellIs" dxfId="3347" priority="712" operator="lessThan">
      <formula>0</formula>
    </cfRule>
  </conditionalFormatting>
  <conditionalFormatting sqref="B433">
    <cfRule type="cellIs" dxfId="3346" priority="711" operator="lessThan">
      <formula>0</formula>
    </cfRule>
  </conditionalFormatting>
  <conditionalFormatting sqref="B433">
    <cfRule type="cellIs" dxfId="3345" priority="710" operator="lessThan">
      <formula>0</formula>
    </cfRule>
  </conditionalFormatting>
  <conditionalFormatting sqref="B429:N429">
    <cfRule type="cellIs" dxfId="3344" priority="706" operator="lessThan">
      <formula>0</formula>
    </cfRule>
  </conditionalFormatting>
  <conditionalFormatting sqref="B429:N429">
    <cfRule type="cellIs" dxfId="3343" priority="707" operator="lessThan">
      <formula>0</formula>
    </cfRule>
  </conditionalFormatting>
  <conditionalFormatting sqref="B435:N435">
    <cfRule type="cellIs" dxfId="3342" priority="693" operator="lessThan">
      <formula>0</formula>
    </cfRule>
  </conditionalFormatting>
  <conditionalFormatting sqref="H611">
    <cfRule type="cellIs" dxfId="3341" priority="926" operator="lessThan">
      <formula>0</formula>
    </cfRule>
  </conditionalFormatting>
  <conditionalFormatting sqref="C433:M433">
    <cfRule type="cellIs" dxfId="3340" priority="714" operator="lessThan">
      <formula>0</formula>
    </cfRule>
  </conditionalFormatting>
  <conditionalFormatting sqref="H612:H614">
    <cfRule type="cellIs" dxfId="3339" priority="928" operator="lessThan">
      <formula>0</formula>
    </cfRule>
  </conditionalFormatting>
  <conditionalFormatting sqref="R614">
    <cfRule type="cellIs" dxfId="3338" priority="929" operator="lessThan">
      <formula>0</formula>
    </cfRule>
  </conditionalFormatting>
  <conditionalFormatting sqref="I611">
    <cfRule type="cellIs" dxfId="3337" priority="932" operator="lessThan">
      <formula>0</formula>
    </cfRule>
  </conditionalFormatting>
  <conditionalFormatting sqref="N439">
    <cfRule type="cellIs" dxfId="3336" priority="686" operator="lessThan">
      <formula>0</formula>
    </cfRule>
  </conditionalFormatting>
  <conditionalFormatting sqref="C612:J612">
    <cfRule type="cellIs" dxfId="3335" priority="931" operator="lessThan">
      <formula>0</formula>
    </cfRule>
  </conditionalFormatting>
  <conditionalFormatting sqref="B610">
    <cfRule type="cellIs" dxfId="3334" priority="925" operator="lessThan">
      <formula>0</formula>
    </cfRule>
  </conditionalFormatting>
  <conditionalFormatting sqref="B435:N435">
    <cfRule type="cellIs" dxfId="3333" priority="692" operator="lessThan">
      <formula>0</formula>
    </cfRule>
  </conditionalFormatting>
  <conditionalFormatting sqref="C445:M445">
    <cfRule type="cellIs" dxfId="3332" priority="683" operator="lessThan">
      <formula>0</formula>
    </cfRule>
  </conditionalFormatting>
  <conditionalFormatting sqref="C445:M445">
    <cfRule type="cellIs" dxfId="3331" priority="684" operator="lessThan">
      <formula>0</formula>
    </cfRule>
  </conditionalFormatting>
  <conditionalFormatting sqref="B435:N435">
    <cfRule type="cellIs" dxfId="3330" priority="691" operator="lessThan">
      <formula>0</formula>
    </cfRule>
  </conditionalFormatting>
  <conditionalFormatting sqref="N438">
    <cfRule type="cellIs" dxfId="3329" priority="687" operator="lessThan">
      <formula>0</formula>
    </cfRule>
  </conditionalFormatting>
  <conditionalFormatting sqref="B435:N435">
    <cfRule type="cellIs" dxfId="3328" priority="690" operator="lessThan">
      <formula>0</formula>
    </cfRule>
  </conditionalFormatting>
  <conditionalFormatting sqref="B435:N435">
    <cfRule type="cellIs" dxfId="3327" priority="688" operator="lessThan">
      <formula>0</formula>
    </cfRule>
  </conditionalFormatting>
  <conditionalFormatting sqref="B598">
    <cfRule type="cellIs" dxfId="3326" priority="924" operator="lessThan">
      <formula>0</formula>
    </cfRule>
  </conditionalFormatting>
  <conditionalFormatting sqref="N439">
    <cfRule type="cellIs" dxfId="3325" priority="685" operator="lessThan">
      <formula>0</formula>
    </cfRule>
  </conditionalFormatting>
  <conditionalFormatting sqref="B435:N435">
    <cfRule type="cellIs" dxfId="3324" priority="689" operator="lessThan">
      <formula>0</formula>
    </cfRule>
  </conditionalFormatting>
  <conditionalFormatting sqref="B598">
    <cfRule type="cellIs" dxfId="3323" priority="923" operator="lessThan">
      <formula>0</formula>
    </cfRule>
  </conditionalFormatting>
  <conditionalFormatting sqref="B641">
    <cfRule type="cellIs" dxfId="3322" priority="911" operator="lessThan">
      <formula>0</formula>
    </cfRule>
  </conditionalFormatting>
  <conditionalFormatting sqref="B591">
    <cfRule type="cellIs" dxfId="3321" priority="921" operator="lessThan">
      <formula>0</formula>
    </cfRule>
  </conditionalFormatting>
  <conditionalFormatting sqref="B591">
    <cfRule type="cellIs" dxfId="3320" priority="922" operator="lessThan">
      <formula>0</formula>
    </cfRule>
  </conditionalFormatting>
  <conditionalFormatting sqref="B609">
    <cfRule type="cellIs" dxfId="3319" priority="919" operator="lessThan">
      <formula>0</formula>
    </cfRule>
  </conditionalFormatting>
  <conditionalFormatting sqref="B609">
    <cfRule type="cellIs" dxfId="3318" priority="92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3317" priority="918" operator="lessThan">
      <formula>0</formula>
    </cfRule>
  </conditionalFormatting>
  <conditionalFormatting sqref="B646">
    <cfRule type="cellIs" dxfId="3316" priority="915" operator="lessThan">
      <formula>0</formula>
    </cfRule>
  </conditionalFormatting>
  <conditionalFormatting sqref="B631">
    <cfRule type="cellIs" dxfId="3315" priority="917" operator="lessThan">
      <formula>0</formula>
    </cfRule>
  </conditionalFormatting>
  <conditionalFormatting sqref="B635">
    <cfRule type="cellIs" dxfId="3314" priority="916" operator="lessThan">
      <formula>0</formula>
    </cfRule>
  </conditionalFormatting>
  <conditionalFormatting sqref="B662">
    <cfRule type="cellIs" dxfId="3313" priority="914" operator="lessThan">
      <formula>0</formula>
    </cfRule>
  </conditionalFormatting>
  <conditionalFormatting sqref="B671">
    <cfRule type="cellIs" dxfId="3312" priority="913" operator="lessThan">
      <formula>0</formula>
    </cfRule>
  </conditionalFormatting>
  <conditionalFormatting sqref="I674:N674 Q672:R675">
    <cfRule type="cellIs" dxfId="3311" priority="912" operator="lessThan">
      <formula>0</formula>
    </cfRule>
  </conditionalFormatting>
  <conditionalFormatting sqref="Q641">
    <cfRule type="cellIs" dxfId="3310" priority="909" operator="lessThan">
      <formula>0</formula>
    </cfRule>
  </conditionalFormatting>
  <conditionalFormatting sqref="Q641">
    <cfRule type="cellIs" dxfId="3309" priority="910" operator="lessThan">
      <formula>0</formula>
    </cfRule>
  </conditionalFormatting>
  <conditionalFormatting sqref="Q422:R422 R423:R425">
    <cfRule type="cellIs" dxfId="3308" priority="896" operator="lessThan">
      <formula>0</formula>
    </cfRule>
  </conditionalFormatting>
  <conditionalFormatting sqref="B416">
    <cfRule type="cellIs" dxfId="3307" priority="897" operator="lessThan">
      <formula>0</formula>
    </cfRule>
  </conditionalFormatting>
  <conditionalFormatting sqref="Q423:Q425">
    <cfRule type="cellIs" dxfId="3306" priority="894" operator="lessThan">
      <formula>0</formula>
    </cfRule>
  </conditionalFormatting>
  <conditionalFormatting sqref="Q422">
    <cfRule type="cellIs" dxfId="3305" priority="895" operator="lessThan">
      <formula>0</formula>
    </cfRule>
  </conditionalFormatting>
  <conditionalFormatting sqref="R426">
    <cfRule type="cellIs" dxfId="3304" priority="892" operator="lessThan">
      <formula>0</formula>
    </cfRule>
  </conditionalFormatting>
  <conditionalFormatting sqref="R427">
    <cfRule type="cellIs" dxfId="3303" priority="893" operator="lessThan">
      <formula>0</formula>
    </cfRule>
  </conditionalFormatting>
  <conditionalFormatting sqref="B422">
    <cfRule type="cellIs" dxfId="3302" priority="890" operator="lessThan">
      <formula>0</formula>
    </cfRule>
  </conditionalFormatting>
  <conditionalFormatting sqref="R426">
    <cfRule type="cellIs" dxfId="3301" priority="891" operator="lessThan">
      <formula>0</formula>
    </cfRule>
  </conditionalFormatting>
  <conditionalFormatting sqref="B454:N454">
    <cfRule type="cellIs" dxfId="3300" priority="646" operator="lessThan">
      <formula>0</formula>
    </cfRule>
  </conditionalFormatting>
  <conditionalFormatting sqref="B454:N454">
    <cfRule type="cellIs" dxfId="3299" priority="647" operator="lessThan">
      <formula>0</formula>
    </cfRule>
  </conditionalFormatting>
  <conditionalFormatting sqref="C652:I652">
    <cfRule type="cellIs" dxfId="3298" priority="908" operator="lessThan">
      <formula>0</formula>
    </cfRule>
  </conditionalFormatting>
  <conditionalFormatting sqref="C653:I653">
    <cfRule type="cellIs" dxfId="3297" priority="907" operator="lessThan">
      <formula>0</formula>
    </cfRule>
  </conditionalFormatting>
  <conditionalFormatting sqref="C658:M658">
    <cfRule type="cellIs" dxfId="3296" priority="906" operator="lessThan">
      <formula>0</formula>
    </cfRule>
  </conditionalFormatting>
  <conditionalFormatting sqref="C647:N647">
    <cfRule type="cellIs" dxfId="3295" priority="905" operator="lessThan">
      <formula>0</formula>
    </cfRule>
  </conditionalFormatting>
  <conditionalFormatting sqref="Q650">
    <cfRule type="cellIs" dxfId="3294" priority="904" operator="lessThan">
      <formula>0</formula>
    </cfRule>
  </conditionalFormatting>
  <conditionalFormatting sqref="Q417:Q419">
    <cfRule type="cellIs" dxfId="3293" priority="901" operator="lessThan">
      <formula>0</formula>
    </cfRule>
  </conditionalFormatting>
  <conditionalFormatting sqref="R420">
    <cfRule type="cellIs" dxfId="3292" priority="898" operator="lessThan">
      <formula>0</formula>
    </cfRule>
  </conditionalFormatting>
  <conditionalFormatting sqref="R421">
    <cfRule type="cellIs" dxfId="3291" priority="900" operator="lessThan">
      <formula>0</formula>
    </cfRule>
  </conditionalFormatting>
  <conditionalFormatting sqref="Q416:R416 R417:R419">
    <cfRule type="cellIs" dxfId="3290" priority="903" operator="lessThan">
      <formula>0</formula>
    </cfRule>
  </conditionalFormatting>
  <conditionalFormatting sqref="Q416">
    <cfRule type="cellIs" dxfId="3289" priority="902" operator="lessThan">
      <formula>0</formula>
    </cfRule>
  </conditionalFormatting>
  <conditionalFormatting sqref="R420">
    <cfRule type="cellIs" dxfId="3288" priority="899" operator="lessThan">
      <formula>0</formula>
    </cfRule>
  </conditionalFormatting>
  <conditionalFormatting sqref="B454:N454">
    <cfRule type="cellIs" dxfId="3287" priority="645" operator="lessThan">
      <formula>0</formula>
    </cfRule>
  </conditionalFormatting>
  <conditionalFormatting sqref="B454:N454">
    <cfRule type="cellIs" dxfId="3286" priority="644" operator="lessThan">
      <formula>0</formula>
    </cfRule>
  </conditionalFormatting>
  <conditionalFormatting sqref="B454:N454">
    <cfRule type="cellIs" dxfId="3285" priority="643" operator="lessThan">
      <formula>0</formula>
    </cfRule>
  </conditionalFormatting>
  <conditionalFormatting sqref="B454:N454">
    <cfRule type="cellIs" dxfId="3284" priority="641" operator="lessThan">
      <formula>0</formula>
    </cfRule>
  </conditionalFormatting>
  <conditionalFormatting sqref="B454:N454">
    <cfRule type="cellIs" dxfId="3283" priority="642" operator="lessThan">
      <formula>0</formula>
    </cfRule>
  </conditionalFormatting>
  <conditionalFormatting sqref="N457">
    <cfRule type="cellIs" dxfId="3282" priority="639" operator="lessThan">
      <formula>0</formula>
    </cfRule>
  </conditionalFormatting>
  <conditionalFormatting sqref="B454:N454">
    <cfRule type="cellIs" dxfId="3281" priority="640" operator="lessThan">
      <formula>0</formula>
    </cfRule>
  </conditionalFormatting>
  <conditionalFormatting sqref="N458">
    <cfRule type="cellIs" dxfId="3280" priority="638" operator="lessThan">
      <formula>0</formula>
    </cfRule>
  </conditionalFormatting>
  <conditionalFormatting sqref="Q530">
    <cfRule type="cellIs" dxfId="3279" priority="360" operator="lessThan">
      <formula>0</formula>
    </cfRule>
  </conditionalFormatting>
  <conditionalFormatting sqref="N458">
    <cfRule type="cellIs" dxfId="3278" priority="637" operator="lessThan">
      <formula>0</formula>
    </cfRule>
  </conditionalFormatting>
  <conditionalFormatting sqref="D461:N464">
    <cfRule type="cellIs" dxfId="3277" priority="634" operator="lessThan">
      <formula>0</formula>
    </cfRule>
  </conditionalFormatting>
  <conditionalFormatting sqref="Q538">
    <cfRule type="cellIs" dxfId="3276" priority="357" operator="lessThan">
      <formula>0</formula>
    </cfRule>
  </conditionalFormatting>
  <conditionalFormatting sqref="B461:B464">
    <cfRule type="cellIs" dxfId="3275" priority="631" operator="lessThan">
      <formula>0</formula>
    </cfRule>
  </conditionalFormatting>
  <conditionalFormatting sqref="Q553">
    <cfRule type="cellIs" dxfId="3274" priority="354" operator="lessThan">
      <formula>0</formula>
    </cfRule>
  </conditionalFormatting>
  <conditionalFormatting sqref="B512">
    <cfRule type="cellIs" dxfId="3273" priority="628" operator="lessThan">
      <formula>0</formula>
    </cfRule>
  </conditionalFormatting>
  <conditionalFormatting sqref="C512">
    <cfRule type="cellIs" dxfId="3272" priority="625" operator="lessThan">
      <formula>0</formula>
    </cfRule>
  </conditionalFormatting>
  <conditionalFormatting sqref="Q561">
    <cfRule type="cellIs" dxfId="3271" priority="351" operator="lessThan">
      <formula>0</formula>
    </cfRule>
  </conditionalFormatting>
  <conditionalFormatting sqref="Q590">
    <cfRule type="cellIs" dxfId="3270" priority="348" operator="lessThan">
      <formula>0</formula>
    </cfRule>
  </conditionalFormatting>
  <conditionalFormatting sqref="N365">
    <cfRule type="cellIs" dxfId="3269" priority="889" operator="lessThan">
      <formula>0</formula>
    </cfRule>
  </conditionalFormatting>
  <conditionalFormatting sqref="N371">
    <cfRule type="cellIs" dxfId="3268" priority="888" operator="lessThan">
      <formula>0</formula>
    </cfRule>
  </conditionalFormatting>
  <conditionalFormatting sqref="N377">
    <cfRule type="cellIs" dxfId="3267" priority="887" operator="lessThan">
      <formula>0</formula>
    </cfRule>
  </conditionalFormatting>
  <conditionalFormatting sqref="B376">
    <cfRule type="cellIs" dxfId="3266" priority="874" operator="lessThan">
      <formula>0</formula>
    </cfRule>
  </conditionalFormatting>
  <conditionalFormatting sqref="B588">
    <cfRule type="cellIs" dxfId="3265" priority="881" operator="lessThan">
      <formula>0</formula>
    </cfRule>
  </conditionalFormatting>
  <conditionalFormatting sqref="B371:B372">
    <cfRule type="cellIs" dxfId="3264" priority="879" operator="lessThan">
      <formula>0</formula>
    </cfRule>
  </conditionalFormatting>
  <conditionalFormatting sqref="B377:B378">
    <cfRule type="cellIs" dxfId="3263" priority="876" operator="lessThan">
      <formula>0</formula>
    </cfRule>
  </conditionalFormatting>
  <conditionalFormatting sqref="C351:M354">
    <cfRule type="cellIs" dxfId="3262" priority="886" operator="lessThan">
      <formula>0</formula>
    </cfRule>
  </conditionalFormatting>
  <conditionalFormatting sqref="B428">
    <cfRule type="cellIs" dxfId="3261" priority="885" operator="lessThan">
      <formula>0</formula>
    </cfRule>
  </conditionalFormatting>
  <conditionalFormatting sqref="B428">
    <cfRule type="cellIs" dxfId="3260" priority="884" operator="lessThan">
      <formula>0</formula>
    </cfRule>
  </conditionalFormatting>
  <conditionalFormatting sqref="B391 B397 B381:B385 B375:B379 B369:B373 B363:B367 B361 B351:B355">
    <cfRule type="cellIs" dxfId="3259" priority="883" operator="lessThan">
      <formula>0</formula>
    </cfRule>
  </conditionalFormatting>
  <conditionalFormatting sqref="B585:B587">
    <cfRule type="cellIs" dxfId="3258" priority="882" operator="lessThan">
      <formula>0</formula>
    </cfRule>
  </conditionalFormatting>
  <conditionalFormatting sqref="B584">
    <cfRule type="cellIs" dxfId="3257" priority="880" operator="lessThan">
      <formula>0</formula>
    </cfRule>
  </conditionalFormatting>
  <conditionalFormatting sqref="B397">
    <cfRule type="cellIs" dxfId="3256" priority="870" operator="lessThan">
      <formula>0</formula>
    </cfRule>
  </conditionalFormatting>
  <conditionalFormatting sqref="B369">
    <cfRule type="cellIs" dxfId="3255" priority="878" operator="lessThan">
      <formula>0</formula>
    </cfRule>
  </conditionalFormatting>
  <conditionalFormatting sqref="B370">
    <cfRule type="cellIs" dxfId="3254" priority="877" operator="lessThan">
      <formula>0</formula>
    </cfRule>
  </conditionalFormatting>
  <conditionalFormatting sqref="B375">
    <cfRule type="cellIs" dxfId="3253" priority="875" operator="lessThan">
      <formula>0</formula>
    </cfRule>
  </conditionalFormatting>
  <conditionalFormatting sqref="B383:B384">
    <cfRule type="cellIs" dxfId="3252" priority="873" operator="lessThan">
      <formula>0</formula>
    </cfRule>
  </conditionalFormatting>
  <conditionalFormatting sqref="B381">
    <cfRule type="cellIs" dxfId="3251" priority="872" operator="lessThan">
      <formula>0</formula>
    </cfRule>
  </conditionalFormatting>
  <conditionalFormatting sqref="B382">
    <cfRule type="cellIs" dxfId="3250" priority="871" operator="lessThan">
      <formula>0</formula>
    </cfRule>
  </conditionalFormatting>
  <conditionalFormatting sqref="B391">
    <cfRule type="cellIs" dxfId="3249" priority="869" operator="lessThan">
      <formula>0</formula>
    </cfRule>
  </conditionalFormatting>
  <conditionalFormatting sqref="B385">
    <cfRule type="cellIs" dxfId="3248" priority="868" operator="lessThan">
      <formula>0</formula>
    </cfRule>
  </conditionalFormatting>
  <conditionalFormatting sqref="B379">
    <cfRule type="cellIs" dxfId="3247" priority="867" operator="lessThan">
      <formula>0</formula>
    </cfRule>
  </conditionalFormatting>
  <conditionalFormatting sqref="B373">
    <cfRule type="cellIs" dxfId="3246" priority="866" operator="lessThan">
      <formula>0</formula>
    </cfRule>
  </conditionalFormatting>
  <conditionalFormatting sqref="B361">
    <cfRule type="cellIs" dxfId="3245" priority="865" operator="lessThan">
      <formula>0</formula>
    </cfRule>
  </conditionalFormatting>
  <conditionalFormatting sqref="B621:B624">
    <cfRule type="cellIs" dxfId="3244" priority="860" operator="lessThan">
      <formula>0</formula>
    </cfRule>
  </conditionalFormatting>
  <conditionalFormatting sqref="B616:B619">
    <cfRule type="cellIs" dxfId="3243" priority="863" operator="lessThan">
      <formula>0</formula>
    </cfRule>
  </conditionalFormatting>
  <conditionalFormatting sqref="B617">
    <cfRule type="cellIs" dxfId="3242" priority="862" operator="lessThan">
      <formula>0</formula>
    </cfRule>
  </conditionalFormatting>
  <conditionalFormatting sqref="B618:B619">
    <cfRule type="cellIs" dxfId="3241" priority="864" operator="lessThan">
      <formula>0</formula>
    </cfRule>
  </conditionalFormatting>
  <conditionalFormatting sqref="B628:B629">
    <cfRule type="cellIs" dxfId="3240" priority="858" operator="lessThan">
      <formula>0</formula>
    </cfRule>
  </conditionalFormatting>
  <conditionalFormatting sqref="B622">
    <cfRule type="cellIs" dxfId="3239" priority="859" operator="lessThan">
      <formula>0</formula>
    </cfRule>
  </conditionalFormatting>
  <conditionalFormatting sqref="B623:B624">
    <cfRule type="cellIs" dxfId="3238" priority="861" operator="lessThan">
      <formula>0</formula>
    </cfRule>
  </conditionalFormatting>
  <conditionalFormatting sqref="B626:B629">
    <cfRule type="cellIs" dxfId="3237" priority="857" operator="lessThan">
      <formula>0</formula>
    </cfRule>
  </conditionalFormatting>
  <conditionalFormatting sqref="B627">
    <cfRule type="cellIs" dxfId="3236" priority="856" operator="lessThan">
      <formula>0</formula>
    </cfRule>
  </conditionalFormatting>
  <conditionalFormatting sqref="B365:B366">
    <cfRule type="cellIs" dxfId="3235" priority="851" operator="lessThan">
      <formula>0</formula>
    </cfRule>
  </conditionalFormatting>
  <conditionalFormatting sqref="B355">
    <cfRule type="cellIs" dxfId="3234" priority="852" operator="lessThan">
      <formula>0</formula>
    </cfRule>
  </conditionalFormatting>
  <conditionalFormatting sqref="B393:N393">
    <cfRule type="cellIs" dxfId="3233" priority="807" operator="lessThan">
      <formula>0</formula>
    </cfRule>
  </conditionalFormatting>
  <conditionalFormatting sqref="B387:N387">
    <cfRule type="cellIs" dxfId="3232" priority="818" operator="lessThan">
      <formula>0</formula>
    </cfRule>
  </conditionalFormatting>
  <conditionalFormatting sqref="B387:N387">
    <cfRule type="cellIs" dxfId="3231" priority="817" operator="lessThan">
      <formula>0</formula>
    </cfRule>
  </conditionalFormatting>
  <conditionalFormatting sqref="B353:B354">
    <cfRule type="cellIs" dxfId="3230" priority="855" operator="lessThan">
      <formula>0</formula>
    </cfRule>
  </conditionalFormatting>
  <conditionalFormatting sqref="B351">
    <cfRule type="cellIs" dxfId="3229" priority="854" operator="lessThan">
      <formula>0</formula>
    </cfRule>
  </conditionalFormatting>
  <conditionalFormatting sqref="B352">
    <cfRule type="cellIs" dxfId="3228" priority="853" operator="lessThan">
      <formula>0</formula>
    </cfRule>
  </conditionalFormatting>
  <conditionalFormatting sqref="B363">
    <cfRule type="cellIs" dxfId="3227" priority="850" operator="lessThan">
      <formula>0</formula>
    </cfRule>
  </conditionalFormatting>
  <conditionalFormatting sqref="B364">
    <cfRule type="cellIs" dxfId="3226" priority="849" operator="lessThan">
      <formula>0</formula>
    </cfRule>
  </conditionalFormatting>
  <conditionalFormatting sqref="B367">
    <cfRule type="cellIs" dxfId="3225" priority="848" operator="lessThan">
      <formula>0</formula>
    </cfRule>
  </conditionalFormatting>
  <conditionalFormatting sqref="B593:B596">
    <cfRule type="cellIs" dxfId="3224" priority="846" operator="lessThan">
      <formula>0</formula>
    </cfRule>
  </conditionalFormatting>
  <conditionalFormatting sqref="B594">
    <cfRule type="cellIs" dxfId="3223" priority="845" operator="lessThan">
      <formula>0</formula>
    </cfRule>
  </conditionalFormatting>
  <conditionalFormatting sqref="B595:B596">
    <cfRule type="cellIs" dxfId="3222" priority="847" operator="lessThan">
      <formula>0</formula>
    </cfRule>
  </conditionalFormatting>
  <conditionalFormatting sqref="B603">
    <cfRule type="cellIs" dxfId="3221" priority="840" operator="lessThan">
      <formula>0</formula>
    </cfRule>
  </conditionalFormatting>
  <conditionalFormatting sqref="B603">
    <cfRule type="cellIs" dxfId="3220" priority="841" operator="lessThan">
      <formula>0</formula>
    </cfRule>
  </conditionalFormatting>
  <conditionalFormatting sqref="B599:B602">
    <cfRule type="cellIs" dxfId="3219" priority="843" operator="lessThan">
      <formula>0</formula>
    </cfRule>
  </conditionalFormatting>
  <conditionalFormatting sqref="B600">
    <cfRule type="cellIs" dxfId="3218" priority="842" operator="lessThan">
      <formula>0</formula>
    </cfRule>
  </conditionalFormatting>
  <conditionalFormatting sqref="B601:B602">
    <cfRule type="cellIs" dxfId="3217" priority="844" operator="lessThan">
      <formula>0</formula>
    </cfRule>
  </conditionalFormatting>
  <conditionalFormatting sqref="N390">
    <cfRule type="cellIs" dxfId="3216" priority="812" operator="lessThan">
      <formula>0</formula>
    </cfRule>
  </conditionalFormatting>
  <conditionalFormatting sqref="B393:N393">
    <cfRule type="cellIs" dxfId="3215" priority="810" operator="lessThan">
      <formula>0</formula>
    </cfRule>
  </conditionalFormatting>
  <conditionalFormatting sqref="B571:B573">
    <cfRule type="cellIs" dxfId="3214" priority="839" operator="lessThan">
      <formula>0</formula>
    </cfRule>
  </conditionalFormatting>
  <conditionalFormatting sqref="B574">
    <cfRule type="cellIs" dxfId="3213" priority="838" operator="lessThan">
      <formula>0</formula>
    </cfRule>
  </conditionalFormatting>
  <conditionalFormatting sqref="B570">
    <cfRule type="cellIs" dxfId="3212" priority="837" operator="lessThan">
      <formula>0</formula>
    </cfRule>
  </conditionalFormatting>
  <conditionalFormatting sqref="B607:B608">
    <cfRule type="cellIs" dxfId="3211" priority="836" operator="lessThan">
      <formula>0</formula>
    </cfRule>
  </conditionalFormatting>
  <conditionalFormatting sqref="B605:B608">
    <cfRule type="cellIs" dxfId="3210" priority="835" operator="lessThan">
      <formula>0</formula>
    </cfRule>
  </conditionalFormatting>
  <conditionalFormatting sqref="B589">
    <cfRule type="cellIs" dxfId="3209" priority="562" operator="lessThan">
      <formula>0</formula>
    </cfRule>
  </conditionalFormatting>
  <conditionalFormatting sqref="B613:B614">
    <cfRule type="cellIs" dxfId="3208" priority="833" operator="lessThan">
      <formula>0</formula>
    </cfRule>
  </conditionalFormatting>
  <conditionalFormatting sqref="B606">
    <cfRule type="cellIs" dxfId="3207" priority="834" operator="lessThan">
      <formula>0</formula>
    </cfRule>
  </conditionalFormatting>
  <conditionalFormatting sqref="B611:B614">
    <cfRule type="cellIs" dxfId="3206" priority="832" operator="lessThan">
      <formula>0</formula>
    </cfRule>
  </conditionalFormatting>
  <conditionalFormatting sqref="P616:P619">
    <cfRule type="cellIs" dxfId="3205" priority="314" operator="lessThan">
      <formula>0</formula>
    </cfRule>
  </conditionalFormatting>
  <conditionalFormatting sqref="O599:P599 O601:P602">
    <cfRule type="cellIs" dxfId="3204" priority="316" operator="lessThan">
      <formula>0</formula>
    </cfRule>
  </conditionalFormatting>
  <conditionalFormatting sqref="B612">
    <cfRule type="cellIs" dxfId="3203" priority="831" operator="lessThan">
      <formula>0</formula>
    </cfRule>
  </conditionalFormatting>
  <conditionalFormatting sqref="D589">
    <cfRule type="cellIs" dxfId="3202" priority="556" operator="lessThan">
      <formula>0</formula>
    </cfRule>
  </conditionalFormatting>
  <conditionalFormatting sqref="P605:P607">
    <cfRule type="cellIs" dxfId="3201" priority="308" operator="lessThan">
      <formula>0</formula>
    </cfRule>
  </conditionalFormatting>
  <conditionalFormatting sqref="P626:P629">
    <cfRule type="cellIs" dxfId="3200" priority="310" operator="lessThan">
      <formula>0</formula>
    </cfRule>
  </conditionalFormatting>
  <conditionalFormatting sqref="B650 B655:B657 B663 B665:B668 B642:B645 B670">
    <cfRule type="cellIs" dxfId="3199" priority="830" operator="lessThan">
      <formula>0</formula>
    </cfRule>
  </conditionalFormatting>
  <conditionalFormatting sqref="N378">
    <cfRule type="cellIs" dxfId="3198" priority="822" operator="lessThan">
      <formula>0</formula>
    </cfRule>
  </conditionalFormatting>
  <conditionalFormatting sqref="N372">
    <cfRule type="cellIs" dxfId="3197" priority="823" operator="lessThan">
      <formula>0</formula>
    </cfRule>
  </conditionalFormatting>
  <conditionalFormatting sqref="B387:N387">
    <cfRule type="cellIs" dxfId="3196" priority="820" operator="lessThan">
      <formula>0</formula>
    </cfRule>
  </conditionalFormatting>
  <conditionalFormatting sqref="N384">
    <cfRule type="cellIs" dxfId="3195" priority="821" operator="lessThan">
      <formula>0</formula>
    </cfRule>
  </conditionalFormatting>
  <conditionalFormatting sqref="B387:N387">
    <cfRule type="cellIs" dxfId="3194" priority="819" operator="lessThan">
      <formula>0</formula>
    </cfRule>
  </conditionalFormatting>
  <conditionalFormatting sqref="B387:N387">
    <cfRule type="cellIs" dxfId="3193" priority="816" operator="lessThan">
      <formula>0</formula>
    </cfRule>
  </conditionalFormatting>
  <conditionalFormatting sqref="B652">
    <cfRule type="cellIs" dxfId="3192" priority="829" operator="lessThan">
      <formula>0</formula>
    </cfRule>
  </conditionalFormatting>
  <conditionalFormatting sqref="B653">
    <cfRule type="cellIs" dxfId="3191" priority="828" operator="lessThan">
      <formula>0</formula>
    </cfRule>
  </conditionalFormatting>
  <conditionalFormatting sqref="B658">
    <cfRule type="cellIs" dxfId="3190" priority="827" operator="lessThan">
      <formula>0</formula>
    </cfRule>
  </conditionalFormatting>
  <conditionalFormatting sqref="B647">
    <cfRule type="cellIs" dxfId="3189" priority="826" operator="lessThan">
      <formula>0</formula>
    </cfRule>
  </conditionalFormatting>
  <conditionalFormatting sqref="O365:P365">
    <cfRule type="cellIs" dxfId="3188" priority="302" operator="lessThan">
      <formula>0</formula>
    </cfRule>
  </conditionalFormatting>
  <conditionalFormatting sqref="O371:P371">
    <cfRule type="cellIs" dxfId="3187" priority="301" operator="lessThan">
      <formula>0</formula>
    </cfRule>
  </conditionalFormatting>
  <conditionalFormatting sqref="G589">
    <cfRule type="cellIs" dxfId="3186" priority="547" operator="lessThan">
      <formula>0</formula>
    </cfRule>
  </conditionalFormatting>
  <conditionalFormatting sqref="H589">
    <cfRule type="cellIs" dxfId="3185" priority="544" operator="lessThan">
      <formula>0</formula>
    </cfRule>
  </conditionalFormatting>
  <conditionalFormatting sqref="B351:B354">
    <cfRule type="cellIs" dxfId="3184" priority="825" operator="lessThan">
      <formula>0</formula>
    </cfRule>
  </conditionalFormatting>
  <conditionalFormatting sqref="N366">
    <cfRule type="cellIs" dxfId="3183" priority="824" operator="lessThan">
      <formula>0</formula>
    </cfRule>
  </conditionalFormatting>
  <conditionalFormatting sqref="B387:N387">
    <cfRule type="cellIs" dxfId="3182" priority="815" operator="lessThan">
      <formula>0</formula>
    </cfRule>
  </conditionalFormatting>
  <conditionalFormatting sqref="B387:N387">
    <cfRule type="cellIs" dxfId="3181" priority="814" operator="lessThan">
      <formula>0</formula>
    </cfRule>
  </conditionalFormatting>
  <conditionalFormatting sqref="B387:N387">
    <cfRule type="cellIs" dxfId="3180" priority="813" operator="lessThan">
      <formula>0</formula>
    </cfRule>
  </conditionalFormatting>
  <conditionalFormatting sqref="B393:N393">
    <cfRule type="cellIs" dxfId="3179" priority="808" operator="lessThan">
      <formula>0</formula>
    </cfRule>
  </conditionalFormatting>
  <conditionalFormatting sqref="B393:N393">
    <cfRule type="cellIs" dxfId="3178" priority="811" operator="lessThan">
      <formula>0</formula>
    </cfRule>
  </conditionalFormatting>
  <conditionalFormatting sqref="B393:N393">
    <cfRule type="cellIs" dxfId="3177" priority="806" operator="lessThan">
      <formula>0</formula>
    </cfRule>
  </conditionalFormatting>
  <conditionalFormatting sqref="B393:N393">
    <cfRule type="cellIs" dxfId="3176" priority="809" operator="lessThan">
      <formula>0</formula>
    </cfRule>
  </conditionalFormatting>
  <conditionalFormatting sqref="B393:N393">
    <cfRule type="cellIs" dxfId="3175" priority="804" operator="lessThan">
      <formula>0</formula>
    </cfRule>
  </conditionalFormatting>
  <conditionalFormatting sqref="B393:N393">
    <cfRule type="cellIs" dxfId="3174" priority="805" operator="lessThan">
      <formula>0</formula>
    </cfRule>
  </conditionalFormatting>
  <conditionalFormatting sqref="B399:N399">
    <cfRule type="cellIs" dxfId="3173" priority="802" operator="lessThan">
      <formula>0</formula>
    </cfRule>
  </conditionalFormatting>
  <conditionalFormatting sqref="N396">
    <cfRule type="cellIs" dxfId="3172" priority="803" operator="lessThan">
      <formula>0</formula>
    </cfRule>
  </conditionalFormatting>
  <conditionalFormatting sqref="B399:N399">
    <cfRule type="cellIs" dxfId="3171" priority="801" operator="lessThan">
      <formula>0</formula>
    </cfRule>
  </conditionalFormatting>
  <conditionalFormatting sqref="B399:N399">
    <cfRule type="cellIs" dxfId="3170" priority="800" operator="lessThan">
      <formula>0</formula>
    </cfRule>
  </conditionalFormatting>
  <conditionalFormatting sqref="B399:N399">
    <cfRule type="cellIs" dxfId="3169" priority="799" operator="lessThan">
      <formula>0</formula>
    </cfRule>
  </conditionalFormatting>
  <conditionalFormatting sqref="B399:N399">
    <cfRule type="cellIs" dxfId="3168" priority="798" operator="lessThan">
      <formula>0</formula>
    </cfRule>
  </conditionalFormatting>
  <conditionalFormatting sqref="B399:N399">
    <cfRule type="cellIs" dxfId="3167" priority="797" operator="lessThan">
      <formula>0</formula>
    </cfRule>
  </conditionalFormatting>
  <conditionalFormatting sqref="B399:N399">
    <cfRule type="cellIs" dxfId="3166" priority="796" operator="lessThan">
      <formula>0</formula>
    </cfRule>
  </conditionalFormatting>
  <conditionalFormatting sqref="B399:N399">
    <cfRule type="cellIs" dxfId="3165" priority="795" operator="lessThan">
      <formula>0</formula>
    </cfRule>
  </conditionalFormatting>
  <conditionalFormatting sqref="N402">
    <cfRule type="cellIs" dxfId="3164" priority="794" operator="lessThan">
      <formula>0</formula>
    </cfRule>
  </conditionalFormatting>
  <conditionalFormatting sqref="N355">
    <cfRule type="cellIs" dxfId="3163" priority="793" operator="lessThan">
      <formula>0</formula>
    </cfRule>
  </conditionalFormatting>
  <conditionalFormatting sqref="N361">
    <cfRule type="cellIs" dxfId="3162" priority="792" operator="lessThan">
      <formula>0</formula>
    </cfRule>
  </conditionalFormatting>
  <conditionalFormatting sqref="N361">
    <cfRule type="cellIs" dxfId="3161" priority="791" operator="lessThan">
      <formula>0</formula>
    </cfRule>
  </conditionalFormatting>
  <conditionalFormatting sqref="N367">
    <cfRule type="cellIs" dxfId="3160" priority="790" operator="lessThan">
      <formula>0</formula>
    </cfRule>
  </conditionalFormatting>
  <conditionalFormatting sqref="N367">
    <cfRule type="cellIs" dxfId="3159" priority="789" operator="lessThan">
      <formula>0</formula>
    </cfRule>
  </conditionalFormatting>
  <conditionalFormatting sqref="N373">
    <cfRule type="cellIs" dxfId="3158" priority="788" operator="lessThan">
      <formula>0</formula>
    </cfRule>
  </conditionalFormatting>
  <conditionalFormatting sqref="N373">
    <cfRule type="cellIs" dxfId="3157" priority="787" operator="lessThan">
      <formula>0</formula>
    </cfRule>
  </conditionalFormatting>
  <conditionalFormatting sqref="N379">
    <cfRule type="cellIs" dxfId="3156" priority="786" operator="lessThan">
      <formula>0</formula>
    </cfRule>
  </conditionalFormatting>
  <conditionalFormatting sqref="N379">
    <cfRule type="cellIs" dxfId="3155" priority="785" operator="lessThan">
      <formula>0</formula>
    </cfRule>
  </conditionalFormatting>
  <conditionalFormatting sqref="N385">
    <cfRule type="cellIs" dxfId="3154" priority="784" operator="lessThan">
      <formula>0</formula>
    </cfRule>
  </conditionalFormatting>
  <conditionalFormatting sqref="N385">
    <cfRule type="cellIs" dxfId="3153" priority="783" operator="lessThan">
      <formula>0</formula>
    </cfRule>
  </conditionalFormatting>
  <conditionalFormatting sqref="N391">
    <cfRule type="cellIs" dxfId="3152" priority="782" operator="lessThan">
      <formula>0</formula>
    </cfRule>
  </conditionalFormatting>
  <conditionalFormatting sqref="N391">
    <cfRule type="cellIs" dxfId="3151" priority="781" operator="lessThan">
      <formula>0</formula>
    </cfRule>
  </conditionalFormatting>
  <conditionalFormatting sqref="N397">
    <cfRule type="cellIs" dxfId="3150" priority="780" operator="lessThan">
      <formula>0</formula>
    </cfRule>
  </conditionalFormatting>
  <conditionalFormatting sqref="N397">
    <cfRule type="cellIs" dxfId="3149" priority="779" operator="lessThan">
      <formula>0</formula>
    </cfRule>
  </conditionalFormatting>
  <conditionalFormatting sqref="C409:M409">
    <cfRule type="cellIs" dxfId="3148" priority="778" operator="lessThan">
      <formula>0</formula>
    </cfRule>
  </conditionalFormatting>
  <conditionalFormatting sqref="C409:M409">
    <cfRule type="cellIs" dxfId="3147" priority="777" operator="lessThan">
      <formula>0</formula>
    </cfRule>
  </conditionalFormatting>
  <conditionalFormatting sqref="H409">
    <cfRule type="cellIs" dxfId="3146" priority="776" operator="lessThan">
      <formula>0</formula>
    </cfRule>
  </conditionalFormatting>
  <conditionalFormatting sqref="B409">
    <cfRule type="cellIs" dxfId="3145" priority="775" operator="lessThan">
      <formula>0</formula>
    </cfRule>
  </conditionalFormatting>
  <conditionalFormatting sqref="B409">
    <cfRule type="cellIs" dxfId="3144" priority="774" operator="lessThan">
      <formula>0</formula>
    </cfRule>
  </conditionalFormatting>
  <conditionalFormatting sqref="B405:N405">
    <cfRule type="cellIs" dxfId="3143" priority="773" operator="lessThan">
      <formula>0</formula>
    </cfRule>
  </conditionalFormatting>
  <conditionalFormatting sqref="B405:N405">
    <cfRule type="cellIs" dxfId="3142" priority="772" operator="lessThan">
      <formula>0</formula>
    </cfRule>
  </conditionalFormatting>
  <conditionalFormatting sqref="B405:N405">
    <cfRule type="cellIs" dxfId="3141" priority="771" operator="lessThan">
      <formula>0</formula>
    </cfRule>
  </conditionalFormatting>
  <conditionalFormatting sqref="B405:N405">
    <cfRule type="cellIs" dxfId="3140" priority="770" operator="lessThan">
      <formula>0</formula>
    </cfRule>
  </conditionalFormatting>
  <conditionalFormatting sqref="B405:N405">
    <cfRule type="cellIs" dxfId="3139" priority="769" operator="lessThan">
      <formula>0</formula>
    </cfRule>
  </conditionalFormatting>
  <conditionalFormatting sqref="B405:N405">
    <cfRule type="cellIs" dxfId="3138" priority="768" operator="lessThan">
      <formula>0</formula>
    </cfRule>
  </conditionalFormatting>
  <conditionalFormatting sqref="B405:N405">
    <cfRule type="cellIs" dxfId="3137" priority="767" operator="lessThan">
      <formula>0</formula>
    </cfRule>
  </conditionalFormatting>
  <conditionalFormatting sqref="B405:N405">
    <cfRule type="cellIs" dxfId="3136" priority="766" operator="lessThan">
      <formula>0</formula>
    </cfRule>
  </conditionalFormatting>
  <conditionalFormatting sqref="N408">
    <cfRule type="cellIs" dxfId="3135" priority="765" operator="lessThan">
      <formula>0</formula>
    </cfRule>
  </conditionalFormatting>
  <conditionalFormatting sqref="N409">
    <cfRule type="cellIs" dxfId="3134" priority="764" operator="lessThan">
      <formula>0</formula>
    </cfRule>
  </conditionalFormatting>
  <conditionalFormatting sqref="N409">
    <cfRule type="cellIs" dxfId="3133" priority="763" operator="lessThan">
      <formula>0</formula>
    </cfRule>
  </conditionalFormatting>
  <conditionalFormatting sqref="C415:M415">
    <cfRule type="cellIs" dxfId="3132" priority="762" operator="lessThan">
      <formula>0</formula>
    </cfRule>
  </conditionalFormatting>
  <conditionalFormatting sqref="C415:M415">
    <cfRule type="cellIs" dxfId="3131" priority="761" operator="lessThan">
      <formula>0</formula>
    </cfRule>
  </conditionalFormatting>
  <conditionalFormatting sqref="H415">
    <cfRule type="cellIs" dxfId="3130" priority="760" operator="lessThan">
      <formula>0</formula>
    </cfRule>
  </conditionalFormatting>
  <conditionalFormatting sqref="B415">
    <cfRule type="cellIs" dxfId="3129" priority="759" operator="lessThan">
      <formula>0</formula>
    </cfRule>
  </conditionalFormatting>
  <conditionalFormatting sqref="B415">
    <cfRule type="cellIs" dxfId="3128" priority="758" operator="lessThan">
      <formula>0</formula>
    </cfRule>
  </conditionalFormatting>
  <conditionalFormatting sqref="B411:N411">
    <cfRule type="cellIs" dxfId="3127" priority="757" operator="lessThan">
      <formula>0</formula>
    </cfRule>
  </conditionalFormatting>
  <conditionalFormatting sqref="B411:N411">
    <cfRule type="cellIs" dxfId="3126" priority="756" operator="lessThan">
      <formula>0</formula>
    </cfRule>
  </conditionalFormatting>
  <conditionalFormatting sqref="B411:N411">
    <cfRule type="cellIs" dxfId="3125" priority="755" operator="lessThan">
      <formula>0</formula>
    </cfRule>
  </conditionalFormatting>
  <conditionalFormatting sqref="B411:N411">
    <cfRule type="cellIs" dxfId="3124" priority="754" operator="lessThan">
      <formula>0</formula>
    </cfRule>
  </conditionalFormatting>
  <conditionalFormatting sqref="B411:N411">
    <cfRule type="cellIs" dxfId="3123" priority="753" operator="lessThan">
      <formula>0</formula>
    </cfRule>
  </conditionalFormatting>
  <conditionalFormatting sqref="B411:N411">
    <cfRule type="cellIs" dxfId="3122" priority="752" operator="lessThan">
      <formula>0</formula>
    </cfRule>
  </conditionalFormatting>
  <conditionalFormatting sqref="B411:N411">
    <cfRule type="cellIs" dxfId="3121" priority="751" operator="lessThan">
      <formula>0</formula>
    </cfRule>
  </conditionalFormatting>
  <conditionalFormatting sqref="B411:N411">
    <cfRule type="cellIs" dxfId="3120" priority="750" operator="lessThan">
      <formula>0</formula>
    </cfRule>
  </conditionalFormatting>
  <conditionalFormatting sqref="N414">
    <cfRule type="cellIs" dxfId="3119" priority="749" operator="lessThan">
      <formula>0</formula>
    </cfRule>
  </conditionalFormatting>
  <conditionalFormatting sqref="N415">
    <cfRule type="cellIs" dxfId="3118" priority="748" operator="lessThan">
      <formula>0</formula>
    </cfRule>
  </conditionalFormatting>
  <conditionalFormatting sqref="N415">
    <cfRule type="cellIs" dxfId="3117" priority="747" operator="lessThan">
      <formula>0</formula>
    </cfRule>
  </conditionalFormatting>
  <conditionalFormatting sqref="C421:M421">
    <cfRule type="cellIs" dxfId="3116" priority="746" operator="lessThan">
      <formula>0</formula>
    </cfRule>
  </conditionalFormatting>
  <conditionalFormatting sqref="C421:M421">
    <cfRule type="cellIs" dxfId="3115" priority="745" operator="lessThan">
      <formula>0</formula>
    </cfRule>
  </conditionalFormatting>
  <conditionalFormatting sqref="H421">
    <cfRule type="cellIs" dxfId="3114" priority="744" operator="lessThan">
      <formula>0</formula>
    </cfRule>
  </conditionalFormatting>
  <conditionalFormatting sqref="B421">
    <cfRule type="cellIs" dxfId="3113" priority="743" operator="lessThan">
      <formula>0</formula>
    </cfRule>
  </conditionalFormatting>
  <conditionalFormatting sqref="B421">
    <cfRule type="cellIs" dxfId="3112" priority="742" operator="lessThan">
      <formula>0</formula>
    </cfRule>
  </conditionalFormatting>
  <conditionalFormatting sqref="B417:N417">
    <cfRule type="cellIs" dxfId="3111" priority="741" operator="lessThan">
      <formula>0</formula>
    </cfRule>
  </conditionalFormatting>
  <conditionalFormatting sqref="B417:N417">
    <cfRule type="cellIs" dxfId="3110" priority="740" operator="lessThan">
      <formula>0</formula>
    </cfRule>
  </conditionalFormatting>
  <conditionalFormatting sqref="B417:N417">
    <cfRule type="cellIs" dxfId="3109" priority="739" operator="lessThan">
      <formula>0</formula>
    </cfRule>
  </conditionalFormatting>
  <conditionalFormatting sqref="B417:N417">
    <cfRule type="cellIs" dxfId="3108" priority="738" operator="lessThan">
      <formula>0</formula>
    </cfRule>
  </conditionalFormatting>
  <conditionalFormatting sqref="B417:N417">
    <cfRule type="cellIs" dxfId="3107" priority="737" operator="lessThan">
      <formula>0</formula>
    </cfRule>
  </conditionalFormatting>
  <conditionalFormatting sqref="B417:N417">
    <cfRule type="cellIs" dxfId="3106" priority="736" operator="lessThan">
      <formula>0</formula>
    </cfRule>
  </conditionalFormatting>
  <conditionalFormatting sqref="B417:N417">
    <cfRule type="cellIs" dxfId="3105" priority="735" operator="lessThan">
      <formula>0</formula>
    </cfRule>
  </conditionalFormatting>
  <conditionalFormatting sqref="B417:N417">
    <cfRule type="cellIs" dxfId="3104" priority="734" operator="lessThan">
      <formula>0</formula>
    </cfRule>
  </conditionalFormatting>
  <conditionalFormatting sqref="N420">
    <cfRule type="cellIs" dxfId="3103" priority="733" operator="lessThan">
      <formula>0</formula>
    </cfRule>
  </conditionalFormatting>
  <conditionalFormatting sqref="N421">
    <cfRule type="cellIs" dxfId="3102" priority="732" operator="lessThan">
      <formula>0</formula>
    </cfRule>
  </conditionalFormatting>
  <conditionalFormatting sqref="N421">
    <cfRule type="cellIs" dxfId="3101" priority="731" operator="lessThan">
      <formula>0</formula>
    </cfRule>
  </conditionalFormatting>
  <conditionalFormatting sqref="C427:M427">
    <cfRule type="cellIs" dxfId="3100" priority="730" operator="lessThan">
      <formula>0</formula>
    </cfRule>
  </conditionalFormatting>
  <conditionalFormatting sqref="C427:M427">
    <cfRule type="cellIs" dxfId="3099" priority="729" operator="lessThan">
      <formula>0</formula>
    </cfRule>
  </conditionalFormatting>
  <conditionalFormatting sqref="H427">
    <cfRule type="cellIs" dxfId="3098" priority="728" operator="lessThan">
      <formula>0</formula>
    </cfRule>
  </conditionalFormatting>
  <conditionalFormatting sqref="B427">
    <cfRule type="cellIs" dxfId="3097" priority="727" operator="lessThan">
      <formula>0</formula>
    </cfRule>
  </conditionalFormatting>
  <conditionalFormatting sqref="B427">
    <cfRule type="cellIs" dxfId="3096" priority="726" operator="lessThan">
      <formula>0</formula>
    </cfRule>
  </conditionalFormatting>
  <conditionalFormatting sqref="B423:N423">
    <cfRule type="cellIs" dxfId="3095" priority="725" operator="lessThan">
      <formula>0</formula>
    </cfRule>
  </conditionalFormatting>
  <conditionalFormatting sqref="B423:N423">
    <cfRule type="cellIs" dxfId="3094" priority="724" operator="lessThan">
      <formula>0</formula>
    </cfRule>
  </conditionalFormatting>
  <conditionalFormatting sqref="B423:N423">
    <cfRule type="cellIs" dxfId="3093" priority="723" operator="lessThan">
      <formula>0</formula>
    </cfRule>
  </conditionalFormatting>
  <conditionalFormatting sqref="B423:N423">
    <cfRule type="cellIs" dxfId="3092" priority="722" operator="lessThan">
      <formula>0</formula>
    </cfRule>
  </conditionalFormatting>
  <conditionalFormatting sqref="B423:N423">
    <cfRule type="cellIs" dxfId="3091" priority="721" operator="lessThan">
      <formula>0</formula>
    </cfRule>
  </conditionalFormatting>
  <conditionalFormatting sqref="B423:N423">
    <cfRule type="cellIs" dxfId="3090" priority="720" operator="lessThan">
      <formula>0</formula>
    </cfRule>
  </conditionalFormatting>
  <conditionalFormatting sqref="B423:N423">
    <cfRule type="cellIs" dxfId="3089" priority="719" operator="lessThan">
      <formula>0</formula>
    </cfRule>
  </conditionalFormatting>
  <conditionalFormatting sqref="B423:N423">
    <cfRule type="cellIs" dxfId="3088" priority="718" operator="lessThan">
      <formula>0</formula>
    </cfRule>
  </conditionalFormatting>
  <conditionalFormatting sqref="N426">
    <cfRule type="cellIs" dxfId="3087" priority="717" operator="lessThan">
      <formula>0</formula>
    </cfRule>
  </conditionalFormatting>
  <conditionalFormatting sqref="C537:N537">
    <cfRule type="cellIs" dxfId="3086" priority="437" operator="lessThan">
      <formula>0</formula>
    </cfRule>
  </conditionalFormatting>
  <conditionalFormatting sqref="C568:N568">
    <cfRule type="cellIs" dxfId="3085" priority="434" operator="lessThan">
      <formula>0</formula>
    </cfRule>
  </conditionalFormatting>
  <conditionalFormatting sqref="I552:N552">
    <cfRule type="cellIs" dxfId="3084" priority="431" operator="lessThan">
      <formula>0</formula>
    </cfRule>
  </conditionalFormatting>
  <conditionalFormatting sqref="I560:N560">
    <cfRule type="cellIs" dxfId="3083" priority="428" operator="lessThan">
      <formula>0</formula>
    </cfRule>
  </conditionalFormatting>
  <conditionalFormatting sqref="B429:N429">
    <cfRule type="cellIs" dxfId="3082" priority="705" operator="lessThan">
      <formula>0</formula>
    </cfRule>
  </conditionalFormatting>
  <conditionalFormatting sqref="B429:N429">
    <cfRule type="cellIs" dxfId="3081" priority="704" operator="lessThan">
      <formula>0</formula>
    </cfRule>
  </conditionalFormatting>
  <conditionalFormatting sqref="B429:N429">
    <cfRule type="cellIs" dxfId="3080" priority="703" operator="lessThan">
      <formula>0</formula>
    </cfRule>
  </conditionalFormatting>
  <conditionalFormatting sqref="B429:N429">
    <cfRule type="cellIs" dxfId="3079" priority="702" operator="lessThan">
      <formula>0</formula>
    </cfRule>
  </conditionalFormatting>
  <conditionalFormatting sqref="N432">
    <cfRule type="cellIs" dxfId="3078" priority="701" operator="lessThan">
      <formula>0</formula>
    </cfRule>
  </conditionalFormatting>
  <conditionalFormatting sqref="C439:M439">
    <cfRule type="cellIs" dxfId="3077" priority="700" operator="lessThan">
      <formula>0</formula>
    </cfRule>
  </conditionalFormatting>
  <conditionalFormatting sqref="C439:M439">
    <cfRule type="cellIs" dxfId="3076" priority="699" operator="lessThan">
      <formula>0</formula>
    </cfRule>
  </conditionalFormatting>
  <conditionalFormatting sqref="H439">
    <cfRule type="cellIs" dxfId="3075" priority="698" operator="lessThan">
      <formula>0</formula>
    </cfRule>
  </conditionalFormatting>
  <conditionalFormatting sqref="B439">
    <cfRule type="cellIs" dxfId="3074" priority="697" operator="lessThan">
      <formula>0</formula>
    </cfRule>
  </conditionalFormatting>
  <conditionalFormatting sqref="B439">
    <cfRule type="cellIs" dxfId="3073" priority="696" operator="lessThan">
      <formula>0</formula>
    </cfRule>
  </conditionalFormatting>
  <conditionalFormatting sqref="B435:N435">
    <cfRule type="cellIs" dxfId="3072" priority="695" operator="lessThan">
      <formula>0</formula>
    </cfRule>
  </conditionalFormatting>
  <conditionalFormatting sqref="B435:N435">
    <cfRule type="cellIs" dxfId="3071" priority="694" operator="lessThan">
      <formula>0</formula>
    </cfRule>
  </conditionalFormatting>
  <conditionalFormatting sqref="C641:N645">
    <cfRule type="cellIs" dxfId="3070" priority="413" operator="lessThan">
      <formula>0</formula>
    </cfRule>
  </conditionalFormatting>
  <conditionalFormatting sqref="C597:N597">
    <cfRule type="cellIs" dxfId="3069" priority="412" operator="lessThan">
      <formula>0</formula>
    </cfRule>
  </conditionalFormatting>
  <conditionalFormatting sqref="C603:N603">
    <cfRule type="cellIs" dxfId="3068" priority="409" operator="lessThan">
      <formula>0</formula>
    </cfRule>
  </conditionalFormatting>
  <conditionalFormatting sqref="C603:N603">
    <cfRule type="cellIs" dxfId="3067" priority="408" operator="lessThan">
      <formula>0</formula>
    </cfRule>
  </conditionalFormatting>
  <conditionalFormatting sqref="C603:N603">
    <cfRule type="cellIs" dxfId="3066" priority="407" operator="lessThan">
      <formula>0</formula>
    </cfRule>
  </conditionalFormatting>
  <conditionalFormatting sqref="H445">
    <cfRule type="cellIs" dxfId="3065" priority="682" operator="lessThan">
      <formula>0</formula>
    </cfRule>
  </conditionalFormatting>
  <conditionalFormatting sqref="B445">
    <cfRule type="cellIs" dxfId="3064" priority="681" operator="lessThan">
      <formula>0</formula>
    </cfRule>
  </conditionalFormatting>
  <conditionalFormatting sqref="B445">
    <cfRule type="cellIs" dxfId="3063" priority="680" operator="lessThan">
      <formula>0</formula>
    </cfRule>
  </conditionalFormatting>
  <conditionalFormatting sqref="B441:N441">
    <cfRule type="cellIs" dxfId="3062" priority="679" operator="lessThan">
      <formula>0</formula>
    </cfRule>
  </conditionalFormatting>
  <conditionalFormatting sqref="B441:N441">
    <cfRule type="cellIs" dxfId="3061" priority="678" operator="lessThan">
      <formula>0</formula>
    </cfRule>
  </conditionalFormatting>
  <conditionalFormatting sqref="B441:N441">
    <cfRule type="cellIs" dxfId="3060" priority="677" operator="lessThan">
      <formula>0</formula>
    </cfRule>
  </conditionalFormatting>
  <conditionalFormatting sqref="B441:N441">
    <cfRule type="cellIs" dxfId="3059" priority="676" operator="lessThan">
      <formula>0</formula>
    </cfRule>
  </conditionalFormatting>
  <conditionalFormatting sqref="B441:N441">
    <cfRule type="cellIs" dxfId="3058" priority="675" operator="lessThan">
      <formula>0</formula>
    </cfRule>
  </conditionalFormatting>
  <conditionalFormatting sqref="B441:N441">
    <cfRule type="cellIs" dxfId="3057" priority="674" operator="lessThan">
      <formula>0</formula>
    </cfRule>
  </conditionalFormatting>
  <conditionalFormatting sqref="B441:N441">
    <cfRule type="cellIs" dxfId="3056" priority="673" operator="lessThan">
      <formula>0</formula>
    </cfRule>
  </conditionalFormatting>
  <conditionalFormatting sqref="B441:N441">
    <cfRule type="cellIs" dxfId="3055" priority="672" operator="lessThan">
      <formula>0</formula>
    </cfRule>
  </conditionalFormatting>
  <conditionalFormatting sqref="N444">
    <cfRule type="cellIs" dxfId="3054" priority="671" operator="lessThan">
      <formula>0</formula>
    </cfRule>
  </conditionalFormatting>
  <conditionalFormatting sqref="N445">
    <cfRule type="cellIs" dxfId="3053" priority="670" operator="lessThan">
      <formula>0</formula>
    </cfRule>
  </conditionalFormatting>
  <conditionalFormatting sqref="N445">
    <cfRule type="cellIs" dxfId="3052" priority="669" operator="lessThan">
      <formula>0</formula>
    </cfRule>
  </conditionalFormatting>
  <conditionalFormatting sqref="C452:M452">
    <cfRule type="cellIs" dxfId="3051" priority="668" operator="lessThan">
      <formula>0</formula>
    </cfRule>
  </conditionalFormatting>
  <conditionalFormatting sqref="C452:M452">
    <cfRule type="cellIs" dxfId="3050" priority="667" operator="lessThan">
      <formula>0</formula>
    </cfRule>
  </conditionalFormatting>
  <conditionalFormatting sqref="H452">
    <cfRule type="cellIs" dxfId="3049" priority="666" operator="lessThan">
      <formula>0</formula>
    </cfRule>
  </conditionalFormatting>
  <conditionalFormatting sqref="B452">
    <cfRule type="cellIs" dxfId="3048" priority="665" operator="lessThan">
      <formula>0</formula>
    </cfRule>
  </conditionalFormatting>
  <conditionalFormatting sqref="B452">
    <cfRule type="cellIs" dxfId="3047" priority="664" operator="lessThan">
      <formula>0</formula>
    </cfRule>
  </conditionalFormatting>
  <conditionalFormatting sqref="B448:N448">
    <cfRule type="cellIs" dxfId="3046" priority="663" operator="lessThan">
      <formula>0</formula>
    </cfRule>
  </conditionalFormatting>
  <conditionalFormatting sqref="B448:N448">
    <cfRule type="cellIs" dxfId="3045" priority="662" operator="lessThan">
      <formula>0</formula>
    </cfRule>
  </conditionalFormatting>
  <conditionalFormatting sqref="B448:N448">
    <cfRule type="cellIs" dxfId="3044" priority="661" operator="lessThan">
      <formula>0</formula>
    </cfRule>
  </conditionalFormatting>
  <conditionalFormatting sqref="B448:N448">
    <cfRule type="cellIs" dxfId="3043" priority="660" operator="lessThan">
      <formula>0</formula>
    </cfRule>
  </conditionalFormatting>
  <conditionalFormatting sqref="B448:N448">
    <cfRule type="cellIs" dxfId="3042" priority="659" operator="lessThan">
      <formula>0</formula>
    </cfRule>
  </conditionalFormatting>
  <conditionalFormatting sqref="B448:N448">
    <cfRule type="cellIs" dxfId="3041" priority="658" operator="lessThan">
      <formula>0</formula>
    </cfRule>
  </conditionalFormatting>
  <conditionalFormatting sqref="B448:N448">
    <cfRule type="cellIs" dxfId="3040" priority="657" operator="lessThan">
      <formula>0</formula>
    </cfRule>
  </conditionalFormatting>
  <conditionalFormatting sqref="B448:N448">
    <cfRule type="cellIs" dxfId="3039" priority="656" operator="lessThan">
      <formula>0</formula>
    </cfRule>
  </conditionalFormatting>
  <conditionalFormatting sqref="N451">
    <cfRule type="cellIs" dxfId="3038" priority="655" operator="lessThan">
      <formula>0</formula>
    </cfRule>
  </conditionalFormatting>
  <conditionalFormatting sqref="N452">
    <cfRule type="cellIs" dxfId="3037" priority="654" operator="lessThan">
      <formula>0</formula>
    </cfRule>
  </conditionalFormatting>
  <conditionalFormatting sqref="N452">
    <cfRule type="cellIs" dxfId="3036" priority="653" operator="lessThan">
      <formula>0</formula>
    </cfRule>
  </conditionalFormatting>
  <conditionalFormatting sqref="C458:M458">
    <cfRule type="cellIs" dxfId="3035" priority="652" operator="lessThan">
      <formula>0</formula>
    </cfRule>
  </conditionalFormatting>
  <conditionalFormatting sqref="C458:M458">
    <cfRule type="cellIs" dxfId="3034" priority="651" operator="lessThan">
      <formula>0</formula>
    </cfRule>
  </conditionalFormatting>
  <conditionalFormatting sqref="H458">
    <cfRule type="cellIs" dxfId="3033" priority="650" operator="lessThan">
      <formula>0</formula>
    </cfRule>
  </conditionalFormatting>
  <conditionalFormatting sqref="B458">
    <cfRule type="cellIs" dxfId="3032" priority="649" operator="lessThan">
      <formula>0</formula>
    </cfRule>
  </conditionalFormatting>
  <conditionalFormatting sqref="B458">
    <cfRule type="cellIs" dxfId="3031" priority="648" operator="lessThan">
      <formula>0</formula>
    </cfRule>
  </conditionalFormatting>
  <conditionalFormatting sqref="R505">
    <cfRule type="cellIs" dxfId="3030" priority="370" operator="lessThan">
      <formula>0</formula>
    </cfRule>
  </conditionalFormatting>
  <conditionalFormatting sqref="Q505">
    <cfRule type="cellIs" dxfId="3029" priority="369" operator="lessThan">
      <formula>0</formula>
    </cfRule>
  </conditionalFormatting>
  <conditionalFormatting sqref="R513">
    <cfRule type="cellIs" dxfId="3028" priority="367" operator="lessThan">
      <formula>0</formula>
    </cfRule>
  </conditionalFormatting>
  <conditionalFormatting sqref="Q513">
    <cfRule type="cellIs" dxfId="3027" priority="366" operator="lessThan">
      <formula>0</formula>
    </cfRule>
  </conditionalFormatting>
  <conditionalFormatting sqref="R522">
    <cfRule type="cellIs" dxfId="3026" priority="364" operator="lessThan">
      <formula>0</formula>
    </cfRule>
  </conditionalFormatting>
  <conditionalFormatting sqref="Q522">
    <cfRule type="cellIs" dxfId="3025" priority="363" operator="lessThan">
      <formula>0</formula>
    </cfRule>
  </conditionalFormatting>
  <conditionalFormatting sqref="R530">
    <cfRule type="cellIs" dxfId="3024" priority="361" operator="lessThan">
      <formula>0</formula>
    </cfRule>
  </conditionalFormatting>
  <conditionalFormatting sqref="C461:C464">
    <cfRule type="expression" dxfId="3023" priority="635">
      <formula>C461/B461&gt;1</formula>
    </cfRule>
    <cfRule type="expression" dxfId="3022" priority="636">
      <formula>C461/B461&lt;1</formula>
    </cfRule>
  </conditionalFormatting>
  <conditionalFormatting sqref="R538">
    <cfRule type="cellIs" dxfId="3021" priority="358" operator="lessThan">
      <formula>0</formula>
    </cfRule>
  </conditionalFormatting>
  <conditionalFormatting sqref="D461:N464">
    <cfRule type="expression" dxfId="3020" priority="632">
      <formula>D461/C461&gt;1</formula>
    </cfRule>
    <cfRule type="expression" dxfId="3019" priority="633">
      <formula>D461/C461&lt;1</formula>
    </cfRule>
  </conditionalFormatting>
  <conditionalFormatting sqref="R553">
    <cfRule type="cellIs" dxfId="3018" priority="355" operator="lessThan">
      <formula>0</formula>
    </cfRule>
  </conditionalFormatting>
  <conditionalFormatting sqref="B461:B464 B552:N552 B560:N560 B575:N575 B589:N589">
    <cfRule type="expression" dxfId="3017" priority="629">
      <formula>B461/#REF!&gt;1</formula>
    </cfRule>
    <cfRule type="expression" dxfId="3016" priority="630">
      <formula>B461/#REF!&lt;1</formula>
    </cfRule>
  </conditionalFormatting>
  <conditionalFormatting sqref="R561">
    <cfRule type="cellIs" dxfId="3015" priority="352" operator="lessThan">
      <formula>0</formula>
    </cfRule>
  </conditionalFormatting>
  <conditionalFormatting sqref="B512">
    <cfRule type="expression" dxfId="3014" priority="626">
      <formula>B512/#REF!&gt;1</formula>
    </cfRule>
    <cfRule type="expression" dxfId="3013" priority="627">
      <formula>B512/#REF!&lt;1</formula>
    </cfRule>
  </conditionalFormatting>
  <conditionalFormatting sqref="R590">
    <cfRule type="cellIs" dxfId="3012" priority="349" operator="lessThan">
      <formula>0</formula>
    </cfRule>
  </conditionalFormatting>
  <conditionalFormatting sqref="C512">
    <cfRule type="expression" dxfId="3011" priority="623">
      <formula>C512/B512&gt;1</formula>
    </cfRule>
    <cfRule type="expression" dxfId="3010" priority="624">
      <formula>C512/B512&lt;1</formula>
    </cfRule>
  </conditionalFormatting>
  <conditionalFormatting sqref="D512">
    <cfRule type="cellIs" dxfId="3009" priority="622" operator="lessThan">
      <formula>0</formula>
    </cfRule>
  </conditionalFormatting>
  <conditionalFormatting sqref="D512">
    <cfRule type="expression" dxfId="3008" priority="620">
      <formula>D512/C512&gt;1</formula>
    </cfRule>
    <cfRule type="expression" dxfId="3007" priority="621">
      <formula>D512/C512&lt;1</formula>
    </cfRule>
  </conditionalFormatting>
  <conditionalFormatting sqref="E512">
    <cfRule type="cellIs" dxfId="3006" priority="619" operator="lessThan">
      <formula>0</formula>
    </cfRule>
  </conditionalFormatting>
  <conditionalFormatting sqref="E512">
    <cfRule type="expression" dxfId="3005" priority="617">
      <formula>E512/D512&gt;1</formula>
    </cfRule>
    <cfRule type="expression" dxfId="3004" priority="618">
      <formula>E512/D512&lt;1</formula>
    </cfRule>
  </conditionalFormatting>
  <conditionalFormatting sqref="F512">
    <cfRule type="cellIs" dxfId="3003" priority="616" operator="lessThan">
      <formula>0</formula>
    </cfRule>
  </conditionalFormatting>
  <conditionalFormatting sqref="F512">
    <cfRule type="expression" dxfId="3002" priority="614">
      <formula>F512/E512&gt;1</formula>
    </cfRule>
    <cfRule type="expression" dxfId="3001" priority="615">
      <formula>F512/E512&lt;1</formula>
    </cfRule>
  </conditionalFormatting>
  <conditionalFormatting sqref="G512">
    <cfRule type="cellIs" dxfId="3000" priority="613" operator="lessThan">
      <formula>0</formula>
    </cfRule>
  </conditionalFormatting>
  <conditionalFormatting sqref="G512">
    <cfRule type="expression" dxfId="2999" priority="611">
      <formula>G512/F512&gt;1</formula>
    </cfRule>
    <cfRule type="expression" dxfId="2998" priority="612">
      <formula>G512/F512&lt;1</formula>
    </cfRule>
  </conditionalFormatting>
  <conditionalFormatting sqref="H512">
    <cfRule type="cellIs" dxfId="2997" priority="610" operator="lessThan">
      <formula>0</formula>
    </cfRule>
  </conditionalFormatting>
  <conditionalFormatting sqref="H512">
    <cfRule type="expression" dxfId="2996" priority="608">
      <formula>H512/G512&gt;1</formula>
    </cfRule>
    <cfRule type="expression" dxfId="2995" priority="609">
      <formula>H512/G512&lt;1</formula>
    </cfRule>
  </conditionalFormatting>
  <conditionalFormatting sqref="I512:N512">
    <cfRule type="cellIs" dxfId="2994" priority="607" operator="lessThan">
      <formula>0</formula>
    </cfRule>
  </conditionalFormatting>
  <conditionalFormatting sqref="I512:N512">
    <cfRule type="expression" dxfId="2993" priority="605">
      <formula>I512/H512&gt;1</formula>
    </cfRule>
    <cfRule type="expression" dxfId="2992" priority="606">
      <formula>I512/H512&lt;1</formula>
    </cfRule>
  </conditionalFormatting>
  <conditionalFormatting sqref="B552">
    <cfRule type="cellIs" dxfId="2991" priority="604" operator="lessThan">
      <formula>0</formula>
    </cfRule>
  </conditionalFormatting>
  <conditionalFormatting sqref="B552">
    <cfRule type="expression" dxfId="2990" priority="602">
      <formula>B552/#REF!&gt;1</formula>
    </cfRule>
    <cfRule type="expression" dxfId="2989" priority="603">
      <formula>B552/#REF!&lt;1</formula>
    </cfRule>
  </conditionalFormatting>
  <conditionalFormatting sqref="C552">
    <cfRule type="cellIs" dxfId="2988" priority="601" operator="lessThan">
      <formula>0</formula>
    </cfRule>
  </conditionalFormatting>
  <conditionalFormatting sqref="C552">
    <cfRule type="expression" dxfId="2987" priority="599">
      <formula>C552/B552&gt;1</formula>
    </cfRule>
    <cfRule type="expression" dxfId="2986" priority="600">
      <formula>C552/B552&lt;1</formula>
    </cfRule>
  </conditionalFormatting>
  <conditionalFormatting sqref="D552">
    <cfRule type="cellIs" dxfId="2985" priority="598" operator="lessThan">
      <formula>0</formula>
    </cfRule>
  </conditionalFormatting>
  <conditionalFormatting sqref="D552">
    <cfRule type="expression" dxfId="2984" priority="596">
      <formula>D552/C552&gt;1</formula>
    </cfRule>
    <cfRule type="expression" dxfId="2983" priority="597">
      <formula>D552/C552&lt;1</formula>
    </cfRule>
  </conditionalFormatting>
  <conditionalFormatting sqref="E552">
    <cfRule type="cellIs" dxfId="2982" priority="595" operator="lessThan">
      <formula>0</formula>
    </cfRule>
  </conditionalFormatting>
  <conditionalFormatting sqref="E552">
    <cfRule type="expression" dxfId="2981" priority="593">
      <formula>E552/D552&gt;1</formula>
    </cfRule>
    <cfRule type="expression" dxfId="2980" priority="594">
      <formula>E552/D552&lt;1</formula>
    </cfRule>
  </conditionalFormatting>
  <conditionalFormatting sqref="F552">
    <cfRule type="cellIs" dxfId="2979" priority="592" operator="lessThan">
      <formula>0</formula>
    </cfRule>
  </conditionalFormatting>
  <conditionalFormatting sqref="F552">
    <cfRule type="expression" dxfId="2978" priority="590">
      <formula>F552/E552&gt;1</formula>
    </cfRule>
    <cfRule type="expression" dxfId="2977" priority="591">
      <formula>F552/E552&lt;1</formula>
    </cfRule>
  </conditionalFormatting>
  <conditionalFormatting sqref="G552">
    <cfRule type="cellIs" dxfId="2976" priority="589" operator="lessThan">
      <formula>0</formula>
    </cfRule>
  </conditionalFormatting>
  <conditionalFormatting sqref="G552">
    <cfRule type="expression" dxfId="2975" priority="587">
      <formula>G552/F552&gt;1</formula>
    </cfRule>
    <cfRule type="expression" dxfId="2974" priority="588">
      <formula>G552/F552&lt;1</formula>
    </cfRule>
  </conditionalFormatting>
  <conditionalFormatting sqref="H552">
    <cfRule type="cellIs" dxfId="2973" priority="586" operator="lessThan">
      <formula>0</formula>
    </cfRule>
  </conditionalFormatting>
  <conditionalFormatting sqref="H552">
    <cfRule type="expression" dxfId="2972" priority="584">
      <formula>H552/G552&gt;1</formula>
    </cfRule>
    <cfRule type="expression" dxfId="2971" priority="585">
      <formula>H552/G552&lt;1</formula>
    </cfRule>
  </conditionalFormatting>
  <conditionalFormatting sqref="B560">
    <cfRule type="cellIs" dxfId="2970" priority="583" operator="lessThan">
      <formula>0</formula>
    </cfRule>
  </conditionalFormatting>
  <conditionalFormatting sqref="B560">
    <cfRule type="expression" dxfId="2969" priority="581">
      <formula>B560/#REF!&gt;1</formula>
    </cfRule>
    <cfRule type="expression" dxfId="2968" priority="582">
      <formula>B560/#REF!&lt;1</formula>
    </cfRule>
  </conditionalFormatting>
  <conditionalFormatting sqref="C560">
    <cfRule type="cellIs" dxfId="2967" priority="580" operator="lessThan">
      <formula>0</formula>
    </cfRule>
  </conditionalFormatting>
  <conditionalFormatting sqref="C560">
    <cfRule type="expression" dxfId="2966" priority="578">
      <formula>C560/B560&gt;1</formula>
    </cfRule>
    <cfRule type="expression" dxfId="2965" priority="579">
      <formula>C560/B560&lt;1</formula>
    </cfRule>
  </conditionalFormatting>
  <conditionalFormatting sqref="D560">
    <cfRule type="cellIs" dxfId="2964" priority="577" operator="lessThan">
      <formula>0</formula>
    </cfRule>
  </conditionalFormatting>
  <conditionalFormatting sqref="D560">
    <cfRule type="expression" dxfId="2963" priority="575">
      <formula>D560/C560&gt;1</formula>
    </cfRule>
    <cfRule type="expression" dxfId="2962" priority="576">
      <formula>D560/C560&lt;1</formula>
    </cfRule>
  </conditionalFormatting>
  <conditionalFormatting sqref="E560">
    <cfRule type="cellIs" dxfId="2961" priority="574" operator="lessThan">
      <formula>0</formula>
    </cfRule>
  </conditionalFormatting>
  <conditionalFormatting sqref="E560">
    <cfRule type="expression" dxfId="2960" priority="572">
      <formula>E560/D560&gt;1</formula>
    </cfRule>
    <cfRule type="expression" dxfId="2959" priority="573">
      <formula>E560/D560&lt;1</formula>
    </cfRule>
  </conditionalFormatting>
  <conditionalFormatting sqref="F560">
    <cfRule type="cellIs" dxfId="2958" priority="571" operator="lessThan">
      <formula>0</formula>
    </cfRule>
  </conditionalFormatting>
  <conditionalFormatting sqref="F560">
    <cfRule type="expression" dxfId="2957" priority="569">
      <formula>F560/E560&gt;1</formula>
    </cfRule>
    <cfRule type="expression" dxfId="2956" priority="570">
      <formula>F560/E560&lt;1</formula>
    </cfRule>
  </conditionalFormatting>
  <conditionalFormatting sqref="G560">
    <cfRule type="cellIs" dxfId="2955" priority="568" operator="lessThan">
      <formula>0</formula>
    </cfRule>
  </conditionalFormatting>
  <conditionalFormatting sqref="G560">
    <cfRule type="expression" dxfId="2954" priority="566">
      <formula>G560/F560&gt;1</formula>
    </cfRule>
    <cfRule type="expression" dxfId="2953" priority="567">
      <formula>G560/F560&lt;1</formula>
    </cfRule>
  </conditionalFormatting>
  <conditionalFormatting sqref="H560">
    <cfRule type="cellIs" dxfId="2952" priority="565" operator="lessThan">
      <formula>0</formula>
    </cfRule>
  </conditionalFormatting>
  <conditionalFormatting sqref="H560">
    <cfRule type="expression" dxfId="2951" priority="563">
      <formula>H560/G560&gt;1</formula>
    </cfRule>
    <cfRule type="expression" dxfId="2950" priority="564">
      <formula>H560/G560&lt;1</formula>
    </cfRule>
  </conditionalFormatting>
  <conditionalFormatting sqref="P616:P619">
    <cfRule type="cellIs" dxfId="2949" priority="315" operator="lessThan">
      <formula>0</formula>
    </cfRule>
  </conditionalFormatting>
  <conditionalFormatting sqref="B589">
    <cfRule type="expression" dxfId="2948" priority="560">
      <formula>B589/#REF!&gt;1</formula>
    </cfRule>
    <cfRule type="expression" dxfId="2947" priority="561">
      <formula>B589/#REF!&lt;1</formula>
    </cfRule>
  </conditionalFormatting>
  <conditionalFormatting sqref="C589">
    <cfRule type="cellIs" dxfId="2946" priority="559" operator="lessThan">
      <formula>0</formula>
    </cfRule>
  </conditionalFormatting>
  <conditionalFormatting sqref="C589">
    <cfRule type="expression" dxfId="2945" priority="557">
      <formula>C589/B589&gt;1</formula>
    </cfRule>
    <cfRule type="expression" dxfId="2944" priority="558">
      <formula>C589/B589&lt;1</formula>
    </cfRule>
  </conditionalFormatting>
  <conditionalFormatting sqref="P605:P607">
    <cfRule type="cellIs" dxfId="2943" priority="309" operator="lessThan">
      <formula>0</formula>
    </cfRule>
  </conditionalFormatting>
  <conditionalFormatting sqref="D589">
    <cfRule type="expression" dxfId="2942" priority="554">
      <formula>D589/C589&gt;1</formula>
    </cfRule>
    <cfRule type="expression" dxfId="2941" priority="555">
      <formula>D589/C589&lt;1</formula>
    </cfRule>
  </conditionalFormatting>
  <conditionalFormatting sqref="E589">
    <cfRule type="cellIs" dxfId="2940" priority="553" operator="lessThan">
      <formula>0</formula>
    </cfRule>
  </conditionalFormatting>
  <conditionalFormatting sqref="E589">
    <cfRule type="expression" dxfId="2939" priority="551">
      <formula>E589/D589&gt;1</formula>
    </cfRule>
    <cfRule type="expression" dxfId="2938" priority="552">
      <formula>E589/D589&lt;1</formula>
    </cfRule>
  </conditionalFormatting>
  <conditionalFormatting sqref="F589">
    <cfRule type="cellIs" dxfId="2937" priority="550" operator="lessThan">
      <formula>0</formula>
    </cfRule>
  </conditionalFormatting>
  <conditionalFormatting sqref="F589">
    <cfRule type="expression" dxfId="2936" priority="548">
      <formula>F589/E589&gt;1</formula>
    </cfRule>
    <cfRule type="expression" dxfId="2935" priority="549">
      <formula>F589/E589&lt;1</formula>
    </cfRule>
  </conditionalFormatting>
  <conditionalFormatting sqref="O377:P377">
    <cfRule type="cellIs" dxfId="2934" priority="300" operator="lessThan">
      <formula>0</formula>
    </cfRule>
  </conditionalFormatting>
  <conditionalFormatting sqref="G589">
    <cfRule type="expression" dxfId="2933" priority="545">
      <formula>G589/F589&gt;1</formula>
    </cfRule>
    <cfRule type="expression" dxfId="2932" priority="546">
      <formula>G589/F589&lt;1</formula>
    </cfRule>
  </conditionalFormatting>
  <conditionalFormatting sqref="O366:P366">
    <cfRule type="cellIs" dxfId="2931" priority="299" operator="lessThan">
      <formula>0</formula>
    </cfRule>
  </conditionalFormatting>
  <conditionalFormatting sqref="H589">
    <cfRule type="expression" dxfId="2930" priority="542">
      <formula>H589/G589&gt;1</formula>
    </cfRule>
    <cfRule type="expression" dxfId="2929" priority="543">
      <formula>H589/G589&lt;1</formula>
    </cfRule>
  </conditionalFormatting>
  <conditionalFormatting sqref="N596">
    <cfRule type="cellIs" dxfId="2928" priority="541" operator="lessThan">
      <formula>0</formula>
    </cfRule>
  </conditionalFormatting>
  <conditionalFormatting sqref="O387:P387">
    <cfRule type="cellIs" dxfId="2927" priority="294" operator="lessThan">
      <formula>0</formula>
    </cfRule>
  </conditionalFormatting>
  <conditionalFormatting sqref="O387:P387">
    <cfRule type="cellIs" dxfId="2926" priority="295" operator="lessThan">
      <formula>0</formula>
    </cfRule>
  </conditionalFormatting>
  <conditionalFormatting sqref="O387:P387">
    <cfRule type="cellIs" dxfId="2925" priority="292" operator="lessThan">
      <formula>0</formula>
    </cfRule>
  </conditionalFormatting>
  <conditionalFormatting sqref="O387:P387">
    <cfRule type="cellIs" dxfId="2924" priority="293" operator="lessThan">
      <formula>0</formula>
    </cfRule>
  </conditionalFormatting>
  <conditionalFormatting sqref="N600">
    <cfRule type="cellIs" dxfId="2923" priority="540" operator="lessThan">
      <formula>0</formula>
    </cfRule>
  </conditionalFormatting>
  <conditionalFormatting sqref="N600">
    <cfRule type="cellIs" dxfId="2922" priority="539" operator="lessThan">
      <formula>0</formula>
    </cfRule>
  </conditionalFormatting>
  <conditionalFormatting sqref="Q363">
    <cfRule type="cellIs" dxfId="2921" priority="538" operator="lessThan">
      <formula>0</formula>
    </cfRule>
  </conditionalFormatting>
  <conditionalFormatting sqref="Q364:Q365">
    <cfRule type="cellIs" dxfId="2920" priority="537" operator="lessThan">
      <formula>0</formula>
    </cfRule>
  </conditionalFormatting>
  <conditionalFormatting sqref="Q461:Q464">
    <cfRule type="cellIs" dxfId="2919" priority="536" operator="lessThan">
      <formula>0</formula>
    </cfRule>
  </conditionalFormatting>
  <conditionalFormatting sqref="Q361">
    <cfRule type="cellIs" dxfId="2918" priority="535" operator="lessThan">
      <formula>0</formula>
    </cfRule>
  </conditionalFormatting>
  <conditionalFormatting sqref="Q366:Q367">
    <cfRule type="cellIs" dxfId="2917" priority="534" operator="lessThan">
      <formula>0</formula>
    </cfRule>
  </conditionalFormatting>
  <conditionalFormatting sqref="Q369:Q373">
    <cfRule type="cellIs" dxfId="2916" priority="533" operator="lessThan">
      <formula>0</formula>
    </cfRule>
  </conditionalFormatting>
  <conditionalFormatting sqref="Q378:Q379">
    <cfRule type="cellIs" dxfId="2915" priority="532" operator="lessThan">
      <formula>0</formula>
    </cfRule>
  </conditionalFormatting>
  <conditionalFormatting sqref="Q384:Q385">
    <cfRule type="cellIs" dxfId="2914" priority="531" operator="lessThan">
      <formula>0</formula>
    </cfRule>
  </conditionalFormatting>
  <conditionalFormatting sqref="Q390:Q391">
    <cfRule type="cellIs" dxfId="2913" priority="530" operator="lessThan">
      <formula>0</formula>
    </cfRule>
  </conditionalFormatting>
  <conditionalFormatting sqref="Q396:Q397">
    <cfRule type="cellIs" dxfId="2912" priority="529" operator="lessThan">
      <formula>0</formula>
    </cfRule>
  </conditionalFormatting>
  <conditionalFormatting sqref="Q402">
    <cfRule type="cellIs" dxfId="2911" priority="528" operator="lessThan">
      <formula>0</formula>
    </cfRule>
  </conditionalFormatting>
  <conditionalFormatting sqref="Q408:Q409">
    <cfRule type="cellIs" dxfId="2910" priority="527" operator="lessThan">
      <formula>0</formula>
    </cfRule>
  </conditionalFormatting>
  <conditionalFormatting sqref="Q414:Q415">
    <cfRule type="cellIs" dxfId="2909" priority="526" operator="lessThan">
      <formula>0</formula>
    </cfRule>
  </conditionalFormatting>
  <conditionalFormatting sqref="Q420:Q421">
    <cfRule type="cellIs" dxfId="2908" priority="525" operator="lessThan">
      <formula>0</formula>
    </cfRule>
  </conditionalFormatting>
  <conditionalFormatting sqref="Q426:Q427">
    <cfRule type="cellIs" dxfId="2907" priority="524" operator="lessThan">
      <formula>0</formula>
    </cfRule>
  </conditionalFormatting>
  <conditionalFormatting sqref="Q432:Q433">
    <cfRule type="cellIs" dxfId="2906" priority="523" operator="lessThan">
      <formula>0</formula>
    </cfRule>
  </conditionalFormatting>
  <conditionalFormatting sqref="Q438:Q439">
    <cfRule type="cellIs" dxfId="2905" priority="522" operator="lessThan">
      <formula>0</formula>
    </cfRule>
  </conditionalFormatting>
  <conditionalFormatting sqref="Q444:Q445">
    <cfRule type="cellIs" dxfId="2904" priority="521" operator="lessThan">
      <formula>0</formula>
    </cfRule>
  </conditionalFormatting>
  <conditionalFormatting sqref="Q451:Q452">
    <cfRule type="cellIs" dxfId="2903" priority="520" operator="lessThan">
      <formula>0</formula>
    </cfRule>
  </conditionalFormatting>
  <conditionalFormatting sqref="Q457:Q458">
    <cfRule type="cellIs" dxfId="2902" priority="519" operator="lessThan">
      <formula>0</formula>
    </cfRule>
  </conditionalFormatting>
  <conditionalFormatting sqref="Q465">
    <cfRule type="cellIs" dxfId="2901" priority="518" operator="lessThan">
      <formula>0</formula>
    </cfRule>
  </conditionalFormatting>
  <conditionalFormatting sqref="Q472">
    <cfRule type="cellIs" dxfId="2900" priority="517" operator="lessThan">
      <formula>0</formula>
    </cfRule>
  </conditionalFormatting>
  <conditionalFormatting sqref="Q503:Q504">
    <cfRule type="cellIs" dxfId="2899" priority="516" operator="lessThan">
      <formula>0</formula>
    </cfRule>
  </conditionalFormatting>
  <conditionalFormatting sqref="Q511:Q512">
    <cfRule type="cellIs" dxfId="2898" priority="515" operator="lessThan">
      <formula>0</formula>
    </cfRule>
  </conditionalFormatting>
  <conditionalFormatting sqref="Q520:Q521">
    <cfRule type="cellIs" dxfId="2897" priority="514" operator="lessThan">
      <formula>0</formula>
    </cfRule>
  </conditionalFormatting>
  <conditionalFormatting sqref="Q528:Q529">
    <cfRule type="cellIs" dxfId="2896" priority="513" operator="lessThan">
      <formula>0</formula>
    </cfRule>
  </conditionalFormatting>
  <conditionalFormatting sqref="Q544:Q545">
    <cfRule type="cellIs" dxfId="2895" priority="512" operator="lessThan">
      <formula>0</formula>
    </cfRule>
  </conditionalFormatting>
  <conditionalFormatting sqref="Q536:Q537">
    <cfRule type="cellIs" dxfId="2894" priority="511" operator="lessThan">
      <formula>0</formula>
    </cfRule>
  </conditionalFormatting>
  <conditionalFormatting sqref="Q551:Q552">
    <cfRule type="cellIs" dxfId="2893" priority="510" operator="lessThan">
      <formula>0</formula>
    </cfRule>
  </conditionalFormatting>
  <conditionalFormatting sqref="Q559:Q560">
    <cfRule type="cellIs" dxfId="2892" priority="509" operator="lessThan">
      <formula>0</formula>
    </cfRule>
  </conditionalFormatting>
  <conditionalFormatting sqref="Q567:Q568">
    <cfRule type="cellIs" dxfId="2891" priority="508" operator="lessThan">
      <formula>0</formula>
    </cfRule>
  </conditionalFormatting>
  <conditionalFormatting sqref="Q574:Q575">
    <cfRule type="cellIs" dxfId="2890" priority="507" operator="lessThan">
      <formula>0</formula>
    </cfRule>
  </conditionalFormatting>
  <conditionalFormatting sqref="Q581:Q582">
    <cfRule type="cellIs" dxfId="2889" priority="506" operator="lessThan">
      <formula>0</formula>
    </cfRule>
  </conditionalFormatting>
  <conditionalFormatting sqref="Q588:Q589">
    <cfRule type="cellIs" dxfId="2888" priority="505" operator="lessThan">
      <formula>0</formula>
    </cfRule>
  </conditionalFormatting>
  <conditionalFormatting sqref="Q596:Q597">
    <cfRule type="cellIs" dxfId="2887" priority="504" operator="lessThan">
      <formula>0</formula>
    </cfRule>
  </conditionalFormatting>
  <conditionalFormatting sqref="Q603">
    <cfRule type="cellIs" dxfId="2886" priority="503" operator="lessThan">
      <formula>0</formula>
    </cfRule>
  </conditionalFormatting>
  <conditionalFormatting sqref="Q608">
    <cfRule type="cellIs" dxfId="2885" priority="502" operator="lessThan">
      <formula>0</formula>
    </cfRule>
  </conditionalFormatting>
  <conditionalFormatting sqref="O405:P405">
    <cfRule type="cellIs" dxfId="2884" priority="252" operator="lessThan">
      <formula>0</formula>
    </cfRule>
  </conditionalFormatting>
  <conditionalFormatting sqref="Q632:Q634">
    <cfRule type="cellIs" dxfId="2883" priority="501" operator="lessThan">
      <formula>0</formula>
    </cfRule>
  </conditionalFormatting>
  <conditionalFormatting sqref="I710:N710 Q708:R711">
    <cfRule type="cellIs" dxfId="2882" priority="495" operator="lessThan">
      <formula>0</formula>
    </cfRule>
  </conditionalFormatting>
  <conditionalFormatting sqref="Q636:Q637 Q641:Q645">
    <cfRule type="cellIs" dxfId="2881" priority="500" operator="lessThan">
      <formula>0</formula>
    </cfRule>
  </conditionalFormatting>
  <conditionalFormatting sqref="Q648">
    <cfRule type="cellIs" dxfId="2880" priority="499" operator="lessThan">
      <formula>0</formula>
    </cfRule>
  </conditionalFormatting>
  <conditionalFormatting sqref="Q649">
    <cfRule type="cellIs" dxfId="2879" priority="498" operator="lessThan">
      <formula>0</formula>
    </cfRule>
  </conditionalFormatting>
  <conditionalFormatting sqref="Q651">
    <cfRule type="cellIs" dxfId="2878" priority="497" operator="lessThan">
      <formula>0</formula>
    </cfRule>
  </conditionalFormatting>
  <conditionalFormatting sqref="Q652">
    <cfRule type="cellIs" dxfId="2877" priority="496" operator="lessThan">
      <formula>0</formula>
    </cfRule>
  </conditionalFormatting>
  <conditionalFormatting sqref="D654:N654 D651:N651 D648:N649 D632:N634">
    <cfRule type="expression" dxfId="2876" priority="468">
      <formula>D632/C632&gt;1</formula>
    </cfRule>
    <cfRule type="expression" dxfId="2875" priority="469">
      <formula>D632/C632&lt;1</formula>
    </cfRule>
  </conditionalFormatting>
  <conditionalFormatting sqref="C507:C510">
    <cfRule type="cellIs" dxfId="2874" priority="494" operator="lessThan">
      <formula>0</formula>
    </cfRule>
  </conditionalFormatting>
  <conditionalFormatting sqref="C507:C510">
    <cfRule type="expression" dxfId="2873" priority="492">
      <formula>C507/B507&gt;1</formula>
    </cfRule>
    <cfRule type="expression" dxfId="2872" priority="493">
      <formula>C507/B507&lt;1</formula>
    </cfRule>
  </conditionalFormatting>
  <conditionalFormatting sqref="D507:N510">
    <cfRule type="cellIs" dxfId="2871" priority="491" operator="lessThan">
      <formula>0</formula>
    </cfRule>
  </conditionalFormatting>
  <conditionalFormatting sqref="D507:N510">
    <cfRule type="expression" dxfId="2870" priority="489">
      <formula>D507/C507&gt;1</formula>
    </cfRule>
    <cfRule type="expression" dxfId="2869" priority="490">
      <formula>D507/C507&lt;1</formula>
    </cfRule>
  </conditionalFormatting>
  <conditionalFormatting sqref="B507:B510">
    <cfRule type="cellIs" dxfId="2868" priority="488" operator="lessThan">
      <formula>0</formula>
    </cfRule>
  </conditionalFormatting>
  <conditionalFormatting sqref="B507:B510">
    <cfRule type="expression" dxfId="2867" priority="486">
      <formula>B507/#REF!&gt;1</formula>
    </cfRule>
    <cfRule type="expression" dxfId="2866" priority="487">
      <formula>B507/#REF!&lt;1</formula>
    </cfRule>
  </conditionalFormatting>
  <conditionalFormatting sqref="J588:N588 J574:N574 J559:N559 J551:N551">
    <cfRule type="cellIs" dxfId="2865" priority="485" operator="lessThan">
      <formula>0</formula>
    </cfRule>
  </conditionalFormatting>
  <conditionalFormatting sqref="C588:I588 C584:C587 C574:I574 C570:C573 C559:I559 C555:C558 C551:I551 C547:C550">
    <cfRule type="cellIs" dxfId="2864" priority="484" operator="lessThan">
      <formula>0</formula>
    </cfRule>
  </conditionalFormatting>
  <conditionalFormatting sqref="C588:M588 C574:M574 C559:M559 C551:M551">
    <cfRule type="cellIs" dxfId="2863" priority="483" operator="lessThan">
      <formula>0</formula>
    </cfRule>
  </conditionalFormatting>
  <conditionalFormatting sqref="C584:C587 C570:C573 C555:C558 C547:C550">
    <cfRule type="expression" dxfId="2862" priority="481">
      <formula>C547/B547&gt;1</formula>
    </cfRule>
    <cfRule type="expression" dxfId="2861" priority="482">
      <formula>C547/B547&lt;1</formula>
    </cfRule>
  </conditionalFormatting>
  <conditionalFormatting sqref="D584:N587 D570:N573 D555:N558 D547:N550">
    <cfRule type="cellIs" dxfId="2860" priority="480" operator="lessThan">
      <formula>0</formula>
    </cfRule>
  </conditionalFormatting>
  <conditionalFormatting sqref="D584:N587 D570:N573 D555:N558 D547:N550">
    <cfRule type="expression" dxfId="2859" priority="478">
      <formula>D547/C547&gt;1</formula>
    </cfRule>
    <cfRule type="expression" dxfId="2858" priority="479">
      <formula>D547/C547&lt;1</formula>
    </cfRule>
  </conditionalFormatting>
  <conditionalFormatting sqref="C588:N588 C574:N574 C559:N559 C551:N551">
    <cfRule type="cellIs" dxfId="2857" priority="477" operator="lessThan">
      <formula>0</formula>
    </cfRule>
  </conditionalFormatting>
  <conditionalFormatting sqref="C588:N588 C574:N574 C559:N559 C551:N551">
    <cfRule type="expression" dxfId="2856" priority="475">
      <formula>C551/B551&gt;1</formula>
    </cfRule>
    <cfRule type="expression" dxfId="2855" priority="476">
      <formula>C551/B551&lt;1</formula>
    </cfRule>
  </conditionalFormatting>
  <conditionalFormatting sqref="B654 B651 B648:B649 B632:B634 B641:B645">
    <cfRule type="cellIs" dxfId="2854" priority="474" operator="lessThan">
      <formula>0</formula>
    </cfRule>
  </conditionalFormatting>
  <conditionalFormatting sqref="C654 C651 C648:C649 C632:C634">
    <cfRule type="cellIs" dxfId="2853" priority="473" operator="lessThan">
      <formula>0</formula>
    </cfRule>
  </conditionalFormatting>
  <conditionalFormatting sqref="C654 C651 C648:C649 C632:C634">
    <cfRule type="expression" dxfId="2852" priority="471">
      <formula>C632/B632&gt;1</formula>
    </cfRule>
    <cfRule type="expression" dxfId="2851" priority="472">
      <formula>C632/B632&lt;1</formula>
    </cfRule>
  </conditionalFormatting>
  <conditionalFormatting sqref="D654:N654 D651:N651 D648:N649 D632:N634">
    <cfRule type="cellIs" dxfId="2850" priority="470" operator="lessThan">
      <formula>0</formula>
    </cfRule>
  </conditionalFormatting>
  <conditionalFormatting sqref="B504:N504 B537 B568 B597">
    <cfRule type="expression" dxfId="2849" priority="1230">
      <formula>B504/#REF!&gt;1</formula>
    </cfRule>
    <cfRule type="expression" dxfId="2848" priority="1231">
      <formula>B504/#REF!&lt;1</formula>
    </cfRule>
  </conditionalFormatting>
  <conditionalFormatting sqref="C465">
    <cfRule type="cellIs" dxfId="2847" priority="467" operator="lessThan">
      <formula>0</formula>
    </cfRule>
  </conditionalFormatting>
  <conditionalFormatting sqref="C465">
    <cfRule type="expression" dxfId="2846" priority="465">
      <formula>C465/B465&gt;1</formula>
    </cfRule>
    <cfRule type="expression" dxfId="2845" priority="466">
      <formula>C465/B465&lt;1</formula>
    </cfRule>
  </conditionalFormatting>
  <conditionalFormatting sqref="D465:N465">
    <cfRule type="cellIs" dxfId="2844" priority="464" operator="lessThan">
      <formula>0</formula>
    </cfRule>
  </conditionalFormatting>
  <conditionalFormatting sqref="D465:N465">
    <cfRule type="expression" dxfId="2843" priority="462">
      <formula>D465/C465&gt;1</formula>
    </cfRule>
    <cfRule type="expression" dxfId="2842" priority="463">
      <formula>D465/C465&lt;1</formula>
    </cfRule>
  </conditionalFormatting>
  <conditionalFormatting sqref="B465">
    <cfRule type="cellIs" dxfId="2841" priority="461" operator="lessThan">
      <formula>0</formula>
    </cfRule>
  </conditionalFormatting>
  <conditionalFormatting sqref="B465">
    <cfRule type="expression" dxfId="2840" priority="459">
      <formula>B465/#REF!&gt;1</formula>
    </cfRule>
    <cfRule type="expression" dxfId="2839" priority="460">
      <formula>B465/#REF!&lt;1</formula>
    </cfRule>
  </conditionalFormatting>
  <conditionalFormatting sqref="C511">
    <cfRule type="cellIs" dxfId="2838" priority="458" operator="lessThan">
      <formula>0</formula>
    </cfRule>
  </conditionalFormatting>
  <conditionalFormatting sqref="D511:N511">
    <cfRule type="cellIs" dxfId="2837" priority="455" operator="lessThan">
      <formula>0</formula>
    </cfRule>
  </conditionalFormatting>
  <conditionalFormatting sqref="C511">
    <cfRule type="expression" dxfId="2836" priority="456">
      <formula>C511/B511&gt;1</formula>
    </cfRule>
    <cfRule type="expression" dxfId="2835" priority="457">
      <formula>C511/B511&lt;1</formula>
    </cfRule>
  </conditionalFormatting>
  <conditionalFormatting sqref="D511:N511">
    <cfRule type="expression" dxfId="2834" priority="453">
      <formula>D511/C511&gt;1</formula>
    </cfRule>
    <cfRule type="expression" dxfId="2833" priority="454">
      <formula>D511/C511&lt;1</formula>
    </cfRule>
  </conditionalFormatting>
  <conditionalFormatting sqref="B511">
    <cfRule type="cellIs" dxfId="2832" priority="452" operator="lessThan">
      <formula>0</formula>
    </cfRule>
  </conditionalFormatting>
  <conditionalFormatting sqref="B511">
    <cfRule type="expression" dxfId="2831" priority="450">
      <formula>B511/#REF!&gt;1</formula>
    </cfRule>
    <cfRule type="expression" dxfId="2830" priority="451">
      <formula>B511/#REF!&lt;1</formula>
    </cfRule>
  </conditionalFormatting>
  <conditionalFormatting sqref="B529 B521">
    <cfRule type="cellIs" dxfId="2829" priority="449" operator="lessThan">
      <formula>0</formula>
    </cfRule>
  </conditionalFormatting>
  <conditionalFormatting sqref="B529 B521">
    <cfRule type="expression" dxfId="2828" priority="447">
      <formula>B521/#REF!&gt;1</formula>
    </cfRule>
    <cfRule type="expression" dxfId="2827" priority="448">
      <formula>B521/#REF!&lt;1</formula>
    </cfRule>
  </conditionalFormatting>
  <conditionalFormatting sqref="C521">
    <cfRule type="cellIs" dxfId="2826" priority="446" operator="lessThan">
      <formula>0</formula>
    </cfRule>
  </conditionalFormatting>
  <conditionalFormatting sqref="C521 B636:N637 B639:N640">
    <cfRule type="expression" dxfId="2825" priority="444">
      <formula>B521/A521&gt;1</formula>
    </cfRule>
    <cfRule type="expression" dxfId="2824" priority="445">
      <formula>B521/A521&lt;1</formula>
    </cfRule>
  </conditionalFormatting>
  <conditionalFormatting sqref="C603:N603">
    <cfRule type="expression" dxfId="2823" priority="405">
      <formula>C603/B603&gt;1</formula>
    </cfRule>
    <cfRule type="expression" dxfId="2822" priority="406">
      <formula>C603/B603&lt;1</formula>
    </cfRule>
  </conditionalFormatting>
  <conditionalFormatting sqref="I552:N552">
    <cfRule type="expression" dxfId="2821" priority="429">
      <formula>I552/H552&gt;1</formula>
    </cfRule>
    <cfRule type="expression" dxfId="2820" priority="430">
      <formula>I552/H552&lt;1</formula>
    </cfRule>
  </conditionalFormatting>
  <conditionalFormatting sqref="I560:N560">
    <cfRule type="expression" dxfId="2819" priority="426">
      <formula>I560/H560&gt;1</formula>
    </cfRule>
    <cfRule type="expression" dxfId="2818" priority="427">
      <formula>I560/H560&lt;1</formula>
    </cfRule>
  </conditionalFormatting>
  <conditionalFormatting sqref="B575:N575">
    <cfRule type="cellIs" dxfId="2817" priority="425" operator="lessThan">
      <formula>0</formula>
    </cfRule>
  </conditionalFormatting>
  <conditionalFormatting sqref="B575:N575">
    <cfRule type="expression" dxfId="2816" priority="423">
      <formula>B575/A575&gt;1</formula>
    </cfRule>
    <cfRule type="expression" dxfId="2815" priority="424">
      <formula>B575/A575&lt;1</formula>
    </cfRule>
  </conditionalFormatting>
  <conditionalFormatting sqref="B589:N589">
    <cfRule type="cellIs" dxfId="2814" priority="422" operator="lessThan">
      <formula>0</formula>
    </cfRule>
  </conditionalFormatting>
  <conditionalFormatting sqref="B589:N589">
    <cfRule type="expression" dxfId="2813" priority="420">
      <formula>B589/A589&gt;1</formula>
    </cfRule>
    <cfRule type="expression" dxfId="2812" priority="421">
      <formula>B589/A589&lt;1</formula>
    </cfRule>
  </conditionalFormatting>
  <conditionalFormatting sqref="N608">
    <cfRule type="cellIs" dxfId="2811" priority="398" operator="lessThan">
      <formula>0</formula>
    </cfRule>
  </conditionalFormatting>
  <conditionalFormatting sqref="D521:N521">
    <cfRule type="cellIs" dxfId="2810" priority="443" operator="lessThan">
      <formula>0</formula>
    </cfRule>
  </conditionalFormatting>
  <conditionalFormatting sqref="D521:N521">
    <cfRule type="expression" dxfId="2809" priority="441">
      <formula>D521/C521&gt;1</formula>
    </cfRule>
    <cfRule type="expression" dxfId="2808" priority="442">
      <formula>D521/C521&lt;1</formula>
    </cfRule>
  </conditionalFormatting>
  <conditionalFormatting sqref="C529:N529">
    <cfRule type="cellIs" dxfId="2807" priority="440" operator="lessThan">
      <formula>0</formula>
    </cfRule>
  </conditionalFormatting>
  <conditionalFormatting sqref="C529:N529">
    <cfRule type="expression" dxfId="2806" priority="438">
      <formula>C529/B529&gt;1</formula>
    </cfRule>
    <cfRule type="expression" dxfId="2805" priority="439">
      <formula>C529/B529&lt;1</formula>
    </cfRule>
  </conditionalFormatting>
  <conditionalFormatting sqref="C582:N582">
    <cfRule type="expression" dxfId="2804" priority="414">
      <formula>C582/B582&gt;1</formula>
    </cfRule>
    <cfRule type="expression" dxfId="2803" priority="415">
      <formula>C582/B582&lt;1</formula>
    </cfRule>
  </conditionalFormatting>
  <conditionalFormatting sqref="C537:N537">
    <cfRule type="expression" dxfId="2802" priority="435">
      <formula>C537/B537&gt;1</formula>
    </cfRule>
    <cfRule type="expression" dxfId="2801" priority="436">
      <formula>C537/B537&lt;1</formula>
    </cfRule>
  </conditionalFormatting>
  <conditionalFormatting sqref="C568:N568">
    <cfRule type="expression" dxfId="2800" priority="432">
      <formula>C568/B568&gt;1</formula>
    </cfRule>
    <cfRule type="expression" dxfId="2799" priority="433">
      <formula>C568/B568&lt;1</formula>
    </cfRule>
  </conditionalFormatting>
  <conditionalFormatting sqref="C608:M608">
    <cfRule type="expression" dxfId="2798" priority="400">
      <formula>C608/B608&gt;1</formula>
    </cfRule>
    <cfRule type="expression" dxfId="2797" priority="401">
      <formula>C608/B608&lt;1</formula>
    </cfRule>
  </conditionalFormatting>
  <conditionalFormatting sqref="N608">
    <cfRule type="expression" dxfId="2796" priority="395">
      <formula>N608/M608&gt;1</formula>
    </cfRule>
    <cfRule type="expression" dxfId="2795" priority="396">
      <formula>N608/M608&lt;1</formula>
    </cfRule>
  </conditionalFormatting>
  <conditionalFormatting sqref="C608:M608">
    <cfRule type="cellIs" dxfId="2794" priority="404" operator="lessThan">
      <formula>0</formula>
    </cfRule>
  </conditionalFormatting>
  <conditionalFormatting sqref="C608:M608">
    <cfRule type="cellIs" dxfId="2793" priority="403" operator="lessThan">
      <formula>0</formula>
    </cfRule>
  </conditionalFormatting>
  <conditionalFormatting sqref="B582">
    <cfRule type="cellIs" dxfId="2792" priority="417" operator="lessThan">
      <formula>0</formula>
    </cfRule>
  </conditionalFormatting>
  <conditionalFormatting sqref="B582">
    <cfRule type="expression" dxfId="2791" priority="418">
      <formula>B582/#REF!&gt;1</formula>
    </cfRule>
    <cfRule type="expression" dxfId="2790" priority="419">
      <formula>B582/#REF!&lt;1</formula>
    </cfRule>
  </conditionalFormatting>
  <conditionalFormatting sqref="C582:N582">
    <cfRule type="cellIs" dxfId="2789" priority="416" operator="lessThan">
      <formula>0</formula>
    </cfRule>
  </conditionalFormatting>
  <conditionalFormatting sqref="C597:N597">
    <cfRule type="expression" dxfId="2788" priority="410">
      <formula>C597/B597&gt;1</formula>
    </cfRule>
    <cfRule type="expression" dxfId="2787" priority="411">
      <formula>C597/B597&lt;1</formula>
    </cfRule>
  </conditionalFormatting>
  <conditionalFormatting sqref="N608">
    <cfRule type="cellIs" dxfId="2786" priority="399" operator="lessThan">
      <formula>0</formula>
    </cfRule>
  </conditionalFormatting>
  <conditionalFormatting sqref="C608:M608">
    <cfRule type="cellIs" dxfId="2785" priority="402" operator="lessThan">
      <formula>0</formula>
    </cfRule>
  </conditionalFormatting>
  <conditionalFormatting sqref="N608">
    <cfRule type="cellIs" dxfId="2784" priority="397" operator="lessThan">
      <formula>0</formula>
    </cfRule>
  </conditionalFormatting>
  <conditionalFormatting sqref="B676:N679">
    <cfRule type="cellIs" dxfId="2783" priority="394" operator="lessThan">
      <formula>0</formula>
    </cfRule>
  </conditionalFormatting>
  <conditionalFormatting sqref="I678:N678 Q676:R679">
    <cfRule type="cellIs" dxfId="2782" priority="393" operator="lessThan">
      <formula>0</formula>
    </cfRule>
  </conditionalFormatting>
  <conditionalFormatting sqref="B680:N683">
    <cfRule type="cellIs" dxfId="2781" priority="392" operator="lessThan">
      <formula>0</formula>
    </cfRule>
  </conditionalFormatting>
  <conditionalFormatting sqref="I682:N682 Q680:R683">
    <cfRule type="cellIs" dxfId="2780" priority="391" operator="lessThan">
      <formula>0</formula>
    </cfRule>
  </conditionalFormatting>
  <conditionalFormatting sqref="B684:N687">
    <cfRule type="cellIs" dxfId="2779" priority="390" operator="lessThan">
      <formula>0</formula>
    </cfRule>
  </conditionalFormatting>
  <conditionalFormatting sqref="I686:N686 Q684:R687">
    <cfRule type="cellIs" dxfId="2778" priority="389" operator="lessThan">
      <formula>0</formula>
    </cfRule>
  </conditionalFormatting>
  <conditionalFormatting sqref="B688:N691">
    <cfRule type="cellIs" dxfId="2777" priority="388" operator="lessThan">
      <formula>0</formula>
    </cfRule>
  </conditionalFormatting>
  <conditionalFormatting sqref="I690:N690 Q688:R691">
    <cfRule type="cellIs" dxfId="2776" priority="387" operator="lessThan">
      <formula>0</formula>
    </cfRule>
  </conditionalFormatting>
  <conditionalFormatting sqref="B692:N695 O694:P694">
    <cfRule type="cellIs" dxfId="2775" priority="386" operator="lessThan">
      <formula>0</formula>
    </cfRule>
  </conditionalFormatting>
  <conditionalFormatting sqref="Q692:R695 I694:P694">
    <cfRule type="cellIs" dxfId="2774" priority="385" operator="lessThan">
      <formula>0</formula>
    </cfRule>
  </conditionalFormatting>
  <conditionalFormatting sqref="B696:N699">
    <cfRule type="cellIs" dxfId="2773" priority="384" operator="lessThan">
      <formula>0</formula>
    </cfRule>
  </conditionalFormatting>
  <conditionalFormatting sqref="I698:N698 Q696:R699">
    <cfRule type="cellIs" dxfId="2772" priority="383" operator="lessThan">
      <formula>0</formula>
    </cfRule>
  </conditionalFormatting>
  <conditionalFormatting sqref="B700:N703">
    <cfRule type="cellIs" dxfId="2771" priority="382" operator="lessThan">
      <formula>0</formula>
    </cfRule>
  </conditionalFormatting>
  <conditionalFormatting sqref="I702:N702 Q700:R703">
    <cfRule type="cellIs" dxfId="2770" priority="381" operator="lessThan">
      <formula>0</formula>
    </cfRule>
  </conditionalFormatting>
  <conditionalFormatting sqref="B704:N707">
    <cfRule type="cellIs" dxfId="2769" priority="380" operator="lessThan">
      <formula>0</formula>
    </cfRule>
  </conditionalFormatting>
  <conditionalFormatting sqref="I706:N706 Q704:R707">
    <cfRule type="cellIs" dxfId="2768" priority="379" operator="lessThan">
      <formula>0</formula>
    </cfRule>
  </conditionalFormatting>
  <conditionalFormatting sqref="B712:N715">
    <cfRule type="cellIs" dxfId="2767" priority="378" operator="lessThan">
      <formula>0</formula>
    </cfRule>
  </conditionalFormatting>
  <conditionalFormatting sqref="I714:N714 Q712:R715">
    <cfRule type="cellIs" dxfId="2766" priority="377" operator="lessThan">
      <formula>0</formula>
    </cfRule>
  </conditionalFormatting>
  <conditionalFormatting sqref="B716:N719">
    <cfRule type="cellIs" dxfId="2765" priority="376" operator="lessThan">
      <formula>0</formula>
    </cfRule>
  </conditionalFormatting>
  <conditionalFormatting sqref="I718:N718 Q716:R719">
    <cfRule type="cellIs" dxfId="2764" priority="375" operator="lessThan">
      <formula>0</formula>
    </cfRule>
  </conditionalFormatting>
  <conditionalFormatting sqref="Q654">
    <cfRule type="cellIs" dxfId="2763" priority="374" operator="lessThan">
      <formula>0</formula>
    </cfRule>
  </conditionalFormatting>
  <conditionalFormatting sqref="R466">
    <cfRule type="cellIs" dxfId="2762" priority="373" operator="lessThan">
      <formula>0</formula>
    </cfRule>
  </conditionalFormatting>
  <conditionalFormatting sqref="Q466">
    <cfRule type="cellIs" dxfId="2761" priority="372" operator="lessThan">
      <formula>0</formula>
    </cfRule>
  </conditionalFormatting>
  <conditionalFormatting sqref="B466:N466">
    <cfRule type="cellIs" dxfId="2760" priority="371" operator="lessThan">
      <formula>0</formula>
    </cfRule>
  </conditionalFormatting>
  <conditionalFormatting sqref="B505:N505">
    <cfRule type="cellIs" dxfId="2759" priority="368" operator="lessThan">
      <formula>0</formula>
    </cfRule>
  </conditionalFormatting>
  <conditionalFormatting sqref="B513:N513">
    <cfRule type="cellIs" dxfId="2758" priority="365" operator="lessThan">
      <formula>0</formula>
    </cfRule>
  </conditionalFormatting>
  <conditionalFormatting sqref="B522:N522">
    <cfRule type="cellIs" dxfId="2757" priority="362" operator="lessThan">
      <formula>0</formula>
    </cfRule>
  </conditionalFormatting>
  <conditionalFormatting sqref="B530:N530">
    <cfRule type="cellIs" dxfId="2756" priority="359" operator="lessThan">
      <formula>0</formula>
    </cfRule>
  </conditionalFormatting>
  <conditionalFormatting sqref="B538:N538">
    <cfRule type="cellIs" dxfId="2755" priority="356" operator="lessThan">
      <formula>0</formula>
    </cfRule>
  </conditionalFormatting>
  <conditionalFormatting sqref="B553:N553">
    <cfRule type="cellIs" dxfId="2754" priority="353" operator="lessThan">
      <formula>0</formula>
    </cfRule>
  </conditionalFormatting>
  <conditionalFormatting sqref="B561:N561">
    <cfRule type="cellIs" dxfId="2753" priority="350" operator="lessThan">
      <formula>0</formula>
    </cfRule>
  </conditionalFormatting>
  <conditionalFormatting sqref="B590:N590">
    <cfRule type="cellIs" dxfId="2752" priority="347" operator="lessThan">
      <formula>0</formula>
    </cfRule>
  </conditionalFormatting>
  <conditionalFormatting sqref="O608:P608">
    <cfRule type="cellIs" dxfId="2751" priority="88" operator="lessThan">
      <formula>0</formula>
    </cfRule>
  </conditionalFormatting>
  <conditionalFormatting sqref="O608:P608">
    <cfRule type="cellIs" dxfId="2750" priority="89" operator="lessThan">
      <formula>0</formula>
    </cfRule>
  </conditionalFormatting>
  <conditionalFormatting sqref="O603:P603">
    <cfRule type="cellIs" dxfId="2749" priority="92" operator="lessThan">
      <formula>0</formula>
    </cfRule>
  </conditionalFormatting>
  <conditionalFormatting sqref="O603:P603">
    <cfRule type="cellIs" dxfId="2748" priority="93" operator="lessThan">
      <formula>0</formula>
    </cfRule>
  </conditionalFormatting>
  <conditionalFormatting sqref="O603:P603">
    <cfRule type="cellIs" dxfId="2747" priority="94" operator="lessThan">
      <formula>0</formula>
    </cfRule>
  </conditionalFormatting>
  <conditionalFormatting sqref="O608:P608">
    <cfRule type="cellIs" dxfId="2746" priority="87" operator="lessThan">
      <formula>0</formula>
    </cfRule>
  </conditionalFormatting>
  <conditionalFormatting sqref="Q491:R491">
    <cfRule type="cellIs" dxfId="2745" priority="346" operator="lessThan">
      <formula>0</formula>
    </cfRule>
  </conditionalFormatting>
  <conditionalFormatting sqref="R492:R496">
    <cfRule type="cellIs" dxfId="2744" priority="345" operator="lessThan">
      <formula>0</formula>
    </cfRule>
  </conditionalFormatting>
  <conditionalFormatting sqref="Q492:Q495">
    <cfRule type="cellIs" dxfId="2743" priority="344" operator="lessThan">
      <formula>0</formula>
    </cfRule>
  </conditionalFormatting>
  <conditionalFormatting sqref="Q496">
    <cfRule type="cellIs" dxfId="2742" priority="343" operator="lessThan">
      <formula>0</formula>
    </cfRule>
  </conditionalFormatting>
  <conditionalFormatting sqref="Q473:R473 B473">
    <cfRule type="cellIs" dxfId="2741" priority="342" operator="lessThan">
      <formula>0</formula>
    </cfRule>
  </conditionalFormatting>
  <conditionalFormatting sqref="R474:R478">
    <cfRule type="cellIs" dxfId="2740" priority="341" operator="lessThan">
      <formula>0</formula>
    </cfRule>
  </conditionalFormatting>
  <conditionalFormatting sqref="Q474:Q477">
    <cfRule type="cellIs" dxfId="2739" priority="340" operator="lessThan">
      <formula>0</formula>
    </cfRule>
  </conditionalFormatting>
  <conditionalFormatting sqref="Q478">
    <cfRule type="cellIs" dxfId="2738" priority="339" operator="lessThan">
      <formula>0</formula>
    </cfRule>
  </conditionalFormatting>
  <conditionalFormatting sqref="Q479:R479 B479">
    <cfRule type="cellIs" dxfId="2737" priority="338" operator="lessThan">
      <formula>0</formula>
    </cfRule>
  </conditionalFormatting>
  <conditionalFormatting sqref="R480:R484">
    <cfRule type="cellIs" dxfId="2736" priority="337" operator="lessThan">
      <formula>0</formula>
    </cfRule>
  </conditionalFormatting>
  <conditionalFormatting sqref="Q480:Q483">
    <cfRule type="cellIs" dxfId="2735" priority="336" operator="lessThan">
      <formula>0</formula>
    </cfRule>
  </conditionalFormatting>
  <conditionalFormatting sqref="Q484">
    <cfRule type="cellIs" dxfId="2734" priority="335" operator="lessThan">
      <formula>0</formula>
    </cfRule>
  </conditionalFormatting>
  <conditionalFormatting sqref="Q485:R485 B485">
    <cfRule type="cellIs" dxfId="2733" priority="334" operator="lessThan">
      <formula>0</formula>
    </cfRule>
  </conditionalFormatting>
  <conditionalFormatting sqref="R486:R490">
    <cfRule type="cellIs" dxfId="2732" priority="333" operator="lessThan">
      <formula>0</formula>
    </cfRule>
  </conditionalFormatting>
  <conditionalFormatting sqref="Q486:Q489">
    <cfRule type="cellIs" dxfId="2731" priority="332" operator="lessThan">
      <formula>0</formula>
    </cfRule>
  </conditionalFormatting>
  <conditionalFormatting sqref="Q490">
    <cfRule type="cellIs" dxfId="2730" priority="331"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29" priority="328" operator="lessThan">
      <formula>0</formula>
    </cfRule>
  </conditionalFormatting>
  <conditionalFormatting sqref="O348:P348">
    <cfRule type="cellIs" dxfId="2728" priority="327" operator="lessThan">
      <formula>0</formula>
    </cfRule>
  </conditionalFormatting>
  <conditionalFormatting sqref="O348:P348">
    <cfRule type="cellIs" dxfId="2727" priority="326" operator="lessThan">
      <formula>0</formula>
    </cfRule>
  </conditionalFormatting>
  <conditionalFormatting sqref="P351:P354">
    <cfRule type="cellIs" dxfId="2726" priority="325" operator="lessThan">
      <formula>0</formula>
    </cfRule>
  </conditionalFormatting>
  <conditionalFormatting sqref="P363:P364">
    <cfRule type="cellIs" dxfId="2725" priority="324" operator="lessThan">
      <formula>0</formula>
    </cfRule>
  </conditionalFormatting>
  <conditionalFormatting sqref="P369:P370">
    <cfRule type="cellIs" dxfId="2724" priority="323" operator="lessThan">
      <formula>0</formula>
    </cfRule>
  </conditionalFormatting>
  <conditionalFormatting sqref="P375:P376">
    <cfRule type="cellIs" dxfId="2723" priority="322" operator="lessThan">
      <formula>0</formula>
    </cfRule>
  </conditionalFormatting>
  <conditionalFormatting sqref="P381:P383">
    <cfRule type="cellIs" dxfId="2722" priority="321" operator="lessThan">
      <formula>0</formula>
    </cfRule>
  </conditionalFormatting>
  <conditionalFormatting sqref="O355:P355">
    <cfRule type="cellIs" dxfId="2721" priority="320" operator="lessThan">
      <formula>0</formula>
    </cfRule>
  </conditionalFormatting>
  <conditionalFormatting sqref="P593:P595">
    <cfRule type="cellIs" dxfId="2720" priority="318" operator="lessThan">
      <formula>0</formula>
    </cfRule>
  </conditionalFormatting>
  <conditionalFormatting sqref="P593:P595">
    <cfRule type="cellIs" dxfId="2719" priority="319" operator="lessThan">
      <formula>0</formula>
    </cfRule>
  </conditionalFormatting>
  <conditionalFormatting sqref="O601:P602 O599:P599">
    <cfRule type="cellIs" dxfId="2718" priority="317" operator="lessThan">
      <formula>0</formula>
    </cfRule>
  </conditionalFormatting>
  <conditionalFormatting sqref="P621:P624">
    <cfRule type="cellIs" dxfId="2717" priority="312" operator="lessThan">
      <formula>0</formula>
    </cfRule>
  </conditionalFormatting>
  <conditionalFormatting sqref="P621:P624">
    <cfRule type="cellIs" dxfId="2716" priority="313" operator="lessThan">
      <formula>0</formula>
    </cfRule>
  </conditionalFormatting>
  <conditionalFormatting sqref="P626:P629">
    <cfRule type="cellIs" dxfId="2715" priority="311" operator="lessThan">
      <formula>0</formula>
    </cfRule>
  </conditionalFormatting>
  <conditionalFormatting sqref="P611:P614">
    <cfRule type="cellIs" dxfId="2714" priority="306" operator="lessThan">
      <formula>0</formula>
    </cfRule>
  </conditionalFormatting>
  <conditionalFormatting sqref="P611:P614">
    <cfRule type="cellIs" dxfId="2713" priority="307" operator="lessThan">
      <formula>0</formula>
    </cfRule>
  </conditionalFormatting>
  <conditionalFormatting sqref="O650:P650 O663:P663 O655:P661 O642:P645 O652:P653 O672:P675 O708:P711 O665:P670">
    <cfRule type="cellIs" dxfId="2712" priority="305" operator="lessThan">
      <formula>0</formula>
    </cfRule>
  </conditionalFormatting>
  <conditionalFormatting sqref="O674:P674">
    <cfRule type="cellIs" dxfId="2711" priority="304" operator="lessThan">
      <formula>0</formula>
    </cfRule>
  </conditionalFormatting>
  <conditionalFormatting sqref="O647:P647">
    <cfRule type="cellIs" dxfId="2710" priority="303" operator="lessThan">
      <formula>0</formula>
    </cfRule>
  </conditionalFormatting>
  <conditionalFormatting sqref="O393:P393">
    <cfRule type="cellIs" dxfId="2709" priority="282" operator="lessThan">
      <formula>0</formula>
    </cfRule>
  </conditionalFormatting>
  <conditionalFormatting sqref="O390:P390">
    <cfRule type="cellIs" dxfId="2708" priority="287" operator="lessThan">
      <formula>0</formula>
    </cfRule>
  </conditionalFormatting>
  <conditionalFormatting sqref="O393:P393">
    <cfRule type="cellIs" dxfId="2707" priority="285" operator="lessThan">
      <formula>0</formula>
    </cfRule>
  </conditionalFormatting>
  <conditionalFormatting sqref="O378:P378">
    <cfRule type="cellIs" dxfId="2706" priority="297" operator="lessThan">
      <formula>0</formula>
    </cfRule>
  </conditionalFormatting>
  <conditionalFormatting sqref="O372:P372">
    <cfRule type="cellIs" dxfId="2705" priority="298" operator="lessThan">
      <formula>0</formula>
    </cfRule>
  </conditionalFormatting>
  <conditionalFormatting sqref="O384:P384">
    <cfRule type="cellIs" dxfId="2704" priority="296" operator="lessThan">
      <formula>0</formula>
    </cfRule>
  </conditionalFormatting>
  <conditionalFormatting sqref="O387:P387">
    <cfRule type="cellIs" dxfId="2703" priority="291" operator="lessThan">
      <formula>0</formula>
    </cfRule>
  </conditionalFormatting>
  <conditionalFormatting sqref="O387:P387">
    <cfRule type="cellIs" dxfId="2702" priority="290" operator="lessThan">
      <formula>0</formula>
    </cfRule>
  </conditionalFormatting>
  <conditionalFormatting sqref="O387:P387">
    <cfRule type="cellIs" dxfId="2701" priority="289" operator="lessThan">
      <formula>0</formula>
    </cfRule>
  </conditionalFormatting>
  <conditionalFormatting sqref="O387:P387">
    <cfRule type="cellIs" dxfId="2700" priority="288" operator="lessThan">
      <formula>0</formula>
    </cfRule>
  </conditionalFormatting>
  <conditionalFormatting sqref="O393:P393">
    <cfRule type="cellIs" dxfId="2699" priority="283" operator="lessThan">
      <formula>0</formula>
    </cfRule>
  </conditionalFormatting>
  <conditionalFormatting sqref="O393:P393">
    <cfRule type="cellIs" dxfId="2698" priority="286" operator="lessThan">
      <formula>0</formula>
    </cfRule>
  </conditionalFormatting>
  <conditionalFormatting sqref="O393:P393">
    <cfRule type="cellIs" dxfId="2697" priority="281" operator="lessThan">
      <formula>0</formula>
    </cfRule>
  </conditionalFormatting>
  <conditionalFormatting sqref="O393:P393">
    <cfRule type="cellIs" dxfId="2696" priority="284" operator="lessThan">
      <formula>0</formula>
    </cfRule>
  </conditionalFormatting>
  <conditionalFormatting sqref="O393:P393">
    <cfRule type="cellIs" dxfId="2695" priority="279" operator="lessThan">
      <formula>0</formula>
    </cfRule>
  </conditionalFormatting>
  <conditionalFormatting sqref="O393:P393">
    <cfRule type="cellIs" dxfId="2694" priority="280" operator="lessThan">
      <formula>0</formula>
    </cfRule>
  </conditionalFormatting>
  <conditionalFormatting sqref="O399:P399">
    <cfRule type="cellIs" dxfId="2693" priority="277" operator="lessThan">
      <formula>0</formula>
    </cfRule>
  </conditionalFormatting>
  <conditionalFormatting sqref="O396:P396">
    <cfRule type="cellIs" dxfId="2692" priority="278" operator="lessThan">
      <formula>0</formula>
    </cfRule>
  </conditionalFormatting>
  <conditionalFormatting sqref="O399:P399">
    <cfRule type="cellIs" dxfId="2691" priority="276" operator="lessThan">
      <formula>0</formula>
    </cfRule>
  </conditionalFormatting>
  <conditionalFormatting sqref="O399:P399">
    <cfRule type="cellIs" dxfId="2690" priority="275" operator="lessThan">
      <formula>0</formula>
    </cfRule>
  </conditionalFormatting>
  <conditionalFormatting sqref="O399:P399">
    <cfRule type="cellIs" dxfId="2689" priority="274" operator="lessThan">
      <formula>0</formula>
    </cfRule>
  </conditionalFormatting>
  <conditionalFormatting sqref="O399:P399">
    <cfRule type="cellIs" dxfId="2688" priority="273" operator="lessThan">
      <formula>0</formula>
    </cfRule>
  </conditionalFormatting>
  <conditionalFormatting sqref="O399:P399">
    <cfRule type="cellIs" dxfId="2687" priority="272" operator="lessThan">
      <formula>0</formula>
    </cfRule>
  </conditionalFormatting>
  <conditionalFormatting sqref="O399:P399">
    <cfRule type="cellIs" dxfId="2686" priority="271" operator="lessThan">
      <formula>0</formula>
    </cfRule>
  </conditionalFormatting>
  <conditionalFormatting sqref="O399:P399">
    <cfRule type="cellIs" dxfId="2685" priority="270" operator="lessThan">
      <formula>0</formula>
    </cfRule>
  </conditionalFormatting>
  <conditionalFormatting sqref="O402:P402">
    <cfRule type="cellIs" dxfId="2684" priority="269" operator="lessThan">
      <formula>0</formula>
    </cfRule>
  </conditionalFormatting>
  <conditionalFormatting sqref="O355:P355">
    <cfRule type="cellIs" dxfId="2683" priority="268" operator="lessThan">
      <formula>0</formula>
    </cfRule>
  </conditionalFormatting>
  <conditionalFormatting sqref="O361:P361">
    <cfRule type="cellIs" dxfId="2682" priority="267" operator="lessThan">
      <formula>0</formula>
    </cfRule>
  </conditionalFormatting>
  <conditionalFormatting sqref="O361:P361">
    <cfRule type="cellIs" dxfId="2681" priority="266" operator="lessThan">
      <formula>0</formula>
    </cfRule>
  </conditionalFormatting>
  <conditionalFormatting sqref="O367:P367">
    <cfRule type="cellIs" dxfId="2680" priority="265" operator="lessThan">
      <formula>0</formula>
    </cfRule>
  </conditionalFormatting>
  <conditionalFormatting sqref="O367:P367">
    <cfRule type="cellIs" dxfId="2679" priority="264" operator="lessThan">
      <formula>0</formula>
    </cfRule>
  </conditionalFormatting>
  <conditionalFormatting sqref="O373:P373">
    <cfRule type="cellIs" dxfId="2678" priority="263" operator="lessThan">
      <formula>0</formula>
    </cfRule>
  </conditionalFormatting>
  <conditionalFormatting sqref="O373:P373">
    <cfRule type="cellIs" dxfId="2677" priority="262" operator="lessThan">
      <formula>0</formula>
    </cfRule>
  </conditionalFormatting>
  <conditionalFormatting sqref="O379:P379">
    <cfRule type="cellIs" dxfId="2676" priority="261" operator="lessThan">
      <formula>0</formula>
    </cfRule>
  </conditionalFormatting>
  <conditionalFormatting sqref="O379:P379">
    <cfRule type="cellIs" dxfId="2675" priority="260" operator="lessThan">
      <formula>0</formula>
    </cfRule>
  </conditionalFormatting>
  <conditionalFormatting sqref="O385:P385">
    <cfRule type="cellIs" dxfId="2674" priority="259" operator="lessThan">
      <formula>0</formula>
    </cfRule>
  </conditionalFormatting>
  <conditionalFormatting sqref="O385:P385">
    <cfRule type="cellIs" dxfId="2673" priority="258" operator="lessThan">
      <formula>0</formula>
    </cfRule>
  </conditionalFormatting>
  <conditionalFormatting sqref="O391:P391">
    <cfRule type="cellIs" dxfId="2672" priority="257" operator="lessThan">
      <formula>0</formula>
    </cfRule>
  </conditionalFormatting>
  <conditionalFormatting sqref="O391:P391">
    <cfRule type="cellIs" dxfId="2671" priority="256" operator="lessThan">
      <formula>0</formula>
    </cfRule>
  </conditionalFormatting>
  <conditionalFormatting sqref="O397:P397">
    <cfRule type="cellIs" dxfId="2670" priority="255" operator="lessThan">
      <formula>0</formula>
    </cfRule>
  </conditionalFormatting>
  <conditionalFormatting sqref="O397:P397">
    <cfRule type="cellIs" dxfId="2669" priority="254" operator="lessThan">
      <formula>0</formula>
    </cfRule>
  </conditionalFormatting>
  <conditionalFormatting sqref="O405:P405">
    <cfRule type="cellIs" dxfId="2668" priority="253" operator="lessThan">
      <formula>0</formula>
    </cfRule>
  </conditionalFormatting>
  <conditionalFormatting sqref="O405:P405">
    <cfRule type="cellIs" dxfId="2667" priority="251" operator="lessThan">
      <formula>0</formula>
    </cfRule>
  </conditionalFormatting>
  <conditionalFormatting sqref="O405:P405">
    <cfRule type="cellIs" dxfId="2666" priority="250" operator="lessThan">
      <formula>0</formula>
    </cfRule>
  </conditionalFormatting>
  <conditionalFormatting sqref="O405:P405">
    <cfRule type="cellIs" dxfId="2665" priority="249" operator="lessThan">
      <formula>0</formula>
    </cfRule>
  </conditionalFormatting>
  <conditionalFormatting sqref="O405:P405">
    <cfRule type="cellIs" dxfId="2664" priority="248" operator="lessThan">
      <formula>0</formula>
    </cfRule>
  </conditionalFormatting>
  <conditionalFormatting sqref="O405:P405">
    <cfRule type="cellIs" dxfId="2663" priority="247" operator="lessThan">
      <formula>0</formula>
    </cfRule>
  </conditionalFormatting>
  <conditionalFormatting sqref="O405:P405">
    <cfRule type="cellIs" dxfId="2662" priority="246" operator="lessThan">
      <formula>0</formula>
    </cfRule>
  </conditionalFormatting>
  <conditionalFormatting sqref="O408:P408">
    <cfRule type="cellIs" dxfId="2661" priority="245" operator="lessThan">
      <formula>0</formula>
    </cfRule>
  </conditionalFormatting>
  <conditionalFormatting sqref="O409:P409">
    <cfRule type="cellIs" dxfId="2660" priority="244" operator="lessThan">
      <formula>0</formula>
    </cfRule>
  </conditionalFormatting>
  <conditionalFormatting sqref="O409:P409">
    <cfRule type="cellIs" dxfId="2659" priority="243" operator="lessThan">
      <formula>0</formula>
    </cfRule>
  </conditionalFormatting>
  <conditionalFormatting sqref="O411:P411">
    <cfRule type="cellIs" dxfId="2658" priority="242" operator="lessThan">
      <formula>0</formula>
    </cfRule>
  </conditionalFormatting>
  <conditionalFormatting sqref="O411:P411">
    <cfRule type="cellIs" dxfId="2657" priority="241" operator="lessThan">
      <formula>0</formula>
    </cfRule>
  </conditionalFormatting>
  <conditionalFormatting sqref="O411:P411">
    <cfRule type="cellIs" dxfId="2656" priority="240" operator="lessThan">
      <formula>0</formula>
    </cfRule>
  </conditionalFormatting>
  <conditionalFormatting sqref="O411:P411">
    <cfRule type="cellIs" dxfId="2655" priority="239" operator="lessThan">
      <formula>0</formula>
    </cfRule>
  </conditionalFormatting>
  <conditionalFormatting sqref="O411:P411">
    <cfRule type="cellIs" dxfId="2654" priority="238" operator="lessThan">
      <formula>0</formula>
    </cfRule>
  </conditionalFormatting>
  <conditionalFormatting sqref="O411:P411">
    <cfRule type="cellIs" dxfId="2653" priority="237" operator="lessThan">
      <formula>0</formula>
    </cfRule>
  </conditionalFormatting>
  <conditionalFormatting sqref="O411:P411">
    <cfRule type="cellIs" dxfId="2652" priority="236" operator="lessThan">
      <formula>0</formula>
    </cfRule>
  </conditionalFormatting>
  <conditionalFormatting sqref="O411:P411">
    <cfRule type="cellIs" dxfId="2651" priority="235" operator="lessThan">
      <formula>0</formula>
    </cfRule>
  </conditionalFormatting>
  <conditionalFormatting sqref="O414:P414">
    <cfRule type="cellIs" dxfId="2650" priority="234" operator="lessThan">
      <formula>0</formula>
    </cfRule>
  </conditionalFormatting>
  <conditionalFormatting sqref="O415:P415">
    <cfRule type="cellIs" dxfId="2649" priority="233" operator="lessThan">
      <formula>0</formula>
    </cfRule>
  </conditionalFormatting>
  <conditionalFormatting sqref="O415:P415">
    <cfRule type="cellIs" dxfId="2648" priority="232" operator="lessThan">
      <formula>0</formula>
    </cfRule>
  </conditionalFormatting>
  <conditionalFormatting sqref="O417:P417">
    <cfRule type="cellIs" dxfId="2647" priority="231" operator="lessThan">
      <formula>0</formula>
    </cfRule>
  </conditionalFormatting>
  <conditionalFormatting sqref="O417:P417">
    <cfRule type="cellIs" dxfId="2646" priority="230" operator="lessThan">
      <formula>0</formula>
    </cfRule>
  </conditionalFormatting>
  <conditionalFormatting sqref="O417:P417">
    <cfRule type="cellIs" dxfId="2645" priority="229" operator="lessThan">
      <formula>0</formula>
    </cfRule>
  </conditionalFormatting>
  <conditionalFormatting sqref="O417:P417">
    <cfRule type="cellIs" dxfId="2644" priority="228" operator="lessThan">
      <formula>0</formula>
    </cfRule>
  </conditionalFormatting>
  <conditionalFormatting sqref="O417:P417">
    <cfRule type="cellIs" dxfId="2643" priority="227" operator="lessThan">
      <formula>0</formula>
    </cfRule>
  </conditionalFormatting>
  <conditionalFormatting sqref="O417:P417">
    <cfRule type="cellIs" dxfId="2642" priority="226" operator="lessThan">
      <formula>0</formula>
    </cfRule>
  </conditionalFormatting>
  <conditionalFormatting sqref="O417:P417">
    <cfRule type="cellIs" dxfId="2641" priority="225" operator="lessThan">
      <formula>0</formula>
    </cfRule>
  </conditionalFormatting>
  <conditionalFormatting sqref="O417:P417">
    <cfRule type="cellIs" dxfId="2640" priority="224" operator="lessThan">
      <formula>0</formula>
    </cfRule>
  </conditionalFormatting>
  <conditionalFormatting sqref="O420:P420">
    <cfRule type="cellIs" dxfId="2639" priority="223" operator="lessThan">
      <formula>0</formula>
    </cfRule>
  </conditionalFormatting>
  <conditionalFormatting sqref="O421:P421">
    <cfRule type="cellIs" dxfId="2638" priority="222" operator="lessThan">
      <formula>0</formula>
    </cfRule>
  </conditionalFormatting>
  <conditionalFormatting sqref="O421:P421">
    <cfRule type="cellIs" dxfId="2637" priority="221" operator="lessThan">
      <formula>0</formula>
    </cfRule>
  </conditionalFormatting>
  <conditionalFormatting sqref="O423:P423">
    <cfRule type="cellIs" dxfId="2636" priority="220" operator="lessThan">
      <formula>0</formula>
    </cfRule>
  </conditionalFormatting>
  <conditionalFormatting sqref="O423:P423">
    <cfRule type="cellIs" dxfId="2635" priority="219" operator="lessThan">
      <formula>0</formula>
    </cfRule>
  </conditionalFormatting>
  <conditionalFormatting sqref="O423:P423">
    <cfRule type="cellIs" dxfId="2634" priority="218" operator="lessThan">
      <formula>0</formula>
    </cfRule>
  </conditionalFormatting>
  <conditionalFormatting sqref="O423:P423">
    <cfRule type="cellIs" dxfId="2633" priority="217" operator="lessThan">
      <formula>0</formula>
    </cfRule>
  </conditionalFormatting>
  <conditionalFormatting sqref="O423:P423">
    <cfRule type="cellIs" dxfId="2632" priority="216" operator="lessThan">
      <formula>0</formula>
    </cfRule>
  </conditionalFormatting>
  <conditionalFormatting sqref="O423:P423">
    <cfRule type="cellIs" dxfId="2631" priority="215" operator="lessThan">
      <formula>0</formula>
    </cfRule>
  </conditionalFormatting>
  <conditionalFormatting sqref="O423:P423">
    <cfRule type="cellIs" dxfId="2630" priority="214" operator="lessThan">
      <formula>0</formula>
    </cfRule>
  </conditionalFormatting>
  <conditionalFormatting sqref="O423:P423">
    <cfRule type="cellIs" dxfId="2629" priority="213" operator="lessThan">
      <formula>0</formula>
    </cfRule>
  </conditionalFormatting>
  <conditionalFormatting sqref="O426:P426">
    <cfRule type="cellIs" dxfId="2628" priority="212" operator="lessThan">
      <formula>0</formula>
    </cfRule>
  </conditionalFormatting>
  <conditionalFormatting sqref="O427:P427">
    <cfRule type="cellIs" dxfId="2627" priority="211" operator="lessThan">
      <formula>0</formula>
    </cfRule>
  </conditionalFormatting>
  <conditionalFormatting sqref="O427:P427">
    <cfRule type="cellIs" dxfId="2626" priority="210" operator="lessThan">
      <formula>0</formula>
    </cfRule>
  </conditionalFormatting>
  <conditionalFormatting sqref="O429:P429">
    <cfRule type="cellIs" dxfId="2625" priority="209" operator="lessThan">
      <formula>0</formula>
    </cfRule>
  </conditionalFormatting>
  <conditionalFormatting sqref="O429:P429">
    <cfRule type="cellIs" dxfId="2624" priority="208" operator="lessThan">
      <formula>0</formula>
    </cfRule>
  </conditionalFormatting>
  <conditionalFormatting sqref="O429:P429">
    <cfRule type="cellIs" dxfId="2623" priority="207" operator="lessThan">
      <formula>0</formula>
    </cfRule>
  </conditionalFormatting>
  <conditionalFormatting sqref="O429:P429">
    <cfRule type="cellIs" dxfId="2622" priority="206" operator="lessThan">
      <formula>0</formula>
    </cfRule>
  </conditionalFormatting>
  <conditionalFormatting sqref="O429:P429">
    <cfRule type="cellIs" dxfId="2621" priority="205" operator="lessThan">
      <formula>0</formula>
    </cfRule>
  </conditionalFormatting>
  <conditionalFormatting sqref="O429:P429">
    <cfRule type="cellIs" dxfId="2620" priority="204" operator="lessThan">
      <formula>0</formula>
    </cfRule>
  </conditionalFormatting>
  <conditionalFormatting sqref="O429:P429">
    <cfRule type="cellIs" dxfId="2619" priority="203" operator="lessThan">
      <formula>0</formula>
    </cfRule>
  </conditionalFormatting>
  <conditionalFormatting sqref="O429:P429">
    <cfRule type="cellIs" dxfId="2618" priority="202" operator="lessThan">
      <formula>0</formula>
    </cfRule>
  </conditionalFormatting>
  <conditionalFormatting sqref="O432:P432">
    <cfRule type="cellIs" dxfId="2617" priority="201" operator="lessThan">
      <formula>0</formula>
    </cfRule>
  </conditionalFormatting>
  <conditionalFormatting sqref="O435:P435">
    <cfRule type="cellIs" dxfId="2616" priority="200" operator="lessThan">
      <formula>0</formula>
    </cfRule>
  </conditionalFormatting>
  <conditionalFormatting sqref="O435:P435">
    <cfRule type="cellIs" dxfId="2615" priority="199" operator="lessThan">
      <formula>0</formula>
    </cfRule>
  </conditionalFormatting>
  <conditionalFormatting sqref="O435:P435">
    <cfRule type="cellIs" dxfId="2614" priority="198" operator="lessThan">
      <formula>0</formula>
    </cfRule>
  </conditionalFormatting>
  <conditionalFormatting sqref="O435:P435">
    <cfRule type="cellIs" dxfId="2613" priority="197" operator="lessThan">
      <formula>0</formula>
    </cfRule>
  </conditionalFormatting>
  <conditionalFormatting sqref="O435:P435">
    <cfRule type="cellIs" dxfId="2612" priority="196" operator="lessThan">
      <formula>0</formula>
    </cfRule>
  </conditionalFormatting>
  <conditionalFormatting sqref="O435:P435">
    <cfRule type="cellIs" dxfId="2611" priority="195" operator="lessThan">
      <formula>0</formula>
    </cfRule>
  </conditionalFormatting>
  <conditionalFormatting sqref="O435:P435">
    <cfRule type="cellIs" dxfId="2610" priority="194" operator="lessThan">
      <formula>0</formula>
    </cfRule>
  </conditionalFormatting>
  <conditionalFormatting sqref="O435:P435">
    <cfRule type="cellIs" dxfId="2609" priority="193" operator="lessThan">
      <formula>0</formula>
    </cfRule>
  </conditionalFormatting>
  <conditionalFormatting sqref="O438:P438">
    <cfRule type="cellIs" dxfId="2608" priority="192" operator="lessThan">
      <formula>0</formula>
    </cfRule>
  </conditionalFormatting>
  <conditionalFormatting sqref="O439:P439">
    <cfRule type="cellIs" dxfId="2607" priority="191" operator="lessThan">
      <formula>0</formula>
    </cfRule>
  </conditionalFormatting>
  <conditionalFormatting sqref="O439:P439">
    <cfRule type="cellIs" dxfId="2606" priority="190" operator="lessThan">
      <formula>0</formula>
    </cfRule>
  </conditionalFormatting>
  <conditionalFormatting sqref="O441:P441">
    <cfRule type="cellIs" dxfId="2605" priority="189" operator="lessThan">
      <formula>0</formula>
    </cfRule>
  </conditionalFormatting>
  <conditionalFormatting sqref="O441:P441">
    <cfRule type="cellIs" dxfId="2604" priority="188" operator="lessThan">
      <formula>0</formula>
    </cfRule>
  </conditionalFormatting>
  <conditionalFormatting sqref="O441:P441">
    <cfRule type="cellIs" dxfId="2603" priority="187" operator="lessThan">
      <formula>0</formula>
    </cfRule>
  </conditionalFormatting>
  <conditionalFormatting sqref="O441:P441">
    <cfRule type="cellIs" dxfId="2602" priority="186" operator="lessThan">
      <formula>0</formula>
    </cfRule>
  </conditionalFormatting>
  <conditionalFormatting sqref="O441:P441">
    <cfRule type="cellIs" dxfId="2601" priority="185" operator="lessThan">
      <formula>0</formula>
    </cfRule>
  </conditionalFormatting>
  <conditionalFormatting sqref="O441:P441">
    <cfRule type="cellIs" dxfId="2600" priority="184" operator="lessThan">
      <formula>0</formula>
    </cfRule>
  </conditionalFormatting>
  <conditionalFormatting sqref="O441:P441">
    <cfRule type="cellIs" dxfId="2599" priority="183" operator="lessThan">
      <formula>0</formula>
    </cfRule>
  </conditionalFormatting>
  <conditionalFormatting sqref="O441:P441">
    <cfRule type="cellIs" dxfId="2598" priority="182" operator="lessThan">
      <formula>0</formula>
    </cfRule>
  </conditionalFormatting>
  <conditionalFormatting sqref="O444:P444">
    <cfRule type="cellIs" dxfId="2597" priority="181" operator="lessThan">
      <formula>0</formula>
    </cfRule>
  </conditionalFormatting>
  <conditionalFormatting sqref="O445:P445">
    <cfRule type="cellIs" dxfId="2596" priority="180" operator="lessThan">
      <formula>0</formula>
    </cfRule>
  </conditionalFormatting>
  <conditionalFormatting sqref="O445:P445">
    <cfRule type="cellIs" dxfId="2595" priority="179" operator="lessThan">
      <formula>0</formula>
    </cfRule>
  </conditionalFormatting>
  <conditionalFormatting sqref="O448:P448">
    <cfRule type="cellIs" dxfId="2594" priority="178" operator="lessThan">
      <formula>0</formula>
    </cfRule>
  </conditionalFormatting>
  <conditionalFormatting sqref="O448:P448">
    <cfRule type="cellIs" dxfId="2593" priority="177" operator="lessThan">
      <formula>0</formula>
    </cfRule>
  </conditionalFormatting>
  <conditionalFormatting sqref="O448:P448">
    <cfRule type="cellIs" dxfId="2592" priority="176" operator="lessThan">
      <formula>0</formula>
    </cfRule>
  </conditionalFormatting>
  <conditionalFormatting sqref="O448:P448">
    <cfRule type="cellIs" dxfId="2591" priority="175" operator="lessThan">
      <formula>0</formula>
    </cfRule>
  </conditionalFormatting>
  <conditionalFormatting sqref="O448:P448">
    <cfRule type="cellIs" dxfId="2590" priority="174" operator="lessThan">
      <formula>0</formula>
    </cfRule>
  </conditionalFormatting>
  <conditionalFormatting sqref="O448:P448">
    <cfRule type="cellIs" dxfId="2589" priority="173" operator="lessThan">
      <formula>0</formula>
    </cfRule>
  </conditionalFormatting>
  <conditionalFormatting sqref="O448:P448">
    <cfRule type="cellIs" dxfId="2588" priority="172" operator="lessThan">
      <formula>0</formula>
    </cfRule>
  </conditionalFormatting>
  <conditionalFormatting sqref="O448:P448">
    <cfRule type="cellIs" dxfId="2587" priority="171" operator="lessThan">
      <formula>0</formula>
    </cfRule>
  </conditionalFormatting>
  <conditionalFormatting sqref="O451:P451">
    <cfRule type="cellIs" dxfId="2586" priority="170" operator="lessThan">
      <formula>0</formula>
    </cfRule>
  </conditionalFormatting>
  <conditionalFormatting sqref="O452:P452">
    <cfRule type="cellIs" dxfId="2585" priority="169" operator="lessThan">
      <formula>0</formula>
    </cfRule>
  </conditionalFormatting>
  <conditionalFormatting sqref="O452:P452">
    <cfRule type="cellIs" dxfId="2584" priority="168" operator="lessThan">
      <formula>0</formula>
    </cfRule>
  </conditionalFormatting>
  <conditionalFormatting sqref="O454:P454">
    <cfRule type="cellIs" dxfId="2583" priority="167" operator="lessThan">
      <formula>0</formula>
    </cfRule>
  </conditionalFormatting>
  <conditionalFormatting sqref="O454:P454">
    <cfRule type="cellIs" dxfId="2582" priority="166" operator="lessThan">
      <formula>0</formula>
    </cfRule>
  </conditionalFormatting>
  <conditionalFormatting sqref="O454:P454">
    <cfRule type="cellIs" dxfId="2581" priority="165" operator="lessThan">
      <formula>0</formula>
    </cfRule>
  </conditionalFormatting>
  <conditionalFormatting sqref="O454:P454">
    <cfRule type="cellIs" dxfId="2580" priority="164" operator="lessThan">
      <formula>0</formula>
    </cfRule>
  </conditionalFormatting>
  <conditionalFormatting sqref="O454:P454">
    <cfRule type="cellIs" dxfId="2579" priority="163" operator="lessThan">
      <formula>0</formula>
    </cfRule>
  </conditionalFormatting>
  <conditionalFormatting sqref="O454:P454">
    <cfRule type="cellIs" dxfId="2578" priority="162" operator="lessThan">
      <formula>0</formula>
    </cfRule>
  </conditionalFormatting>
  <conditionalFormatting sqref="O454:P454">
    <cfRule type="cellIs" dxfId="2577" priority="161" operator="lessThan">
      <formula>0</formula>
    </cfRule>
  </conditionalFormatting>
  <conditionalFormatting sqref="O454:P454">
    <cfRule type="cellIs" dxfId="2576" priority="160" operator="lessThan">
      <formula>0</formula>
    </cfRule>
  </conditionalFormatting>
  <conditionalFormatting sqref="O457:P457">
    <cfRule type="cellIs" dxfId="2575" priority="159" operator="lessThan">
      <formula>0</formula>
    </cfRule>
  </conditionalFormatting>
  <conditionalFormatting sqref="O458:P458">
    <cfRule type="cellIs" dxfId="2574" priority="158" operator="lessThan">
      <formula>0</formula>
    </cfRule>
  </conditionalFormatting>
  <conditionalFormatting sqref="O458:P458">
    <cfRule type="cellIs" dxfId="2573" priority="157" operator="lessThan">
      <formula>0</formula>
    </cfRule>
  </conditionalFormatting>
  <conditionalFormatting sqref="P461:P464">
    <cfRule type="cellIs" dxfId="2572" priority="156" operator="lessThan">
      <formula>0</formula>
    </cfRule>
  </conditionalFormatting>
  <conditionalFormatting sqref="O461:P464 O651:P651 O648:P649 O632:P634 O570:P574 O555:P559 O547:P551">
    <cfRule type="expression" dxfId="2571" priority="154">
      <formula>O461/M461&gt;1</formula>
    </cfRule>
    <cfRule type="expression" dxfId="2570" priority="155">
      <formula>O461/M461&lt;1</formula>
    </cfRule>
  </conditionalFormatting>
  <conditionalFormatting sqref="O552:P552 O560:P560 O575:P575 O589:P589">
    <cfRule type="expression" dxfId="2569" priority="152">
      <formula>O552/#REF!&gt;1</formula>
    </cfRule>
    <cfRule type="expression" dxfId="2568" priority="153">
      <formula>O552/#REF!&lt;1</formula>
    </cfRule>
  </conditionalFormatting>
  <conditionalFormatting sqref="O512:P512">
    <cfRule type="cellIs" dxfId="2567" priority="151" operator="lessThan">
      <formula>0</formula>
    </cfRule>
  </conditionalFormatting>
  <conditionalFormatting sqref="O512:P512">
    <cfRule type="expression" dxfId="2566" priority="149">
      <formula>O512/M512&gt;1</formula>
    </cfRule>
    <cfRule type="expression" dxfId="2565" priority="150">
      <formula>O512/M512&lt;1</formula>
    </cfRule>
  </conditionalFormatting>
  <conditionalFormatting sqref="O596:P596">
    <cfRule type="cellIs" dxfId="2564" priority="148" operator="lessThan">
      <formula>0</formula>
    </cfRule>
  </conditionalFormatting>
  <conditionalFormatting sqref="O600:P600">
    <cfRule type="cellIs" dxfId="2563" priority="147" operator="lessThan">
      <formula>0</formula>
    </cfRule>
  </conditionalFormatting>
  <conditionalFormatting sqref="O600:P600">
    <cfRule type="cellIs" dxfId="2562" priority="146" operator="lessThan">
      <formula>0</formula>
    </cfRule>
  </conditionalFormatting>
  <conditionalFormatting sqref="O710:P710">
    <cfRule type="cellIs" dxfId="2561" priority="145" operator="lessThan">
      <formula>0</formula>
    </cfRule>
  </conditionalFormatting>
  <conditionalFormatting sqref="O654:P654">
    <cfRule type="expression" dxfId="2560" priority="132">
      <formula>O654/M654&gt;1</formula>
    </cfRule>
    <cfRule type="expression" dxfId="2559" priority="133">
      <formula>O654/M654&lt;1</formula>
    </cfRule>
  </conditionalFormatting>
  <conditionalFormatting sqref="P507:P510">
    <cfRule type="cellIs" dxfId="2558" priority="144" operator="lessThan">
      <formula>0</formula>
    </cfRule>
  </conditionalFormatting>
  <conditionalFormatting sqref="P507:P510">
    <cfRule type="expression" dxfId="2557" priority="142">
      <formula>P507/N507&gt;1</formula>
    </cfRule>
    <cfRule type="expression" dxfId="2556" priority="143">
      <formula>P507/N507&lt;1</formula>
    </cfRule>
  </conditionalFormatting>
  <conditionalFormatting sqref="O588:P588 O574:P574 O559:P559 O551:P551">
    <cfRule type="cellIs" dxfId="2555" priority="141" operator="lessThan">
      <formula>0</formula>
    </cfRule>
  </conditionalFormatting>
  <conditionalFormatting sqref="P584:P587 P570:P573 P555:P558 P547:P550">
    <cfRule type="cellIs" dxfId="2554" priority="140" operator="lessThan">
      <formula>0</formula>
    </cfRule>
  </conditionalFormatting>
  <conditionalFormatting sqref="P584:P587">
    <cfRule type="expression" dxfId="2553" priority="138">
      <formula>P584/N584&gt;1</formula>
    </cfRule>
    <cfRule type="expression" dxfId="2552" priority="139">
      <formula>P584/N584&lt;1</formula>
    </cfRule>
  </conditionalFormatting>
  <conditionalFormatting sqref="O588:P588 O574:P574 O559:P559 O551:P551">
    <cfRule type="cellIs" dxfId="2551" priority="137" operator="lessThan">
      <formula>0</formula>
    </cfRule>
  </conditionalFormatting>
  <conditionalFormatting sqref="O588:P588">
    <cfRule type="expression" dxfId="2550" priority="135">
      <formula>O588/M588&gt;1</formula>
    </cfRule>
    <cfRule type="expression" dxfId="2549" priority="136">
      <formula>O588/M588&lt;1</formula>
    </cfRule>
  </conditionalFormatting>
  <conditionalFormatting sqref="O654:P654 O651:P651 O648:P649 O632:P634">
    <cfRule type="cellIs" dxfId="2548" priority="134" operator="lessThan">
      <formula>0</formula>
    </cfRule>
  </conditionalFormatting>
  <conditionalFormatting sqref="O504:P504">
    <cfRule type="expression" dxfId="2547" priority="329">
      <formula>O504/#REF!&gt;1</formula>
    </cfRule>
    <cfRule type="expression" dxfId="2546" priority="330">
      <formula>O504/#REF!&lt;1</formula>
    </cfRule>
  </conditionalFormatting>
  <conditionalFormatting sqref="O465:P465">
    <cfRule type="cellIs" dxfId="2545" priority="131" operator="lessThan">
      <formula>0</formula>
    </cfRule>
  </conditionalFormatting>
  <conditionalFormatting sqref="O465:P465">
    <cfRule type="expression" dxfId="2544" priority="129">
      <formula>O465/M465&gt;1</formula>
    </cfRule>
    <cfRule type="expression" dxfId="2543" priority="130">
      <formula>O465/M465&lt;1</formula>
    </cfRule>
  </conditionalFormatting>
  <conditionalFormatting sqref="O511:P511">
    <cfRule type="cellIs" dxfId="2542" priority="128" operator="lessThan">
      <formula>0</formula>
    </cfRule>
  </conditionalFormatting>
  <conditionalFormatting sqref="O511:P511">
    <cfRule type="expression" dxfId="2541" priority="126">
      <formula>O511/M511&gt;1</formula>
    </cfRule>
    <cfRule type="expression" dxfId="2540" priority="127">
      <formula>O511/M511&lt;1</formula>
    </cfRule>
  </conditionalFormatting>
  <conditionalFormatting sqref="O568:P568">
    <cfRule type="cellIs" dxfId="2539" priority="116" operator="lessThan">
      <formula>0</formula>
    </cfRule>
  </conditionalFormatting>
  <conditionalFormatting sqref="O603:P603">
    <cfRule type="expression" dxfId="2538" priority="90">
      <formula>O603/M603&gt;1</formula>
    </cfRule>
    <cfRule type="expression" dxfId="2537" priority="91">
      <formula>O603/M603&lt;1</formula>
    </cfRule>
  </conditionalFormatting>
  <conditionalFormatting sqref="O552:P552">
    <cfRule type="cellIs" dxfId="2536" priority="113" operator="lessThan">
      <formula>0</formula>
    </cfRule>
  </conditionalFormatting>
  <conditionalFormatting sqref="O552:P552">
    <cfRule type="expression" dxfId="2535" priority="111">
      <formula>O552/M552&gt;1</formula>
    </cfRule>
    <cfRule type="expression" dxfId="2534" priority="112">
      <formula>O552/M552&lt;1</formula>
    </cfRule>
  </conditionalFormatting>
  <conditionalFormatting sqref="O560:P560">
    <cfRule type="cellIs" dxfId="2533" priority="110" operator="lessThan">
      <formula>0</formula>
    </cfRule>
  </conditionalFormatting>
  <conditionalFormatting sqref="O560:P560">
    <cfRule type="expression" dxfId="2532" priority="108">
      <formula>O560/M560&gt;1</formula>
    </cfRule>
    <cfRule type="expression" dxfId="2531" priority="109">
      <formula>O560/M560&lt;1</formula>
    </cfRule>
  </conditionalFormatting>
  <conditionalFormatting sqref="O575:P575">
    <cfRule type="cellIs" dxfId="2530" priority="107" operator="lessThan">
      <formula>0</formula>
    </cfRule>
  </conditionalFormatting>
  <conditionalFormatting sqref="O575:P575">
    <cfRule type="expression" dxfId="2529" priority="105">
      <formula>O575/M575&gt;1</formula>
    </cfRule>
    <cfRule type="expression" dxfId="2528" priority="106">
      <formula>O575/M575&lt;1</formula>
    </cfRule>
  </conditionalFormatting>
  <conditionalFormatting sqref="O589:P589">
    <cfRule type="cellIs" dxfId="2527" priority="104" operator="lessThan">
      <formula>0</formula>
    </cfRule>
  </conditionalFormatting>
  <conditionalFormatting sqref="O589:P589">
    <cfRule type="expression" dxfId="2526" priority="102">
      <formula>O589/M589&gt;1</formula>
    </cfRule>
    <cfRule type="expression" dxfId="2525" priority="103">
      <formula>O589/M589&lt;1</formula>
    </cfRule>
  </conditionalFormatting>
  <conditionalFormatting sqref="O521:P521">
    <cfRule type="cellIs" dxfId="2524" priority="125" operator="lessThan">
      <formula>0</formula>
    </cfRule>
  </conditionalFormatting>
  <conditionalFormatting sqref="O521:P521 O636:P637 O639:P640">
    <cfRule type="expression" dxfId="2523" priority="123">
      <formula>O521/M521&gt;1</formula>
    </cfRule>
    <cfRule type="expression" dxfId="2522" priority="124">
      <formula>O521/M521&lt;1</formula>
    </cfRule>
  </conditionalFormatting>
  <conditionalFormatting sqref="O529:P529">
    <cfRule type="cellIs" dxfId="2521" priority="122" operator="lessThan">
      <formula>0</formula>
    </cfRule>
  </conditionalFormatting>
  <conditionalFormatting sqref="O529:P529">
    <cfRule type="expression" dxfId="2520" priority="120">
      <formula>O529/M529&gt;1</formula>
    </cfRule>
    <cfRule type="expression" dxfId="2519" priority="121">
      <formula>O529/M529&lt;1</formula>
    </cfRule>
  </conditionalFormatting>
  <conditionalFormatting sqref="O582:P582">
    <cfRule type="expression" dxfId="2518" priority="99">
      <formula>O582/M582&gt;1</formula>
    </cfRule>
    <cfRule type="expression" dxfId="2517" priority="100">
      <formula>O582/M582&lt;1</formula>
    </cfRule>
  </conditionalFormatting>
  <conditionalFormatting sqref="O537:P537">
    <cfRule type="cellIs" dxfId="2516" priority="119" operator="lessThan">
      <formula>0</formula>
    </cfRule>
  </conditionalFormatting>
  <conditionalFormatting sqref="O537:P537">
    <cfRule type="expression" dxfId="2515" priority="117">
      <formula>O537/M537&gt;1</formula>
    </cfRule>
    <cfRule type="expression" dxfId="2514" priority="118">
      <formula>O537/M537&lt;1</formula>
    </cfRule>
  </conditionalFormatting>
  <conditionalFormatting sqref="O641:P645 B636:P637">
    <cfRule type="cellIs" dxfId="2513" priority="98" operator="lessThan">
      <formula>0</formula>
    </cfRule>
  </conditionalFormatting>
  <conditionalFormatting sqref="O568:P568">
    <cfRule type="expression" dxfId="2512" priority="114">
      <formula>O568/M568&gt;1</formula>
    </cfRule>
    <cfRule type="expression" dxfId="2511" priority="115">
      <formula>O568/M568&lt;1</formula>
    </cfRule>
  </conditionalFormatting>
  <conditionalFormatting sqref="O597:P597">
    <cfRule type="cellIs" dxfId="2510" priority="97" operator="lessThan">
      <formula>0</formula>
    </cfRule>
  </conditionalFormatting>
  <conditionalFormatting sqref="O608:P608">
    <cfRule type="expression" dxfId="2509" priority="85">
      <formula>O608/M608&gt;1</formula>
    </cfRule>
    <cfRule type="expression" dxfId="2508" priority="86">
      <formula>O608/M608&lt;1</formula>
    </cfRule>
  </conditionalFormatting>
  <conditionalFormatting sqref="O582:P582">
    <cfRule type="cellIs" dxfId="2507" priority="101" operator="lessThan">
      <formula>0</formula>
    </cfRule>
  </conditionalFormatting>
  <conditionalFormatting sqref="O597:P597">
    <cfRule type="expression" dxfId="2506" priority="95">
      <formula>O597/M597&gt;1</formula>
    </cfRule>
    <cfRule type="expression" dxfId="2505" priority="96">
      <formula>O597/M597&lt;1</formula>
    </cfRule>
  </conditionalFormatting>
  <conditionalFormatting sqref="P676:P679">
    <cfRule type="cellIs" dxfId="2504" priority="84" operator="lessThan">
      <formula>0</formula>
    </cfRule>
  </conditionalFormatting>
  <conditionalFormatting sqref="O678:P678">
    <cfRule type="cellIs" dxfId="2503" priority="83" operator="lessThan">
      <formula>0</formula>
    </cfRule>
  </conditionalFormatting>
  <conditionalFormatting sqref="P680:P683">
    <cfRule type="cellIs" dxfId="2502" priority="82" operator="lessThan">
      <formula>0</formula>
    </cfRule>
  </conditionalFormatting>
  <conditionalFormatting sqref="O682:P682">
    <cfRule type="cellIs" dxfId="2501" priority="81" operator="lessThan">
      <formula>0</formula>
    </cfRule>
  </conditionalFormatting>
  <conditionalFormatting sqref="P684:P687">
    <cfRule type="cellIs" dxfId="2500" priority="80" operator="lessThan">
      <formula>0</formula>
    </cfRule>
  </conditionalFormatting>
  <conditionalFormatting sqref="O686:P686">
    <cfRule type="cellIs" dxfId="2499" priority="79" operator="lessThan">
      <formula>0</formula>
    </cfRule>
  </conditionalFormatting>
  <conditionalFormatting sqref="P688:P691">
    <cfRule type="cellIs" dxfId="2498" priority="78" operator="lessThan">
      <formula>0</formula>
    </cfRule>
  </conditionalFormatting>
  <conditionalFormatting sqref="O690:P690">
    <cfRule type="cellIs" dxfId="2497" priority="77" operator="lessThan">
      <formula>0</formula>
    </cfRule>
  </conditionalFormatting>
  <conditionalFormatting sqref="O692:P693 O695:P695">
    <cfRule type="cellIs" dxfId="2496" priority="76" operator="lessThan">
      <formula>0</formula>
    </cfRule>
  </conditionalFormatting>
  <conditionalFormatting sqref="P696:P699">
    <cfRule type="cellIs" dxfId="2495" priority="75" operator="lessThan">
      <formula>0</formula>
    </cfRule>
  </conditionalFormatting>
  <conditionalFormatting sqref="O698:P698">
    <cfRule type="cellIs" dxfId="2494" priority="74" operator="lessThan">
      <formula>0</formula>
    </cfRule>
  </conditionalFormatting>
  <conditionalFormatting sqref="P700:P703">
    <cfRule type="cellIs" dxfId="2493" priority="73" operator="lessThan">
      <formula>0</formula>
    </cfRule>
  </conditionalFormatting>
  <conditionalFormatting sqref="O702:P702">
    <cfRule type="cellIs" dxfId="2492" priority="72" operator="lessThan">
      <formula>0</formula>
    </cfRule>
  </conditionalFormatting>
  <conditionalFormatting sqref="P704:P707">
    <cfRule type="cellIs" dxfId="2491" priority="71" operator="lessThan">
      <formula>0</formula>
    </cfRule>
  </conditionalFormatting>
  <conditionalFormatting sqref="O706:P706">
    <cfRule type="cellIs" dxfId="2490" priority="70" operator="lessThan">
      <formula>0</formula>
    </cfRule>
  </conditionalFormatting>
  <conditionalFormatting sqref="P712:P715">
    <cfRule type="cellIs" dxfId="2489" priority="69" operator="lessThan">
      <formula>0</formula>
    </cfRule>
  </conditionalFormatting>
  <conditionalFormatting sqref="O714:P714">
    <cfRule type="cellIs" dxfId="2488" priority="68" operator="lessThan">
      <formula>0</formula>
    </cfRule>
  </conditionalFormatting>
  <conditionalFormatting sqref="P716:P719">
    <cfRule type="cellIs" dxfId="2487" priority="67" operator="lessThan">
      <formula>0</formula>
    </cfRule>
  </conditionalFormatting>
  <conditionalFormatting sqref="O718:P718">
    <cfRule type="cellIs" dxfId="2486" priority="66" operator="lessThan">
      <formula>0</formula>
    </cfRule>
  </conditionalFormatting>
  <conditionalFormatting sqref="O466:P466">
    <cfRule type="cellIs" dxfId="2485" priority="65" operator="lessThan">
      <formula>0</formula>
    </cfRule>
  </conditionalFormatting>
  <conditionalFormatting sqref="O505:P505">
    <cfRule type="cellIs" dxfId="2484" priority="64" operator="lessThan">
      <formula>0</formula>
    </cfRule>
  </conditionalFormatting>
  <conditionalFormatting sqref="O513:P513">
    <cfRule type="cellIs" dxfId="2483" priority="63" operator="lessThan">
      <formula>0</formula>
    </cfRule>
  </conditionalFormatting>
  <conditionalFormatting sqref="O522:P522">
    <cfRule type="cellIs" dxfId="2482" priority="62" operator="lessThan">
      <formula>0</formula>
    </cfRule>
  </conditionalFormatting>
  <conditionalFormatting sqref="O530:P530">
    <cfRule type="cellIs" dxfId="2481" priority="61" operator="lessThan">
      <formula>0</formula>
    </cfRule>
  </conditionalFormatting>
  <conditionalFormatting sqref="O538:P538">
    <cfRule type="cellIs" dxfId="2480" priority="60" operator="lessThan">
      <formula>0</formula>
    </cfRule>
  </conditionalFormatting>
  <conditionalFormatting sqref="O553:P553">
    <cfRule type="cellIs" dxfId="2479" priority="59" operator="lessThan">
      <formula>0</formula>
    </cfRule>
  </conditionalFormatting>
  <conditionalFormatting sqref="O561:P561">
    <cfRule type="cellIs" dxfId="2478" priority="58" operator="lessThan">
      <formula>0</formula>
    </cfRule>
  </conditionalFormatting>
  <conditionalFormatting sqref="O590:P590">
    <cfRule type="cellIs" dxfId="2477" priority="57" operator="lessThan">
      <formula>0</formula>
    </cfRule>
  </conditionalFormatting>
  <conditionalFormatting sqref="B720:N723">
    <cfRule type="cellIs" dxfId="2476" priority="56" operator="lessThan">
      <formula>0</formula>
    </cfRule>
  </conditionalFormatting>
  <conditionalFormatting sqref="I722:N722 Q720:R723">
    <cfRule type="cellIs" dxfId="2475" priority="55" operator="lessThan">
      <formula>0</formula>
    </cfRule>
  </conditionalFormatting>
  <conditionalFormatting sqref="P720:P723">
    <cfRule type="cellIs" dxfId="2474" priority="54" operator="lessThan">
      <formula>0</formula>
    </cfRule>
  </conditionalFormatting>
  <conditionalFormatting sqref="O722:P722">
    <cfRule type="cellIs" dxfId="2473" priority="53" operator="lessThan">
      <formula>0</formula>
    </cfRule>
  </conditionalFormatting>
  <conditionalFormatting sqref="Q655:Q658">
    <cfRule type="cellIs" dxfId="2472" priority="52" operator="lessThan">
      <formula>0</formula>
    </cfRule>
  </conditionalFormatting>
  <conditionalFormatting sqref="Q638:R638 R639:R640">
    <cfRule type="cellIs" dxfId="2471" priority="51" operator="lessThan">
      <formula>0</formula>
    </cfRule>
  </conditionalFormatting>
  <conditionalFormatting sqref="B638">
    <cfRule type="cellIs" dxfId="2470" priority="50" operator="lessThan">
      <formula>0</formula>
    </cfRule>
  </conditionalFormatting>
  <conditionalFormatting sqref="Q639:Q640">
    <cfRule type="cellIs" dxfId="2469" priority="49" operator="lessThan">
      <formula>0</formula>
    </cfRule>
  </conditionalFormatting>
  <conditionalFormatting sqref="B639:P640">
    <cfRule type="cellIs" dxfId="2468" priority="46" operator="lessThan">
      <formula>0</formula>
    </cfRule>
  </conditionalFormatting>
  <conditionalFormatting sqref="B491">
    <cfRule type="cellIs" dxfId="2467" priority="45" operator="lessThan">
      <formula>0</formula>
    </cfRule>
  </conditionalFormatting>
  <conditionalFormatting sqref="B492:N496">
    <cfRule type="cellIs" dxfId="2466" priority="44" operator="lessThan">
      <formula>0</formula>
    </cfRule>
  </conditionalFormatting>
  <conditionalFormatting sqref="B492:N496">
    <cfRule type="expression" dxfId="2465" priority="42">
      <formula>B492/A492&gt;1</formula>
    </cfRule>
    <cfRule type="expression" dxfId="2464" priority="43">
      <formula>B492/A492&lt;1</formula>
    </cfRule>
  </conditionalFormatting>
  <conditionalFormatting sqref="P492:P496">
    <cfRule type="cellIs" dxfId="2463" priority="41" operator="lessThan">
      <formula>0</formula>
    </cfRule>
  </conditionalFormatting>
  <conditionalFormatting sqref="P492:P496">
    <cfRule type="expression" dxfId="2462" priority="39">
      <formula>P492/N492&gt;1</formula>
    </cfRule>
    <cfRule type="expression" dxfId="2461" priority="40">
      <formula>P492/N492&lt;1</formula>
    </cfRule>
  </conditionalFormatting>
  <conditionalFormatting sqref="B357:P360">
    <cfRule type="cellIs" dxfId="2460" priority="38" operator="lessThan">
      <formula>0</formula>
    </cfRule>
  </conditionalFormatting>
  <conditionalFormatting sqref="O616:O619">
    <cfRule type="cellIs" dxfId="2459" priority="29" operator="lessThan">
      <formula>0</formula>
    </cfRule>
  </conditionalFormatting>
  <conditionalFormatting sqref="O605:O607">
    <cfRule type="cellIs" dxfId="2458" priority="23" operator="lessThan">
      <formula>0</formula>
    </cfRule>
  </conditionalFormatting>
  <conditionalFormatting sqref="O626:O629">
    <cfRule type="cellIs" dxfId="2457" priority="25" operator="lessThan">
      <formula>0</formula>
    </cfRule>
  </conditionalFormatting>
  <conditionalFormatting sqref="O616:O619">
    <cfRule type="cellIs" dxfId="2456" priority="30" operator="lessThan">
      <formula>0</formula>
    </cfRule>
  </conditionalFormatting>
  <conditionalFormatting sqref="O605:O607">
    <cfRule type="cellIs" dxfId="2455" priority="24" operator="lessThan">
      <formula>0</formula>
    </cfRule>
  </conditionalFormatting>
  <conditionalFormatting sqref="O351:O354">
    <cfRule type="cellIs" dxfId="2454" priority="37" operator="lessThan">
      <formula>0</formula>
    </cfRule>
  </conditionalFormatting>
  <conditionalFormatting sqref="O363:O364">
    <cfRule type="cellIs" dxfId="2453" priority="36" operator="lessThan">
      <formula>0</formula>
    </cfRule>
  </conditionalFormatting>
  <conditionalFormatting sqref="O369:O370">
    <cfRule type="cellIs" dxfId="2452" priority="35" operator="lessThan">
      <formula>0</formula>
    </cfRule>
  </conditionalFormatting>
  <conditionalFormatting sqref="O375:O376">
    <cfRule type="cellIs" dxfId="2451" priority="34" operator="lessThan">
      <formula>0</formula>
    </cfRule>
  </conditionalFormatting>
  <conditionalFormatting sqref="O381:O383">
    <cfRule type="cellIs" dxfId="2450" priority="33" operator="lessThan">
      <formula>0</formula>
    </cfRule>
  </conditionalFormatting>
  <conditionalFormatting sqref="O593:O595">
    <cfRule type="cellIs" dxfId="2449" priority="31" operator="lessThan">
      <formula>0</formula>
    </cfRule>
  </conditionalFormatting>
  <conditionalFormatting sqref="O593:O595">
    <cfRule type="cellIs" dxfId="2448" priority="32" operator="lessThan">
      <formula>0</formula>
    </cfRule>
  </conditionalFormatting>
  <conditionalFormatting sqref="O621:O624">
    <cfRule type="cellIs" dxfId="2447" priority="27" operator="lessThan">
      <formula>0</formula>
    </cfRule>
  </conditionalFormatting>
  <conditionalFormatting sqref="O621:O624">
    <cfRule type="cellIs" dxfId="2446" priority="28" operator="lessThan">
      <formula>0</formula>
    </cfRule>
  </conditionalFormatting>
  <conditionalFormatting sqref="O626:O629">
    <cfRule type="cellIs" dxfId="2445" priority="26" operator="lessThan">
      <formula>0</formula>
    </cfRule>
  </conditionalFormatting>
  <conditionalFormatting sqref="O611:O614">
    <cfRule type="cellIs" dxfId="2444" priority="21" operator="lessThan">
      <formula>0</formula>
    </cfRule>
  </conditionalFormatting>
  <conditionalFormatting sqref="O611:O614">
    <cfRule type="cellIs" dxfId="2443" priority="22" operator="lessThan">
      <formula>0</formula>
    </cfRule>
  </conditionalFormatting>
  <conditionalFormatting sqref="O461:O464">
    <cfRule type="cellIs" dxfId="2442" priority="20" operator="lessThan">
      <formula>0</formula>
    </cfRule>
  </conditionalFormatting>
  <conditionalFormatting sqref="O507:O510">
    <cfRule type="cellIs" dxfId="2441" priority="19" operator="lessThan">
      <formula>0</formula>
    </cfRule>
  </conditionalFormatting>
  <conditionalFormatting sqref="O507:O510">
    <cfRule type="expression" dxfId="2440" priority="17">
      <formula>O507/M507&gt;1</formula>
    </cfRule>
    <cfRule type="expression" dxfId="2439" priority="18">
      <formula>O507/M507&lt;1</formula>
    </cfRule>
  </conditionalFormatting>
  <conditionalFormatting sqref="O584:O587 O570:O573 O555:O558 O547:O550">
    <cfRule type="cellIs" dxfId="2438" priority="16" operator="lessThan">
      <formula>0</formula>
    </cfRule>
  </conditionalFormatting>
  <conditionalFormatting sqref="O584:O587">
    <cfRule type="expression" dxfId="2437" priority="14">
      <formula>O584/M584&gt;1</formula>
    </cfRule>
    <cfRule type="expression" dxfId="2436" priority="15">
      <formula>O584/M584&lt;1</formula>
    </cfRule>
  </conditionalFormatting>
  <conditionalFormatting sqref="O676:O679">
    <cfRule type="cellIs" dxfId="2435" priority="13" operator="lessThan">
      <formula>0</formula>
    </cfRule>
  </conditionalFormatting>
  <conditionalFormatting sqref="O680:O683">
    <cfRule type="cellIs" dxfId="2434" priority="12" operator="lessThan">
      <formula>0</formula>
    </cfRule>
  </conditionalFormatting>
  <conditionalFormatting sqref="O684:O687">
    <cfRule type="cellIs" dxfId="2433" priority="11" operator="lessThan">
      <formula>0</formula>
    </cfRule>
  </conditionalFormatting>
  <conditionalFormatting sqref="O688:O691">
    <cfRule type="cellIs" dxfId="2432" priority="10" operator="lessThan">
      <formula>0</formula>
    </cfRule>
  </conditionalFormatting>
  <conditionalFormatting sqref="O696:O699">
    <cfRule type="cellIs" dxfId="2431" priority="9" operator="lessThan">
      <formula>0</formula>
    </cfRule>
  </conditionalFormatting>
  <conditionalFormatting sqref="O700:O703">
    <cfRule type="cellIs" dxfId="2430" priority="8" operator="lessThan">
      <formula>0</formula>
    </cfRule>
  </conditionalFormatting>
  <conditionalFormatting sqref="O704:O707">
    <cfRule type="cellIs" dxfId="2429" priority="7" operator="lessThan">
      <formula>0</formula>
    </cfRule>
  </conditionalFormatting>
  <conditionalFormatting sqref="O712:O715">
    <cfRule type="cellIs" dxfId="2428" priority="6" operator="lessThan">
      <formula>0</formula>
    </cfRule>
  </conditionalFormatting>
  <conditionalFormatting sqref="O716:O719">
    <cfRule type="cellIs" dxfId="2427" priority="5" operator="lessThan">
      <formula>0</formula>
    </cfRule>
  </conditionalFormatting>
  <conditionalFormatting sqref="O720:O723">
    <cfRule type="cellIs" dxfId="2426" priority="4" operator="lessThan">
      <formula>0</formula>
    </cfRule>
  </conditionalFormatting>
  <conditionalFormatting sqref="O492:O496">
    <cfRule type="cellIs" dxfId="2425" priority="3" operator="lessThan">
      <formula>0</formula>
    </cfRule>
  </conditionalFormatting>
  <conditionalFormatting sqref="O492:O496">
    <cfRule type="expression" dxfId="2424" priority="1">
      <formula>O492/M492&gt;1</formula>
    </cfRule>
    <cfRule type="expression" dxfId="2423" priority="2">
      <formula>O492/M492&lt;1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9F372-5205-43F6-98BA-2D48B38C9E01}">
  <sheetPr>
    <tabColor rgb="FFFFFF00"/>
    <outlinePr summaryBelow="0" summaryRight="0"/>
  </sheetPr>
  <dimension ref="A1:DN723"/>
  <sheetViews>
    <sheetView topLeftCell="A247" zoomScaleNormal="100" workbookViewId="0">
      <selection activeCell="S656" sqref="S656"/>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317</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319</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320</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352</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377</v>
      </c>
      <c r="Q347" s="134" t="s">
        <v>378</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05" t="s">
        <v>11</v>
      </c>
      <c r="C349" s="205"/>
      <c r="D349" s="205"/>
      <c r="E349" s="205"/>
      <c r="F349" s="205"/>
      <c r="G349" s="205"/>
      <c r="H349" s="205"/>
      <c r="I349" s="205"/>
      <c r="J349" s="205"/>
      <c r="K349" s="205"/>
      <c r="L349" s="205"/>
      <c r="M349" s="205"/>
      <c r="N349" s="205"/>
      <c r="O349" s="115"/>
      <c r="P349" s="6"/>
      <c r="Q349" s="3"/>
    </row>
    <row r="350" spans="1:53" ht="14">
      <c r="B350" s="226" t="s">
        <v>308</v>
      </c>
      <c r="C350" s="226"/>
      <c r="D350" s="226"/>
      <c r="E350" s="226"/>
      <c r="F350" s="226"/>
      <c r="G350" s="226"/>
      <c r="H350" s="226"/>
      <c r="I350" s="226"/>
      <c r="J350" s="226"/>
      <c r="K350" s="226"/>
      <c r="L350" s="226"/>
      <c r="M350" s="226"/>
      <c r="N350" s="226"/>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386</v>
      </c>
    </row>
    <row r="356" spans="2:17" ht="14">
      <c r="B356" s="226" t="s">
        <v>309</v>
      </c>
      <c r="C356" s="226"/>
      <c r="D356" s="226"/>
      <c r="E356" s="226"/>
      <c r="F356" s="226"/>
      <c r="G356" s="226"/>
      <c r="H356" s="226"/>
      <c r="I356" s="226"/>
      <c r="J356" s="226"/>
      <c r="K356" s="226"/>
      <c r="L356" s="226"/>
      <c r="M356" s="226"/>
      <c r="N356" s="226"/>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386</v>
      </c>
    </row>
    <row r="362" spans="2:17" ht="14">
      <c r="B362" s="226" t="s">
        <v>310</v>
      </c>
      <c r="C362" s="226"/>
      <c r="D362" s="226"/>
      <c r="E362" s="226"/>
      <c r="F362" s="226"/>
      <c r="G362" s="226"/>
      <c r="H362" s="226"/>
      <c r="I362" s="226"/>
      <c r="J362" s="226"/>
      <c r="K362" s="226"/>
      <c r="L362" s="226"/>
      <c r="M362" s="226"/>
      <c r="N362" s="226"/>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386</v>
      </c>
    </row>
    <row r="368" spans="2:17" ht="14">
      <c r="B368" s="226" t="s">
        <v>311</v>
      </c>
      <c r="C368" s="226"/>
      <c r="D368" s="226"/>
      <c r="E368" s="226"/>
      <c r="F368" s="226"/>
      <c r="G368" s="226"/>
      <c r="H368" s="226"/>
      <c r="I368" s="226"/>
      <c r="J368" s="226"/>
      <c r="K368" s="226"/>
      <c r="L368" s="226"/>
      <c r="M368" s="226"/>
      <c r="N368" s="226"/>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386</v>
      </c>
    </row>
    <row r="374" spans="1:17" ht="14">
      <c r="A374" s="84"/>
      <c r="B374" s="227" t="s">
        <v>312</v>
      </c>
      <c r="C374" s="227"/>
      <c r="D374" s="227"/>
      <c r="E374" s="227"/>
      <c r="F374" s="227"/>
      <c r="G374" s="227"/>
      <c r="H374" s="227"/>
      <c r="I374" s="227"/>
      <c r="J374" s="227"/>
      <c r="K374" s="227"/>
      <c r="L374" s="227"/>
      <c r="M374" s="227"/>
      <c r="N374" s="227"/>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386</v>
      </c>
    </row>
    <row r="380" spans="1:17" ht="14">
      <c r="B380" s="226" t="s">
        <v>313</v>
      </c>
      <c r="C380" s="226"/>
      <c r="D380" s="226"/>
      <c r="E380" s="226"/>
      <c r="F380" s="226"/>
      <c r="G380" s="226"/>
      <c r="H380" s="226"/>
      <c r="I380" s="226"/>
      <c r="J380" s="226"/>
      <c r="K380" s="226"/>
      <c r="L380" s="226"/>
      <c r="M380" s="226"/>
      <c r="N380" s="226"/>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386</v>
      </c>
    </row>
    <row r="386" spans="1:17" ht="14">
      <c r="B386" s="226" t="s">
        <v>314</v>
      </c>
      <c r="C386" s="226"/>
      <c r="D386" s="226"/>
      <c r="E386" s="226"/>
      <c r="F386" s="226"/>
      <c r="G386" s="226"/>
      <c r="H386" s="226"/>
      <c r="I386" s="226"/>
      <c r="J386" s="226"/>
      <c r="K386" s="226"/>
      <c r="L386" s="226"/>
      <c r="M386" s="226"/>
      <c r="N386" s="226"/>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386</v>
      </c>
    </row>
    <row r="392" spans="1:17" ht="14">
      <c r="A392" s="84"/>
      <c r="B392" s="227" t="s">
        <v>315</v>
      </c>
      <c r="C392" s="227"/>
      <c r="D392" s="227"/>
      <c r="E392" s="227"/>
      <c r="F392" s="227"/>
      <c r="G392" s="227"/>
      <c r="H392" s="227"/>
      <c r="I392" s="227"/>
      <c r="J392" s="227"/>
      <c r="K392" s="227"/>
      <c r="L392" s="227"/>
      <c r="M392" s="227"/>
      <c r="N392" s="227"/>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386</v>
      </c>
    </row>
    <row r="398" spans="1:17" ht="14">
      <c r="B398" s="205" t="s">
        <v>316</v>
      </c>
      <c r="C398" s="205"/>
      <c r="D398" s="205"/>
      <c r="E398" s="205"/>
      <c r="F398" s="205"/>
      <c r="G398" s="205"/>
      <c r="H398" s="205"/>
      <c r="I398" s="205"/>
      <c r="J398" s="205"/>
      <c r="K398" s="205"/>
      <c r="L398" s="205"/>
      <c r="M398" s="205"/>
      <c r="N398" s="205"/>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22" t="s">
        <v>1</v>
      </c>
      <c r="C403" s="222"/>
      <c r="D403" s="222"/>
      <c r="E403" s="222"/>
      <c r="F403" s="222"/>
      <c r="G403" s="222"/>
      <c r="H403" s="222"/>
      <c r="I403" s="222"/>
      <c r="J403" s="222"/>
      <c r="K403" s="222"/>
      <c r="L403" s="222"/>
      <c r="M403" s="222"/>
      <c r="N403" s="222"/>
      <c r="O403" s="117"/>
    </row>
    <row r="404" spans="1:17" ht="14">
      <c r="B404" s="223" t="s">
        <v>318</v>
      </c>
      <c r="C404" s="223"/>
      <c r="D404" s="223"/>
      <c r="E404" s="223"/>
      <c r="F404" s="223"/>
      <c r="G404" s="223"/>
      <c r="H404" s="223"/>
      <c r="I404" s="223"/>
      <c r="J404" s="223"/>
      <c r="K404" s="223"/>
      <c r="L404" s="223"/>
      <c r="M404" s="223"/>
      <c r="N404" s="223"/>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386</v>
      </c>
    </row>
    <row r="410" spans="1:17" ht="14">
      <c r="A410" s="84"/>
      <c r="B410" s="223" t="s">
        <v>321</v>
      </c>
      <c r="C410" s="223"/>
      <c r="D410" s="223"/>
      <c r="E410" s="223"/>
      <c r="F410" s="223"/>
      <c r="G410" s="223"/>
      <c r="H410" s="223"/>
      <c r="I410" s="223"/>
      <c r="J410" s="223"/>
      <c r="K410" s="223"/>
      <c r="L410" s="223"/>
      <c r="M410" s="223"/>
      <c r="N410" s="223"/>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386</v>
      </c>
    </row>
    <row r="416" spans="1:17" ht="14">
      <c r="B416" s="228" t="s">
        <v>2</v>
      </c>
      <c r="C416" s="228"/>
      <c r="D416" s="228"/>
      <c r="E416" s="228"/>
      <c r="F416" s="228"/>
      <c r="G416" s="228"/>
      <c r="H416" s="228"/>
      <c r="I416" s="228"/>
      <c r="J416" s="228"/>
      <c r="K416" s="228"/>
      <c r="L416" s="228"/>
      <c r="M416" s="228"/>
      <c r="N416" s="228"/>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386</v>
      </c>
    </row>
    <row r="422" spans="2:17" ht="14">
      <c r="B422" s="223" t="s">
        <v>3</v>
      </c>
      <c r="C422" s="223"/>
      <c r="D422" s="223"/>
      <c r="E422" s="223"/>
      <c r="F422" s="223"/>
      <c r="G422" s="223"/>
      <c r="H422" s="223"/>
      <c r="I422" s="223"/>
      <c r="J422" s="223"/>
      <c r="K422" s="223"/>
      <c r="L422" s="223"/>
      <c r="M422" s="223"/>
      <c r="N422" s="223"/>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386</v>
      </c>
    </row>
    <row r="428" spans="2:17" ht="14">
      <c r="B428" s="223" t="s">
        <v>4</v>
      </c>
      <c r="C428" s="223"/>
      <c r="D428" s="223"/>
      <c r="E428" s="223"/>
      <c r="F428" s="223"/>
      <c r="G428" s="223"/>
      <c r="H428" s="223"/>
      <c r="I428" s="223"/>
      <c r="J428" s="223"/>
      <c r="K428" s="223"/>
      <c r="L428" s="223"/>
      <c r="M428" s="223"/>
      <c r="N428" s="223"/>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23" t="s">
        <v>323</v>
      </c>
      <c r="C434" s="223"/>
      <c r="D434" s="223"/>
      <c r="E434" s="223"/>
      <c r="F434" s="223"/>
      <c r="G434" s="223"/>
      <c r="H434" s="223"/>
      <c r="I434" s="223"/>
      <c r="J434" s="223"/>
      <c r="K434" s="223"/>
      <c r="L434" s="223"/>
      <c r="M434" s="223"/>
      <c r="N434" s="223"/>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386</v>
      </c>
    </row>
    <row r="440" spans="1:17" ht="14">
      <c r="B440" s="222" t="s">
        <v>324</v>
      </c>
      <c r="C440" s="222"/>
      <c r="D440" s="222"/>
      <c r="E440" s="222"/>
      <c r="F440" s="222"/>
      <c r="G440" s="222"/>
      <c r="H440" s="222"/>
      <c r="I440" s="222"/>
      <c r="J440" s="222"/>
      <c r="K440" s="222"/>
      <c r="L440" s="222"/>
      <c r="M440" s="222"/>
      <c r="N440" s="222"/>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386</v>
      </c>
    </row>
    <row r="446" spans="1:17" ht="14">
      <c r="B446" s="221" t="s">
        <v>17</v>
      </c>
      <c r="C446" s="221"/>
      <c r="D446" s="221"/>
      <c r="E446" s="221"/>
      <c r="F446" s="221"/>
      <c r="G446" s="221"/>
      <c r="H446" s="221"/>
      <c r="I446" s="221"/>
      <c r="J446" s="221"/>
      <c r="K446" s="221"/>
      <c r="L446" s="221"/>
      <c r="M446" s="221"/>
      <c r="N446" s="221"/>
      <c r="O446" s="120"/>
      <c r="P446" s="6"/>
      <c r="Q446" s="11"/>
    </row>
    <row r="447" spans="1:17" ht="14">
      <c r="B447" s="225" t="s">
        <v>325</v>
      </c>
      <c r="C447" s="225"/>
      <c r="D447" s="225"/>
      <c r="E447" s="225"/>
      <c r="F447" s="225"/>
      <c r="G447" s="225"/>
      <c r="H447" s="225"/>
      <c r="I447" s="225"/>
      <c r="J447" s="225"/>
      <c r="K447" s="225"/>
      <c r="L447" s="225"/>
      <c r="M447" s="225"/>
      <c r="N447" s="225"/>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386</v>
      </c>
    </row>
    <row r="453" spans="1:18" ht="14">
      <c r="B453" s="221" t="s">
        <v>326</v>
      </c>
      <c r="C453" s="221"/>
      <c r="D453" s="221"/>
      <c r="E453" s="221"/>
      <c r="F453" s="221"/>
      <c r="G453" s="221"/>
      <c r="H453" s="221"/>
      <c r="I453" s="221"/>
      <c r="J453" s="221"/>
      <c r="K453" s="221"/>
      <c r="L453" s="221"/>
      <c r="M453" s="221"/>
      <c r="N453" s="221"/>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386</v>
      </c>
    </row>
    <row r="459" spans="1:18" ht="14">
      <c r="B459" s="205" t="s">
        <v>18</v>
      </c>
      <c r="C459" s="205"/>
      <c r="D459" s="205"/>
      <c r="E459" s="205"/>
      <c r="F459" s="205"/>
      <c r="G459" s="205"/>
      <c r="H459" s="205"/>
      <c r="I459" s="205"/>
      <c r="J459" s="205"/>
      <c r="K459" s="205"/>
      <c r="L459" s="205"/>
      <c r="M459" s="205"/>
      <c r="N459" s="205"/>
      <c r="O459" s="115"/>
      <c r="P459" s="6"/>
      <c r="Q459" s="15"/>
    </row>
    <row r="460" spans="1:18" ht="14">
      <c r="B460" s="205" t="s">
        <v>344</v>
      </c>
      <c r="C460" s="205"/>
      <c r="D460" s="205"/>
      <c r="E460" s="205"/>
      <c r="F460" s="205"/>
      <c r="G460" s="205"/>
      <c r="H460" s="205"/>
      <c r="I460" s="205"/>
      <c r="J460" s="205"/>
      <c r="K460" s="205"/>
      <c r="L460" s="205"/>
      <c r="M460" s="205"/>
      <c r="N460" s="205"/>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05" t="s">
        <v>307</v>
      </c>
      <c r="C467" s="205"/>
      <c r="D467" s="205"/>
      <c r="E467" s="205"/>
      <c r="F467" s="205"/>
      <c r="G467" s="205"/>
      <c r="H467" s="205"/>
      <c r="I467" s="205"/>
      <c r="J467" s="205"/>
      <c r="K467" s="205"/>
      <c r="L467" s="205"/>
      <c r="M467" s="205"/>
      <c r="N467" s="205"/>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05" t="s">
        <v>345</v>
      </c>
      <c r="C473" s="205"/>
      <c r="D473" s="205"/>
      <c r="E473" s="205"/>
      <c r="F473" s="205"/>
      <c r="G473" s="205"/>
      <c r="H473" s="205"/>
      <c r="I473" s="205"/>
      <c r="J473" s="205"/>
      <c r="K473" s="205"/>
      <c r="L473" s="205"/>
      <c r="M473" s="205"/>
      <c r="N473" s="205"/>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05" t="s">
        <v>353</v>
      </c>
      <c r="C479" s="205"/>
      <c r="D479" s="205"/>
      <c r="E479" s="205"/>
      <c r="F479" s="205"/>
      <c r="G479" s="205"/>
      <c r="H479" s="205"/>
      <c r="I479" s="205"/>
      <c r="J479" s="205"/>
      <c r="K479" s="205"/>
      <c r="L479" s="205"/>
      <c r="M479" s="205"/>
      <c r="N479" s="205"/>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05" t="s">
        <v>354</v>
      </c>
      <c r="C485" s="205"/>
      <c r="D485" s="205"/>
      <c r="E485" s="205"/>
      <c r="F485" s="205"/>
      <c r="G485" s="205"/>
      <c r="H485" s="205"/>
      <c r="I485" s="205"/>
      <c r="J485" s="205"/>
      <c r="K485" s="205"/>
      <c r="L485" s="205"/>
      <c r="M485" s="205"/>
      <c r="N485" s="205"/>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05" t="s">
        <v>347</v>
      </c>
      <c r="C491" s="205"/>
      <c r="D491" s="205"/>
      <c r="E491" s="205"/>
      <c r="F491" s="205"/>
      <c r="G491" s="205"/>
      <c r="H491" s="205"/>
      <c r="I491" s="205"/>
      <c r="J491" s="205"/>
      <c r="K491" s="205"/>
      <c r="L491" s="205"/>
      <c r="M491" s="205"/>
      <c r="N491" s="205"/>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22" t="s">
        <v>21</v>
      </c>
      <c r="C497" s="222"/>
      <c r="D497" s="222"/>
      <c r="E497" s="222"/>
      <c r="F497" s="222"/>
      <c r="G497" s="222"/>
      <c r="H497" s="222"/>
      <c r="I497" s="222"/>
      <c r="J497" s="222"/>
      <c r="K497" s="222"/>
      <c r="L497" s="222"/>
      <c r="M497" s="222"/>
      <c r="N497" s="222"/>
      <c r="O497" s="117"/>
      <c r="P497" s="6"/>
      <c r="Q497" s="9"/>
    </row>
    <row r="498" spans="1:17" ht="14">
      <c r="B498" s="223" t="s">
        <v>348</v>
      </c>
      <c r="C498" s="223"/>
      <c r="D498" s="223"/>
      <c r="E498" s="223"/>
      <c r="F498" s="223"/>
      <c r="G498" s="223"/>
      <c r="H498" s="223"/>
      <c r="I498" s="223"/>
      <c r="J498" s="223"/>
      <c r="K498" s="223"/>
      <c r="L498" s="223"/>
      <c r="M498" s="223"/>
      <c r="N498" s="223"/>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386</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21" t="s">
        <v>22</v>
      </c>
      <c r="C506" s="221"/>
      <c r="D506" s="221"/>
      <c r="E506" s="221"/>
      <c r="F506" s="221"/>
      <c r="G506" s="221"/>
      <c r="H506" s="221"/>
      <c r="I506" s="221"/>
      <c r="J506" s="221"/>
      <c r="K506" s="221"/>
      <c r="L506" s="221"/>
      <c r="M506" s="221"/>
      <c r="N506" s="221"/>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22" t="s">
        <v>24</v>
      </c>
      <c r="C514" s="222"/>
      <c r="D514" s="222"/>
      <c r="E514" s="222"/>
      <c r="F514" s="222"/>
      <c r="G514" s="222"/>
      <c r="H514" s="222"/>
      <c r="I514" s="222"/>
      <c r="J514" s="222"/>
      <c r="K514" s="222"/>
      <c r="L514" s="222"/>
      <c r="M514" s="222"/>
      <c r="N514" s="222"/>
      <c r="O514" s="117"/>
      <c r="P514" s="6"/>
      <c r="Q514" s="3"/>
    </row>
    <row r="515" spans="1:17" ht="14">
      <c r="B515" s="223" t="s">
        <v>350</v>
      </c>
      <c r="C515" s="223"/>
      <c r="D515" s="223"/>
      <c r="E515" s="223"/>
      <c r="F515" s="223"/>
      <c r="G515" s="223"/>
      <c r="H515" s="223"/>
      <c r="I515" s="223"/>
      <c r="J515" s="223"/>
      <c r="K515" s="223"/>
      <c r="L515" s="223"/>
      <c r="M515" s="223"/>
      <c r="N515" s="223"/>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386</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23" t="s">
        <v>351</v>
      </c>
      <c r="C523" s="223"/>
      <c r="D523" s="223"/>
      <c r="E523" s="223"/>
      <c r="F523" s="223"/>
      <c r="G523" s="223"/>
      <c r="H523" s="223"/>
      <c r="I523" s="223"/>
      <c r="J523" s="223"/>
      <c r="K523" s="223"/>
      <c r="L523" s="223"/>
      <c r="M523" s="223"/>
      <c r="N523" s="223"/>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386</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22" t="s">
        <v>349</v>
      </c>
      <c r="C531" s="222"/>
      <c r="D531" s="222"/>
      <c r="E531" s="222"/>
      <c r="F531" s="222"/>
      <c r="G531" s="222"/>
      <c r="H531" s="222"/>
      <c r="I531" s="222"/>
      <c r="J531" s="222"/>
      <c r="K531" s="222"/>
      <c r="L531" s="222"/>
      <c r="M531" s="222"/>
      <c r="N531" s="222"/>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386</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23" t="s">
        <v>7</v>
      </c>
      <c r="C539" s="223"/>
      <c r="D539" s="223"/>
      <c r="E539" s="223"/>
      <c r="F539" s="223"/>
      <c r="G539" s="223"/>
      <c r="H539" s="223"/>
      <c r="I539" s="223"/>
      <c r="J539" s="223"/>
      <c r="K539" s="223"/>
      <c r="L539" s="223"/>
      <c r="M539" s="223"/>
      <c r="N539" s="223"/>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386</v>
      </c>
    </row>
    <row r="546" spans="1:17" ht="14">
      <c r="B546" s="221" t="s">
        <v>25</v>
      </c>
      <c r="C546" s="221"/>
      <c r="D546" s="221"/>
      <c r="E546" s="221"/>
      <c r="F546" s="221"/>
      <c r="G546" s="221"/>
      <c r="H546" s="221"/>
      <c r="I546" s="221"/>
      <c r="J546" s="221"/>
      <c r="K546" s="221"/>
      <c r="L546" s="221"/>
      <c r="M546" s="221"/>
      <c r="N546" s="221"/>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21" t="s">
        <v>27</v>
      </c>
      <c r="C554" s="221"/>
      <c r="D554" s="221"/>
      <c r="E554" s="221"/>
      <c r="F554" s="221"/>
      <c r="G554" s="221"/>
      <c r="H554" s="221"/>
      <c r="I554" s="221"/>
      <c r="J554" s="221"/>
      <c r="K554" s="221"/>
      <c r="L554" s="221"/>
      <c r="M554" s="221"/>
      <c r="N554" s="221"/>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23" t="s">
        <v>355</v>
      </c>
      <c r="C562" s="223"/>
      <c r="D562" s="223"/>
      <c r="E562" s="223"/>
      <c r="F562" s="223"/>
      <c r="G562" s="223"/>
      <c r="H562" s="223"/>
      <c r="I562" s="223"/>
      <c r="J562" s="223"/>
      <c r="K562" s="223"/>
      <c r="L562" s="223"/>
      <c r="M562" s="223"/>
      <c r="N562" s="223"/>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386</v>
      </c>
    </row>
    <row r="569" spans="1:17" ht="14">
      <c r="B569" s="221" t="s">
        <v>29</v>
      </c>
      <c r="C569" s="221"/>
      <c r="D569" s="221"/>
      <c r="E569" s="221"/>
      <c r="F569" s="221"/>
      <c r="G569" s="221"/>
      <c r="H569" s="221"/>
      <c r="I569" s="221"/>
      <c r="J569" s="221"/>
      <c r="K569" s="221"/>
      <c r="L569" s="221"/>
      <c r="M569" s="221"/>
      <c r="N569" s="221"/>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24" t="s">
        <v>356</v>
      </c>
      <c r="C576" s="224"/>
      <c r="D576" s="224"/>
      <c r="E576" s="224"/>
      <c r="F576" s="224"/>
      <c r="G576" s="224"/>
      <c r="H576" s="224"/>
      <c r="I576" s="224"/>
      <c r="J576" s="224"/>
      <c r="K576" s="224"/>
      <c r="L576" s="224"/>
      <c r="M576" s="224"/>
      <c r="N576" s="224"/>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21" t="s">
        <v>665</v>
      </c>
      <c r="C583" s="221"/>
      <c r="D583" s="221"/>
      <c r="E583" s="221"/>
      <c r="F583" s="221"/>
      <c r="G583" s="221"/>
      <c r="H583" s="221"/>
      <c r="I583" s="221"/>
      <c r="J583" s="221"/>
      <c r="K583" s="221"/>
      <c r="L583" s="221"/>
      <c r="M583" s="221"/>
      <c r="N583" s="221"/>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05" t="s">
        <v>9</v>
      </c>
      <c r="C591" s="205"/>
      <c r="D591" s="205"/>
      <c r="E591" s="205"/>
      <c r="F591" s="205"/>
      <c r="G591" s="205"/>
      <c r="H591" s="205"/>
      <c r="I591" s="205"/>
      <c r="J591" s="205"/>
      <c r="K591" s="205"/>
      <c r="L591" s="205"/>
      <c r="M591" s="205"/>
      <c r="N591" s="205"/>
      <c r="O591" s="115"/>
    </row>
    <row r="592" spans="1:17" ht="14">
      <c r="B592" s="206" t="s">
        <v>357</v>
      </c>
      <c r="C592" s="206"/>
      <c r="D592" s="206"/>
      <c r="E592" s="206"/>
      <c r="F592" s="206"/>
      <c r="G592" s="206"/>
      <c r="H592" s="206"/>
      <c r="I592" s="206"/>
      <c r="J592" s="206"/>
      <c r="K592" s="206"/>
      <c r="L592" s="206"/>
      <c r="M592" s="206"/>
      <c r="N592" s="206"/>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386</v>
      </c>
    </row>
    <row r="598" spans="2:17" ht="14">
      <c r="B598" s="207" t="s">
        <v>359</v>
      </c>
      <c r="C598" s="208"/>
      <c r="D598" s="208"/>
      <c r="E598" s="208"/>
      <c r="F598" s="208"/>
      <c r="G598" s="208"/>
      <c r="H598" s="208"/>
      <c r="I598" s="208"/>
      <c r="J598" s="208"/>
      <c r="K598" s="208"/>
      <c r="L598" s="208"/>
      <c r="M598" s="208"/>
      <c r="N598" s="208"/>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09" t="s">
        <v>34</v>
      </c>
      <c r="C604" s="210"/>
      <c r="D604" s="210"/>
      <c r="E604" s="210"/>
      <c r="F604" s="210"/>
      <c r="G604" s="210"/>
      <c r="H604" s="210"/>
      <c r="I604" s="210"/>
      <c r="J604" s="210"/>
      <c r="K604" s="210"/>
      <c r="L604" s="210"/>
      <c r="M604" s="210"/>
      <c r="N604" s="210"/>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11" t="s">
        <v>10</v>
      </c>
      <c r="C609" s="212"/>
      <c r="D609" s="212"/>
      <c r="E609" s="212"/>
      <c r="F609" s="212"/>
      <c r="G609" s="212"/>
      <c r="H609" s="212"/>
      <c r="I609" s="212"/>
      <c r="J609" s="212"/>
      <c r="K609" s="212"/>
      <c r="L609" s="212"/>
      <c r="M609" s="212"/>
      <c r="N609" s="212"/>
      <c r="O609" s="124"/>
      <c r="P609" s="6"/>
      <c r="Q609" s="9"/>
    </row>
    <row r="610" spans="2:17" ht="14">
      <c r="B610" s="213" t="s">
        <v>360</v>
      </c>
      <c r="C610" s="214"/>
      <c r="D610" s="214"/>
      <c r="E610" s="214"/>
      <c r="F610" s="214"/>
      <c r="G610" s="214"/>
      <c r="H610" s="214"/>
      <c r="I610" s="214"/>
      <c r="J610" s="214"/>
      <c r="K610" s="214"/>
      <c r="L610" s="214"/>
      <c r="M610" s="214"/>
      <c r="N610" s="214"/>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15" t="s">
        <v>361</v>
      </c>
      <c r="C615" s="216"/>
      <c r="D615" s="216"/>
      <c r="E615" s="216"/>
      <c r="F615" s="216"/>
      <c r="G615" s="216"/>
      <c r="H615" s="216"/>
      <c r="I615" s="216"/>
      <c r="J615" s="216"/>
      <c r="K615" s="216"/>
      <c r="L615" s="216"/>
      <c r="M615" s="216"/>
      <c r="N615" s="216"/>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09" t="s">
        <v>362</v>
      </c>
      <c r="C620" s="210"/>
      <c r="D620" s="210"/>
      <c r="E620" s="210"/>
      <c r="F620" s="210"/>
      <c r="G620" s="210"/>
      <c r="H620" s="210"/>
      <c r="I620" s="210"/>
      <c r="J620" s="210"/>
      <c r="K620" s="210"/>
      <c r="L620" s="210"/>
      <c r="M620" s="210"/>
      <c r="N620" s="210"/>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17" t="s">
        <v>363</v>
      </c>
      <c r="C625" s="218"/>
      <c r="D625" s="218"/>
      <c r="E625" s="218"/>
      <c r="F625" s="218"/>
      <c r="G625" s="218"/>
      <c r="H625" s="218"/>
      <c r="I625" s="218"/>
      <c r="J625" s="218"/>
      <c r="K625" s="218"/>
      <c r="L625" s="218"/>
      <c r="M625" s="218"/>
      <c r="N625" s="218"/>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19" t="s">
        <v>35</v>
      </c>
      <c r="C630" s="220"/>
      <c r="D630" s="220"/>
      <c r="E630" s="220"/>
      <c r="F630" s="220"/>
      <c r="G630" s="220"/>
      <c r="H630" s="220"/>
      <c r="I630" s="220"/>
      <c r="J630" s="220"/>
      <c r="K630" s="220"/>
      <c r="L630" s="220"/>
      <c r="M630" s="220"/>
      <c r="N630" s="220"/>
      <c r="O630" s="125"/>
      <c r="P630" s="28"/>
      <c r="Q630" s="89"/>
    </row>
    <row r="631" spans="2:17" ht="14">
      <c r="B631" s="195" t="s">
        <v>36</v>
      </c>
      <c r="C631" s="196"/>
      <c r="D631" s="196"/>
      <c r="E631" s="196"/>
      <c r="F631" s="196"/>
      <c r="G631" s="196"/>
      <c r="H631" s="196"/>
      <c r="I631" s="196"/>
      <c r="J631" s="196"/>
      <c r="K631" s="196"/>
      <c r="L631" s="196"/>
      <c r="M631" s="196"/>
      <c r="N631" s="196"/>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195" t="s">
        <v>59</v>
      </c>
      <c r="C635" s="196"/>
      <c r="D635" s="196"/>
      <c r="E635" s="196"/>
      <c r="F635" s="196"/>
      <c r="G635" s="196"/>
      <c r="H635" s="196"/>
      <c r="I635" s="196"/>
      <c r="J635" s="196"/>
      <c r="K635" s="196"/>
      <c r="L635" s="196"/>
      <c r="M635" s="196"/>
      <c r="N635" s="196"/>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388</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389</v>
      </c>
    </row>
    <row r="638" spans="2:17" ht="14">
      <c r="B638" s="195" t="s">
        <v>364</v>
      </c>
      <c r="C638" s="196"/>
      <c r="D638" s="196"/>
      <c r="E638" s="196"/>
      <c r="F638" s="196"/>
      <c r="G638" s="196"/>
      <c r="H638" s="196"/>
      <c r="I638" s="196"/>
      <c r="J638" s="196"/>
      <c r="K638" s="196"/>
      <c r="L638" s="196"/>
      <c r="M638" s="196"/>
      <c r="N638" s="196"/>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199" t="s">
        <v>387</v>
      </c>
      <c r="C641" s="200"/>
      <c r="D641" s="200"/>
      <c r="E641" s="200"/>
      <c r="F641" s="200"/>
      <c r="G641" s="200"/>
      <c r="H641" s="200"/>
      <c r="I641" s="200"/>
      <c r="J641" s="200"/>
      <c r="K641" s="200"/>
      <c r="L641" s="200"/>
      <c r="M641" s="200"/>
      <c r="N641" s="200"/>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197" t="s">
        <v>42</v>
      </c>
      <c r="C646" s="198"/>
      <c r="D646" s="198"/>
      <c r="E646" s="198"/>
      <c r="F646" s="198"/>
      <c r="G646" s="198"/>
      <c r="H646" s="198"/>
      <c r="I646" s="198"/>
      <c r="J646" s="198"/>
      <c r="K646" s="198"/>
      <c r="L646" s="198"/>
      <c r="M646" s="198"/>
      <c r="N646" s="198"/>
      <c r="O646" s="126"/>
      <c r="P646" s="28"/>
      <c r="Q646" s="89"/>
    </row>
    <row r="647" spans="2:17" ht="14">
      <c r="B647" s="139"/>
      <c r="C647" s="139"/>
      <c r="D647" s="139"/>
      <c r="E647" s="139"/>
      <c r="F647" s="139"/>
      <c r="G647" s="139"/>
      <c r="H647" s="139"/>
      <c r="I647" s="139"/>
      <c r="J647" s="139"/>
      <c r="K647" s="139"/>
      <c r="L647" s="139"/>
      <c r="M647" s="139"/>
      <c r="N647" s="140"/>
      <c r="O647" s="140"/>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8"/>
      <c r="C651" s="138"/>
      <c r="D651" s="138"/>
      <c r="E651" s="138"/>
      <c r="F651" s="138"/>
      <c r="G651" s="138"/>
      <c r="H651" s="138"/>
      <c r="I651" s="138"/>
      <c r="J651" s="138"/>
      <c r="K651" s="138"/>
      <c r="L651" s="138"/>
      <c r="M651" s="138"/>
      <c r="N651" s="138"/>
      <c r="O651" s="138"/>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8"/>
      <c r="C659" s="138"/>
      <c r="D659" s="138"/>
      <c r="E659" s="138"/>
      <c r="F659" s="138"/>
      <c r="G659" s="138"/>
      <c r="H659" s="138"/>
      <c r="I659" s="138"/>
      <c r="J659" s="138"/>
      <c r="K659" s="138"/>
      <c r="L659" s="138"/>
      <c r="M659" s="138"/>
      <c r="N659" s="145"/>
      <c r="O659" s="145"/>
      <c r="P659" s="31"/>
      <c r="Q659" s="37" t="s">
        <v>55</v>
      </c>
    </row>
    <row r="660" spans="1:17" s="71" customFormat="1" ht="14">
      <c r="A660" s="100"/>
      <c r="B660" s="138"/>
      <c r="C660" s="138"/>
      <c r="D660" s="138"/>
      <c r="E660" s="138"/>
      <c r="F660" s="138"/>
      <c r="G660" s="138"/>
      <c r="H660" s="138"/>
      <c r="I660" s="138"/>
      <c r="J660" s="138"/>
      <c r="K660" s="138"/>
      <c r="L660" s="138"/>
      <c r="M660" s="138"/>
      <c r="N660" s="145"/>
      <c r="O660" s="145"/>
      <c r="P660" s="38"/>
      <c r="Q660" s="39" t="s">
        <v>56</v>
      </c>
    </row>
    <row r="661" spans="1:17" s="3" customFormat="1" ht="14">
      <c r="A661" s="101"/>
      <c r="B661" s="146"/>
      <c r="C661" s="146"/>
      <c r="D661" s="146"/>
      <c r="E661" s="146"/>
      <c r="F661" s="146"/>
      <c r="G661" s="146"/>
      <c r="H661" s="146"/>
      <c r="I661" s="146"/>
      <c r="J661" s="146"/>
      <c r="K661" s="146"/>
      <c r="L661" s="146"/>
      <c r="M661" s="146"/>
      <c r="N661" s="147"/>
      <c r="O661" s="149" t="e">
        <f>VLOOKUP($P661,Price!$A$1:$F$1207,6,FALSE)</f>
        <v>#N/A</v>
      </c>
      <c r="P661" s="148" t="s">
        <v>390</v>
      </c>
      <c r="Q661" s="36" t="s">
        <v>57</v>
      </c>
    </row>
    <row r="662" spans="1:17" ht="14">
      <c r="B662" s="201" t="s">
        <v>64</v>
      </c>
      <c r="C662" s="202"/>
      <c r="D662" s="202"/>
      <c r="E662" s="202"/>
      <c r="F662" s="202"/>
      <c r="G662" s="202"/>
      <c r="H662" s="202"/>
      <c r="I662" s="202"/>
      <c r="J662" s="202"/>
      <c r="K662" s="202"/>
      <c r="L662" s="202"/>
      <c r="M662" s="202"/>
      <c r="N662" s="202"/>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ht="14">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ht="14">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ht="14">
      <c r="B671" s="203" t="s">
        <v>73</v>
      </c>
      <c r="C671" s="204"/>
      <c r="D671" s="204"/>
      <c r="E671" s="204"/>
      <c r="F671" s="204"/>
      <c r="G671" s="204"/>
      <c r="H671" s="204"/>
      <c r="I671" s="204"/>
      <c r="J671" s="204"/>
      <c r="K671" s="204"/>
      <c r="L671" s="204"/>
      <c r="M671" s="204"/>
      <c r="N671" s="204"/>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422" priority="1192" operator="lessThan">
      <formula>0</formula>
    </cfRule>
  </conditionalFormatting>
  <conditionalFormatting sqref="P583">
    <cfRule type="cellIs" dxfId="2421" priority="1187" operator="lessThan">
      <formula>0</formula>
    </cfRule>
  </conditionalFormatting>
  <conditionalFormatting sqref="B348:N348">
    <cfRule type="cellIs" dxfId="2420" priority="1186" operator="lessThan">
      <formula>0</formula>
    </cfRule>
  </conditionalFormatting>
  <conditionalFormatting sqref="P514:P515">
    <cfRule type="cellIs" dxfId="2419" priority="1188" operator="lessThan">
      <formula>0</formula>
    </cfRule>
  </conditionalFormatting>
  <conditionalFormatting sqref="P523 Q529 Q539:Q545">
    <cfRule type="cellIs" dxfId="2418" priority="1189" operator="lessThan">
      <formula>0</formula>
    </cfRule>
  </conditionalFormatting>
  <conditionalFormatting sqref="P531">
    <cfRule type="cellIs" dxfId="2417" priority="1190" operator="lessThan">
      <formula>0</formula>
    </cfRule>
  </conditionalFormatting>
  <conditionalFormatting sqref="P562">
    <cfRule type="cellIs" dxfId="2416" priority="1191" operator="lessThan">
      <formula>0</formula>
    </cfRule>
  </conditionalFormatting>
  <conditionalFormatting sqref="B348:N348">
    <cfRule type="cellIs" dxfId="2415" priority="1185" operator="lessThan">
      <formula>0</formula>
    </cfRule>
  </conditionalFormatting>
  <conditionalFormatting sqref="Q588">
    <cfRule type="cellIs" dxfId="2414" priority="1170" operator="lessThan">
      <formula>0</formula>
    </cfRule>
  </conditionalFormatting>
  <conditionalFormatting sqref="Q499:Q502">
    <cfRule type="cellIs" dxfId="2413" priority="1184" operator="lessThan">
      <formula>0</formula>
    </cfRule>
  </conditionalFormatting>
  <conditionalFormatting sqref="Q503">
    <cfRule type="cellIs" dxfId="2412" priority="1183" operator="lessThan">
      <formula>0</formula>
    </cfRule>
  </conditionalFormatting>
  <conditionalFormatting sqref="Q503">
    <cfRule type="cellIs" dxfId="2411" priority="1182" operator="lessThan">
      <formula>0</formula>
    </cfRule>
  </conditionalFormatting>
  <conditionalFormatting sqref="B514">
    <cfRule type="cellIs" dxfId="2410" priority="1180" operator="lessThan">
      <formula>0</formula>
    </cfRule>
  </conditionalFormatting>
  <conditionalFormatting sqref="B531">
    <cfRule type="cellIs" dxfId="2409" priority="1179" operator="lessThan">
      <formula>0</formula>
    </cfRule>
  </conditionalFormatting>
  <conditionalFormatting sqref="Q520">
    <cfRule type="cellIs" dxfId="2408" priority="1178" operator="lessThan">
      <formula>0</formula>
    </cfRule>
  </conditionalFormatting>
  <conditionalFormatting sqref="Q520">
    <cfRule type="cellIs" dxfId="2407" priority="1177" operator="lessThan">
      <formula>0</formula>
    </cfRule>
  </conditionalFormatting>
  <conditionalFormatting sqref="Q567">
    <cfRule type="cellIs" dxfId="2406" priority="1172" operator="lessThan">
      <formula>0</formula>
    </cfRule>
  </conditionalFormatting>
  <conditionalFormatting sqref="B523 B515">
    <cfRule type="cellIs" dxfId="2405" priority="1181" operator="lessThan">
      <formula>0</formula>
    </cfRule>
  </conditionalFormatting>
  <conditionalFormatting sqref="Q528">
    <cfRule type="cellIs" dxfId="2404" priority="1175" operator="lessThan">
      <formula>0</formula>
    </cfRule>
  </conditionalFormatting>
  <conditionalFormatting sqref="Q536">
    <cfRule type="cellIs" dxfId="2403" priority="1174" operator="lessThan">
      <formula>0</formula>
    </cfRule>
  </conditionalFormatting>
  <conditionalFormatting sqref="Q536">
    <cfRule type="cellIs" dxfId="2402" priority="1173" operator="lessThan">
      <formula>0</formula>
    </cfRule>
  </conditionalFormatting>
  <conditionalFormatting sqref="P539">
    <cfRule type="cellIs" dxfId="2401" priority="1161" operator="lessThan">
      <formula>0</formula>
    </cfRule>
  </conditionalFormatting>
  <conditionalFormatting sqref="Q528">
    <cfRule type="cellIs" dxfId="2400" priority="1176" operator="lessThan">
      <formula>0</formula>
    </cfRule>
  </conditionalFormatting>
  <conditionalFormatting sqref="Q567">
    <cfRule type="cellIs" dxfId="2399" priority="1171" operator="lessThan">
      <formula>0</formula>
    </cfRule>
  </conditionalFormatting>
  <conditionalFormatting sqref="P584:P587">
    <cfRule type="cellIs" dxfId="2398" priority="1163" operator="lessThan">
      <formula>0</formula>
    </cfRule>
  </conditionalFormatting>
  <conditionalFormatting sqref="P563:P566">
    <cfRule type="cellIs" dxfId="2397" priority="1164" operator="lessThan">
      <formula>0</formula>
    </cfRule>
  </conditionalFormatting>
  <conditionalFormatting sqref="Q366">
    <cfRule type="cellIs" dxfId="2396" priority="1126" operator="lessThan">
      <formula>0</formula>
    </cfRule>
  </conditionalFormatting>
  <conditionalFormatting sqref="Q588">
    <cfRule type="cellIs" dxfId="2395" priority="1169" operator="lessThan">
      <formula>0</formula>
    </cfRule>
  </conditionalFormatting>
  <conditionalFormatting sqref="Q544">
    <cfRule type="cellIs" dxfId="2394" priority="1160" operator="lessThan">
      <formula>0</formula>
    </cfRule>
  </conditionalFormatting>
  <conditionalFormatting sqref="J353:N354 K351:N352">
    <cfRule type="cellIs" dxfId="2393" priority="1149" operator="lessThan">
      <formula>0</formula>
    </cfRule>
  </conditionalFormatting>
  <conditionalFormatting sqref="P516:P519">
    <cfRule type="cellIs" dxfId="2392" priority="1168" operator="lessThan">
      <formula>0</formula>
    </cfRule>
  </conditionalFormatting>
  <conditionalFormatting sqref="P524:P527">
    <cfRule type="cellIs" dxfId="2391" priority="1167" operator="lessThan">
      <formula>0</formula>
    </cfRule>
  </conditionalFormatting>
  <conditionalFormatting sqref="P539:P543">
    <cfRule type="cellIs" dxfId="2390" priority="1166" operator="lessThan">
      <formula>0</formula>
    </cfRule>
  </conditionalFormatting>
  <conditionalFormatting sqref="P532:P535">
    <cfRule type="cellIs" dxfId="2389" priority="1165" operator="lessThan">
      <formula>0</formula>
    </cfRule>
  </conditionalFormatting>
  <conditionalFormatting sqref="Q544">
    <cfRule type="cellIs" dxfId="2388" priority="1159" operator="lessThan">
      <formula>0</formula>
    </cfRule>
  </conditionalFormatting>
  <conditionalFormatting sqref="Q354">
    <cfRule type="cellIs" dxfId="2387" priority="1142" operator="lessThan">
      <formula>0</formula>
    </cfRule>
  </conditionalFormatting>
  <conditionalFormatting sqref="Q540:Q543 B539">
    <cfRule type="cellIs" dxfId="2386" priority="1162" operator="lessThan">
      <formula>0</formula>
    </cfRule>
  </conditionalFormatting>
  <conditionalFormatting sqref="P555:P558">
    <cfRule type="cellIs" dxfId="2385" priority="1154" operator="lessThan">
      <formula>0</formula>
    </cfRule>
  </conditionalFormatting>
  <conditionalFormatting sqref="Q555:Q558 Q560">
    <cfRule type="cellIs" dxfId="2384" priority="1157" operator="lessThan">
      <formula>0</formula>
    </cfRule>
  </conditionalFormatting>
  <conditionalFormatting sqref="Q559">
    <cfRule type="cellIs" dxfId="2383" priority="1156" operator="lessThan">
      <formula>0</formula>
    </cfRule>
  </conditionalFormatting>
  <conditionalFormatting sqref="Q468:Q472">
    <cfRule type="cellIs" dxfId="2382" priority="1153" operator="lessThan">
      <formula>0</formula>
    </cfRule>
  </conditionalFormatting>
  <conditionalFormatting sqref="Q559">
    <cfRule type="cellIs" dxfId="2381" priority="1155" operator="lessThan">
      <formula>0</formula>
    </cfRule>
  </conditionalFormatting>
  <conditionalFormatting sqref="J351">
    <cfRule type="cellIs" dxfId="2380" priority="1148" operator="lessThan">
      <formula>0</formula>
    </cfRule>
  </conditionalFormatting>
  <conditionalFormatting sqref="P540:P543">
    <cfRule type="cellIs" dxfId="2379" priority="1158" operator="lessThan">
      <formula>0</formula>
    </cfRule>
  </conditionalFormatting>
  <conditionalFormatting sqref="P349:Q350 Q351:Q353">
    <cfRule type="cellIs" dxfId="2378" priority="1152" operator="lessThan">
      <formula>0</formula>
    </cfRule>
  </conditionalFormatting>
  <conditionalFormatting sqref="Q396">
    <cfRule type="cellIs" dxfId="2377" priority="1079" operator="lessThan">
      <formula>0</formula>
    </cfRule>
  </conditionalFormatting>
  <conditionalFormatting sqref="B349">
    <cfRule type="cellIs" dxfId="2376" priority="1147" operator="lessThan">
      <formula>0</formula>
    </cfRule>
  </conditionalFormatting>
  <conditionalFormatting sqref="P393:P395">
    <cfRule type="cellIs" dxfId="2375" priority="1083" operator="lessThan">
      <formula>0</formula>
    </cfRule>
  </conditionalFormatting>
  <conditionalFormatting sqref="Q397">
    <cfRule type="cellIs" dxfId="2374" priority="1081" operator="lessThan">
      <formula>0</formula>
    </cfRule>
  </conditionalFormatting>
  <conditionalFormatting sqref="P349:P350">
    <cfRule type="cellIs" dxfId="2373" priority="1151" operator="lessThan">
      <formula>0</formula>
    </cfRule>
  </conditionalFormatting>
  <conditionalFormatting sqref="P351:P354">
    <cfRule type="cellIs" dxfId="2372" priority="1150" operator="lessThan">
      <formula>0</formula>
    </cfRule>
  </conditionalFormatting>
  <conditionalFormatting sqref="C397:M397">
    <cfRule type="cellIs" dxfId="2371" priority="1078" operator="lessThan">
      <formula>0</formula>
    </cfRule>
  </conditionalFormatting>
  <conditionalFormatting sqref="Q355">
    <cfRule type="cellIs" dxfId="2370" priority="1145" operator="lessThan">
      <formula>0</formula>
    </cfRule>
  </conditionalFormatting>
  <conditionalFormatting sqref="P398:Q398 Q399:Q401">
    <cfRule type="cellIs" dxfId="2369" priority="1077" operator="lessThan">
      <formula>0</formula>
    </cfRule>
  </conditionalFormatting>
  <conditionalFormatting sqref="P399:P401">
    <cfRule type="cellIs" dxfId="2368" priority="1075" operator="lessThan">
      <formula>0</formula>
    </cfRule>
  </conditionalFormatting>
  <conditionalFormatting sqref="H385">
    <cfRule type="cellIs" dxfId="2367" priority="1040" operator="lessThan">
      <formula>0</formula>
    </cfRule>
  </conditionalFormatting>
  <conditionalFormatting sqref="Q402">
    <cfRule type="cellIs" dxfId="2366" priority="1073" operator="lessThan">
      <formula>0</formula>
    </cfRule>
  </conditionalFormatting>
  <conditionalFormatting sqref="B350">
    <cfRule type="cellIs" dxfId="2365" priority="1146" operator="lessThan">
      <formula>0</formula>
    </cfRule>
  </conditionalFormatting>
  <conditionalFormatting sqref="J352">
    <cfRule type="cellIs" dxfId="2364" priority="1143" operator="lessThan">
      <formula>0</formula>
    </cfRule>
  </conditionalFormatting>
  <conditionalFormatting sqref="P355">
    <cfRule type="cellIs" dxfId="2363" priority="1144" operator="lessThan">
      <formula>0</formula>
    </cfRule>
  </conditionalFormatting>
  <conditionalFormatting sqref="P440">
    <cfRule type="cellIs" dxfId="2362" priority="1027" operator="lessThan">
      <formula>0</formula>
    </cfRule>
  </conditionalFormatting>
  <conditionalFormatting sqref="Q354">
    <cfRule type="cellIs" dxfId="2361" priority="1141" operator="lessThan">
      <formula>0</formula>
    </cfRule>
  </conditionalFormatting>
  <conditionalFormatting sqref="P356:Q356 Q357:Q359">
    <cfRule type="cellIs" dxfId="2360" priority="1140" operator="lessThan">
      <formula>0</formula>
    </cfRule>
  </conditionalFormatting>
  <conditionalFormatting sqref="P356">
    <cfRule type="cellIs" dxfId="2359" priority="1139" operator="lessThan">
      <formula>0</formula>
    </cfRule>
  </conditionalFormatting>
  <conditionalFormatting sqref="P357:P360">
    <cfRule type="cellIs" dxfId="2358" priority="1138" operator="lessThan">
      <formula>0</formula>
    </cfRule>
  </conditionalFormatting>
  <conditionalFormatting sqref="B356">
    <cfRule type="cellIs" dxfId="2357" priority="1137" operator="lessThan">
      <formula>0</formula>
    </cfRule>
  </conditionalFormatting>
  <conditionalFormatting sqref="Q361">
    <cfRule type="cellIs" dxfId="2356" priority="1136" operator="lessThan">
      <formula>0</formula>
    </cfRule>
  </conditionalFormatting>
  <conditionalFormatting sqref="Q360">
    <cfRule type="cellIs" dxfId="2355" priority="1135" operator="lessThan">
      <formula>0</formula>
    </cfRule>
  </conditionalFormatting>
  <conditionalFormatting sqref="Q360">
    <cfRule type="cellIs" dxfId="2354" priority="1134" operator="lessThan">
      <formula>0</formula>
    </cfRule>
  </conditionalFormatting>
  <conditionalFormatting sqref="P362:Q362 Q363:Q365">
    <cfRule type="cellIs" dxfId="2353" priority="1133" operator="lessThan">
      <formula>0</formula>
    </cfRule>
  </conditionalFormatting>
  <conditionalFormatting sqref="P362">
    <cfRule type="cellIs" dxfId="2352" priority="1132" operator="lessThan">
      <formula>0</formula>
    </cfRule>
  </conditionalFormatting>
  <conditionalFormatting sqref="J363">
    <cfRule type="cellIs" dxfId="2351" priority="1130" operator="lessThan">
      <formula>0</formula>
    </cfRule>
  </conditionalFormatting>
  <conditionalFormatting sqref="K363:N364 J365:M366">
    <cfRule type="cellIs" dxfId="2350" priority="1131" operator="lessThan">
      <formula>0</formula>
    </cfRule>
  </conditionalFormatting>
  <conditionalFormatting sqref="P368">
    <cfRule type="cellIs" dxfId="2349" priority="1123" operator="lessThan">
      <formula>0</formula>
    </cfRule>
  </conditionalFormatting>
  <conditionalFormatting sqref="Q367">
    <cfRule type="cellIs" dxfId="2348" priority="1128" operator="lessThan">
      <formula>0</formula>
    </cfRule>
  </conditionalFormatting>
  <conditionalFormatting sqref="B362">
    <cfRule type="cellIs" dxfId="2347" priority="1129" operator="lessThan">
      <formula>0</formula>
    </cfRule>
  </conditionalFormatting>
  <conditionalFormatting sqref="P405:P407">
    <cfRule type="cellIs" dxfId="2346" priority="1061" operator="lessThan">
      <formula>0</formula>
    </cfRule>
  </conditionalFormatting>
  <conditionalFormatting sqref="J364">
    <cfRule type="cellIs" dxfId="2345" priority="1127" operator="lessThan">
      <formula>0</formula>
    </cfRule>
  </conditionalFormatting>
  <conditionalFormatting sqref="Q366">
    <cfRule type="cellIs" dxfId="2344" priority="1125" operator="lessThan">
      <formula>0</formula>
    </cfRule>
  </conditionalFormatting>
  <conditionalFormatting sqref="P368:Q368 Q369:Q371">
    <cfRule type="cellIs" dxfId="2343" priority="1124" operator="lessThan">
      <formula>0</formula>
    </cfRule>
  </conditionalFormatting>
  <conditionalFormatting sqref="Q372">
    <cfRule type="cellIs" dxfId="2342" priority="1115" operator="lessThan">
      <formula>0</formula>
    </cfRule>
  </conditionalFormatting>
  <conditionalFormatting sqref="I370 K369:N370 C371:M372">
    <cfRule type="cellIs" dxfId="2341" priority="1122" operator="lessThan">
      <formula>0</formula>
    </cfRule>
  </conditionalFormatting>
  <conditionalFormatting sqref="I369">
    <cfRule type="cellIs" dxfId="2340" priority="1120" operator="lessThan">
      <formula>0</formula>
    </cfRule>
  </conditionalFormatting>
  <conditionalFormatting sqref="C369:J369">
    <cfRule type="cellIs" dxfId="2339" priority="1121" operator="lessThan">
      <formula>0</formula>
    </cfRule>
  </conditionalFormatting>
  <conditionalFormatting sqref="B368">
    <cfRule type="cellIs" dxfId="2338" priority="1119" operator="lessThan">
      <formula>0</formula>
    </cfRule>
  </conditionalFormatting>
  <conditionalFormatting sqref="Q373">
    <cfRule type="cellIs" dxfId="2337" priority="1118" operator="lessThan">
      <formula>0</formula>
    </cfRule>
  </conditionalFormatting>
  <conditionalFormatting sqref="P411:P413">
    <cfRule type="cellIs" dxfId="2336" priority="1054" operator="lessThan">
      <formula>0</formula>
    </cfRule>
  </conditionalFormatting>
  <conditionalFormatting sqref="C370:J370">
    <cfRule type="cellIs" dxfId="2335" priority="1117" operator="lessThan">
      <formula>0</formula>
    </cfRule>
  </conditionalFormatting>
  <conditionalFormatting sqref="Q372">
    <cfRule type="cellIs" dxfId="2334" priority="1116" operator="lessThan">
      <formula>0</formula>
    </cfRule>
  </conditionalFormatting>
  <conditionalFormatting sqref="P374:Q374 Q375:Q377">
    <cfRule type="cellIs" dxfId="2333" priority="1114" operator="lessThan">
      <formula>0</formula>
    </cfRule>
  </conditionalFormatting>
  <conditionalFormatting sqref="P374">
    <cfRule type="cellIs" dxfId="2332" priority="1113" operator="lessThan">
      <formula>0</formula>
    </cfRule>
  </conditionalFormatting>
  <conditionalFormatting sqref="P375:P377">
    <cfRule type="cellIs" dxfId="2331" priority="1112" operator="lessThan">
      <formula>0</formula>
    </cfRule>
  </conditionalFormatting>
  <conditionalFormatting sqref="I376 K375:N376 C377:M378">
    <cfRule type="cellIs" dxfId="2330" priority="1111" operator="lessThan">
      <formula>0</formula>
    </cfRule>
  </conditionalFormatting>
  <conditionalFormatting sqref="I375">
    <cfRule type="cellIs" dxfId="2329" priority="1109" operator="lessThan">
      <formula>0</formula>
    </cfRule>
  </conditionalFormatting>
  <conditionalFormatting sqref="C375:J375">
    <cfRule type="cellIs" dxfId="2328" priority="1110" operator="lessThan">
      <formula>0</formula>
    </cfRule>
  </conditionalFormatting>
  <conditionalFormatting sqref="B374">
    <cfRule type="cellIs" dxfId="2327" priority="1108" operator="lessThan">
      <formula>0</formula>
    </cfRule>
  </conditionalFormatting>
  <conditionalFormatting sqref="Q379">
    <cfRule type="cellIs" dxfId="2326" priority="1107" operator="lessThan">
      <formula>0</formula>
    </cfRule>
  </conditionalFormatting>
  <conditionalFormatting sqref="C376:J376">
    <cfRule type="cellIs" dxfId="2325" priority="1106" operator="lessThan">
      <formula>0</formula>
    </cfRule>
  </conditionalFormatting>
  <conditionalFormatting sqref="Q378">
    <cfRule type="cellIs" dxfId="2324" priority="1105" operator="lessThan">
      <formula>0</formula>
    </cfRule>
  </conditionalFormatting>
  <conditionalFormatting sqref="Q378">
    <cfRule type="cellIs" dxfId="2323" priority="1104" operator="lessThan">
      <formula>0</formula>
    </cfRule>
  </conditionalFormatting>
  <conditionalFormatting sqref="P380:Q380 Q381:Q383">
    <cfRule type="cellIs" dxfId="2322" priority="1103" operator="lessThan">
      <formula>0</formula>
    </cfRule>
  </conditionalFormatting>
  <conditionalFormatting sqref="P380">
    <cfRule type="cellIs" dxfId="2321" priority="1102" operator="lessThan">
      <formula>0</formula>
    </cfRule>
  </conditionalFormatting>
  <conditionalFormatting sqref="P381:P383">
    <cfRule type="cellIs" dxfId="2320" priority="1101" operator="lessThan">
      <formula>0</formula>
    </cfRule>
  </conditionalFormatting>
  <conditionalFormatting sqref="I382 K381:N382 C383:N383 C384:M384">
    <cfRule type="cellIs" dxfId="2319" priority="1100" operator="lessThan">
      <formula>0</formula>
    </cfRule>
  </conditionalFormatting>
  <conditionalFormatting sqref="I381">
    <cfRule type="cellIs" dxfId="2318" priority="1098" operator="lessThan">
      <formula>0</formula>
    </cfRule>
  </conditionalFormatting>
  <conditionalFormatting sqref="C381:J381">
    <cfRule type="cellIs" dxfId="2317" priority="1099" operator="lessThan">
      <formula>0</formula>
    </cfRule>
  </conditionalFormatting>
  <conditionalFormatting sqref="B380">
    <cfRule type="cellIs" dxfId="2316" priority="1097" operator="lessThan">
      <formula>0</formula>
    </cfRule>
  </conditionalFormatting>
  <conditionalFormatting sqref="Q385">
    <cfRule type="cellIs" dxfId="2315" priority="1096" operator="lessThan">
      <formula>0</formula>
    </cfRule>
  </conditionalFormatting>
  <conditionalFormatting sqref="C382:J382">
    <cfRule type="cellIs" dxfId="2314" priority="1095" operator="lessThan">
      <formula>0</formula>
    </cfRule>
  </conditionalFormatting>
  <conditionalFormatting sqref="Q384">
    <cfRule type="cellIs" dxfId="2313" priority="1094" operator="lessThan">
      <formula>0</formula>
    </cfRule>
  </conditionalFormatting>
  <conditionalFormatting sqref="Q384">
    <cfRule type="cellIs" dxfId="2312" priority="1093" operator="lessThan">
      <formula>0</formula>
    </cfRule>
  </conditionalFormatting>
  <conditionalFormatting sqref="P386:Q386 Q387:Q389">
    <cfRule type="cellIs" dxfId="2311" priority="1092" operator="lessThan">
      <formula>0</formula>
    </cfRule>
  </conditionalFormatting>
  <conditionalFormatting sqref="P386">
    <cfRule type="cellIs" dxfId="2310" priority="1091" operator="lessThan">
      <formula>0</formula>
    </cfRule>
  </conditionalFormatting>
  <conditionalFormatting sqref="P387:P389">
    <cfRule type="cellIs" dxfId="2309" priority="1090" operator="lessThan">
      <formula>0</formula>
    </cfRule>
  </conditionalFormatting>
  <conditionalFormatting sqref="B386">
    <cfRule type="cellIs" dxfId="2308" priority="1089" operator="lessThan">
      <formula>0</formula>
    </cfRule>
  </conditionalFormatting>
  <conditionalFormatting sqref="Q391">
    <cfRule type="cellIs" dxfId="2307" priority="1088" operator="lessThan">
      <formula>0</formula>
    </cfRule>
  </conditionalFormatting>
  <conditionalFormatting sqref="Q390">
    <cfRule type="cellIs" dxfId="2306" priority="1087" operator="lessThan">
      <formula>0</formula>
    </cfRule>
  </conditionalFormatting>
  <conditionalFormatting sqref="Q390">
    <cfRule type="cellIs" dxfId="2305" priority="1086" operator="lessThan">
      <formula>0</formula>
    </cfRule>
  </conditionalFormatting>
  <conditionalFormatting sqref="P392:Q392 Q393:Q395">
    <cfRule type="cellIs" dxfId="2304" priority="1085" operator="lessThan">
      <formula>0</formula>
    </cfRule>
  </conditionalFormatting>
  <conditionalFormatting sqref="P392">
    <cfRule type="cellIs" dxfId="2303" priority="1084" operator="lessThan">
      <formula>0</formula>
    </cfRule>
  </conditionalFormatting>
  <conditionalFormatting sqref="H397">
    <cfRule type="cellIs" dxfId="2302" priority="1043" operator="lessThan">
      <formula>0</formula>
    </cfRule>
  </conditionalFormatting>
  <conditionalFormatting sqref="B392">
    <cfRule type="cellIs" dxfId="2301" priority="1082" operator="lessThan">
      <formula>0</formula>
    </cfRule>
  </conditionalFormatting>
  <conditionalFormatting sqref="H378">
    <cfRule type="cellIs" dxfId="2300" priority="1039" operator="lessThan">
      <formula>0</formula>
    </cfRule>
  </conditionalFormatting>
  <conditionalFormatting sqref="Q396">
    <cfRule type="cellIs" dxfId="2299" priority="1080" operator="lessThan">
      <formula>0</formula>
    </cfRule>
  </conditionalFormatting>
  <conditionalFormatting sqref="H361">
    <cfRule type="cellIs" dxfId="2298" priority="1037" operator="lessThan">
      <formula>0</formula>
    </cfRule>
  </conditionalFormatting>
  <conditionalFormatting sqref="P398">
    <cfRule type="cellIs" dxfId="2297" priority="1076" operator="lessThan">
      <formula>0</formula>
    </cfRule>
  </conditionalFormatting>
  <conditionalFormatting sqref="Q438">
    <cfRule type="cellIs" dxfId="2296" priority="1030" operator="lessThan">
      <formula>0</formula>
    </cfRule>
  </conditionalFormatting>
  <conditionalFormatting sqref="H372">
    <cfRule type="cellIs" dxfId="2295" priority="1036" operator="lessThan">
      <formula>0</formula>
    </cfRule>
  </conditionalFormatting>
  <conditionalFormatting sqref="Q402">
    <cfRule type="cellIs" dxfId="2294" priority="1074" operator="lessThan">
      <formula>0</formula>
    </cfRule>
  </conditionalFormatting>
  <conditionalFormatting sqref="P440:Q440 Q441:Q443">
    <cfRule type="cellIs" dxfId="2293" priority="1028" operator="lessThan">
      <formula>0</formula>
    </cfRule>
  </conditionalFormatting>
  <conditionalFormatting sqref="C391:M391">
    <cfRule type="cellIs" dxfId="2292" priority="1072" operator="lessThan">
      <formula>0</formula>
    </cfRule>
  </conditionalFormatting>
  <conditionalFormatting sqref="C385:M385">
    <cfRule type="cellIs" dxfId="2291" priority="1071" operator="lessThan">
      <formula>0</formula>
    </cfRule>
  </conditionalFormatting>
  <conditionalFormatting sqref="C379:M379">
    <cfRule type="cellIs" dxfId="2290" priority="1070" operator="lessThan">
      <formula>0</formula>
    </cfRule>
  </conditionalFormatting>
  <conditionalFormatting sqref="C373:M373">
    <cfRule type="cellIs" dxfId="2289" priority="1069" operator="lessThan">
      <formula>0</formula>
    </cfRule>
  </conditionalFormatting>
  <conditionalFormatting sqref="J367:M367">
    <cfRule type="cellIs" dxfId="2288" priority="1068" operator="lessThan">
      <formula>0</formula>
    </cfRule>
  </conditionalFormatting>
  <conditionalFormatting sqref="C361:M361">
    <cfRule type="cellIs" dxfId="2287" priority="1067" operator="lessThan">
      <formula>0</formula>
    </cfRule>
  </conditionalFormatting>
  <conditionalFormatting sqref="J355:N355">
    <cfRule type="cellIs" dxfId="2286" priority="1066" operator="lessThan">
      <formula>0</formula>
    </cfRule>
  </conditionalFormatting>
  <conditionalFormatting sqref="B398">
    <cfRule type="cellIs" dxfId="2285" priority="1065" operator="lessThan">
      <formula>0</formula>
    </cfRule>
  </conditionalFormatting>
  <conditionalFormatting sqref="B403">
    <cfRule type="cellIs" dxfId="2284" priority="1064" operator="lessThan">
      <formula>0</formula>
    </cfRule>
  </conditionalFormatting>
  <conditionalFormatting sqref="Q408">
    <cfRule type="cellIs" dxfId="2283" priority="1058" operator="lessThan">
      <formula>0</formula>
    </cfRule>
  </conditionalFormatting>
  <conditionalFormatting sqref="Q409">
    <cfRule type="cellIs" dxfId="2282" priority="1060" operator="lessThan">
      <formula>0</formula>
    </cfRule>
  </conditionalFormatting>
  <conditionalFormatting sqref="P404:Q404 Q405:Q407">
    <cfRule type="cellIs" dxfId="2281" priority="1063" operator="lessThan">
      <formula>0</formula>
    </cfRule>
  </conditionalFormatting>
  <conditionalFormatting sqref="P404">
    <cfRule type="cellIs" dxfId="2280" priority="1062" operator="lessThan">
      <formula>0</formula>
    </cfRule>
  </conditionalFormatting>
  <conditionalFormatting sqref="Q408">
    <cfRule type="cellIs" dxfId="2279" priority="1059" operator="lessThan">
      <formula>0</formula>
    </cfRule>
  </conditionalFormatting>
  <conditionalFormatting sqref="B404">
    <cfRule type="cellIs" dxfId="2278" priority="1057" operator="lessThan">
      <formula>0</formula>
    </cfRule>
  </conditionalFormatting>
  <conditionalFormatting sqref="Q414">
    <cfRule type="cellIs" dxfId="2277" priority="1051" operator="lessThan">
      <formula>0</formula>
    </cfRule>
  </conditionalFormatting>
  <conditionalFormatting sqref="Q415">
    <cfRule type="cellIs" dxfId="2276" priority="1053" operator="lessThan">
      <formula>0</formula>
    </cfRule>
  </conditionalFormatting>
  <conditionalFormatting sqref="P410:Q410 Q411:Q413">
    <cfRule type="cellIs" dxfId="2275" priority="1056" operator="lessThan">
      <formula>0</formula>
    </cfRule>
  </conditionalFormatting>
  <conditionalFormatting sqref="P410">
    <cfRule type="cellIs" dxfId="2274" priority="1055" operator="lessThan">
      <formula>0</formula>
    </cfRule>
  </conditionalFormatting>
  <conditionalFormatting sqref="Q414">
    <cfRule type="cellIs" dxfId="2273" priority="1052" operator="lessThan">
      <formula>0</formula>
    </cfRule>
  </conditionalFormatting>
  <conditionalFormatting sqref="B410">
    <cfRule type="cellIs" dxfId="2272" priority="1050" operator="lessThan">
      <formula>0</formula>
    </cfRule>
  </conditionalFormatting>
  <conditionalFormatting sqref="Q432">
    <cfRule type="cellIs" dxfId="2271" priority="1044" operator="lessThan">
      <formula>0</formula>
    </cfRule>
  </conditionalFormatting>
  <conditionalFormatting sqref="P429:P431">
    <cfRule type="cellIs" dxfId="2270" priority="1047" operator="lessThan">
      <formula>0</formula>
    </cfRule>
  </conditionalFormatting>
  <conditionalFormatting sqref="Q433">
    <cfRule type="cellIs" dxfId="2269" priority="1046" operator="lessThan">
      <formula>0</formula>
    </cfRule>
  </conditionalFormatting>
  <conditionalFormatting sqref="P428:Q428 Q429:Q431">
    <cfRule type="cellIs" dxfId="2268" priority="1049" operator="lessThan">
      <formula>0</formula>
    </cfRule>
  </conditionalFormatting>
  <conditionalFormatting sqref="P428">
    <cfRule type="cellIs" dxfId="2267" priority="1048" operator="lessThan">
      <formula>0</formula>
    </cfRule>
  </conditionalFormatting>
  <conditionalFormatting sqref="Q432">
    <cfRule type="cellIs" dxfId="2266" priority="1045" operator="lessThan">
      <formula>0</formula>
    </cfRule>
  </conditionalFormatting>
  <conditionalFormatting sqref="H391">
    <cfRule type="cellIs" dxfId="2265" priority="1042" operator="lessThan">
      <formula>0</formula>
    </cfRule>
  </conditionalFormatting>
  <conditionalFormatting sqref="P435:P437">
    <cfRule type="cellIs" dxfId="2264" priority="1032" operator="lessThan">
      <formula>0</formula>
    </cfRule>
  </conditionalFormatting>
  <conditionalFormatting sqref="Q444">
    <cfRule type="cellIs" dxfId="2263" priority="1024" operator="lessThan">
      <formula>0</formula>
    </cfRule>
  </conditionalFormatting>
  <conditionalFormatting sqref="H384">
    <cfRule type="cellIs" dxfId="2262" priority="1041" operator="lessThan">
      <formula>0</formula>
    </cfRule>
  </conditionalFormatting>
  <conditionalFormatting sqref="H379">
    <cfRule type="cellIs" dxfId="2261" priority="1038" operator="lessThan">
      <formula>0</formula>
    </cfRule>
  </conditionalFormatting>
  <conditionalFormatting sqref="Q438">
    <cfRule type="cellIs" dxfId="2260" priority="1031" operator="lessThan">
      <formula>0</formula>
    </cfRule>
  </conditionalFormatting>
  <conditionalFormatting sqref="H373">
    <cfRule type="cellIs" dxfId="2259" priority="1035" operator="lessThan">
      <formula>0</formula>
    </cfRule>
  </conditionalFormatting>
  <conditionalFormatting sqref="P441:P443">
    <cfRule type="cellIs" dxfId="2258" priority="1026" operator="lessThan">
      <formula>0</formula>
    </cfRule>
  </conditionalFormatting>
  <conditionalFormatting sqref="P434:Q434 Q435:Q437">
    <cfRule type="cellIs" dxfId="2257" priority="1034" operator="lessThan">
      <formula>0</formula>
    </cfRule>
  </conditionalFormatting>
  <conditionalFormatting sqref="P434">
    <cfRule type="cellIs" dxfId="2256" priority="1033" operator="lessThan">
      <formula>0</formula>
    </cfRule>
  </conditionalFormatting>
  <conditionalFormatting sqref="B434">
    <cfRule type="cellIs" dxfId="2255" priority="1029" operator="lessThan">
      <formula>0</formula>
    </cfRule>
  </conditionalFormatting>
  <conditionalFormatting sqref="Q445:Q446">
    <cfRule type="cellIs" dxfId="2254" priority="1020" operator="lessThan">
      <formula>0</formula>
    </cfRule>
  </conditionalFormatting>
  <conditionalFormatting sqref="Q444">
    <cfRule type="cellIs" dxfId="2253" priority="1023" operator="lessThan">
      <formula>0</formula>
    </cfRule>
  </conditionalFormatting>
  <conditionalFormatting sqref="B446">
    <cfRule type="cellIs" dxfId="2252" priority="1019" operator="lessThan">
      <formula>0</formula>
    </cfRule>
  </conditionalFormatting>
  <conditionalFormatting sqref="B440">
    <cfRule type="cellIs" dxfId="2251" priority="1022" operator="lessThan">
      <formula>0</formula>
    </cfRule>
  </conditionalFormatting>
  <conditionalFormatting sqref="P446">
    <cfRule type="cellIs" dxfId="2250" priority="1025" operator="lessThan">
      <formula>0</formula>
    </cfRule>
  </conditionalFormatting>
  <conditionalFormatting sqref="B447">
    <cfRule type="cellIs" dxfId="2249" priority="1018" operator="lessThan">
      <formula>0</formula>
    </cfRule>
  </conditionalFormatting>
  <conditionalFormatting sqref="Q439">
    <cfRule type="cellIs" dxfId="2248" priority="1021" operator="lessThan">
      <formula>0</formula>
    </cfRule>
  </conditionalFormatting>
  <conditionalFormatting sqref="Q448:Q450">
    <cfRule type="cellIs" dxfId="2247" priority="1017" operator="lessThan">
      <formula>0</formula>
    </cfRule>
  </conditionalFormatting>
  <conditionalFormatting sqref="P448:P450">
    <cfRule type="cellIs" dxfId="2246" priority="1016" operator="lessThan">
      <formula>0</formula>
    </cfRule>
  </conditionalFormatting>
  <conditionalFormatting sqref="Q603">
    <cfRule type="cellIs" dxfId="2245" priority="991" operator="lessThan">
      <formula>0</formula>
    </cfRule>
  </conditionalFormatting>
  <conditionalFormatting sqref="B625">
    <cfRule type="cellIs" dxfId="2244" priority="955" operator="lessThan">
      <formula>0</formula>
    </cfRule>
  </conditionalFormatting>
  <conditionalFormatting sqref="P454:P456">
    <cfRule type="cellIs" dxfId="2243" priority="1012" operator="lessThan">
      <formula>0</formula>
    </cfRule>
  </conditionalFormatting>
  <conditionalFormatting sqref="Q457">
    <cfRule type="cellIs" dxfId="2242" priority="1011" operator="lessThan">
      <formula>0</formula>
    </cfRule>
  </conditionalFormatting>
  <conditionalFormatting sqref="Q597">
    <cfRule type="cellIs" dxfId="2241" priority="1000" operator="lessThan">
      <formula>0</formula>
    </cfRule>
  </conditionalFormatting>
  <conditionalFormatting sqref="Q451">
    <cfRule type="cellIs" dxfId="2240" priority="1015" operator="lessThan">
      <formula>0</formula>
    </cfRule>
  </conditionalFormatting>
  <conditionalFormatting sqref="Q451">
    <cfRule type="cellIs" dxfId="2239" priority="1014" operator="lessThan">
      <formula>0</formula>
    </cfRule>
  </conditionalFormatting>
  <conditionalFormatting sqref="Q457">
    <cfRule type="cellIs" dxfId="2238" priority="1010" operator="lessThan">
      <formula>0</formula>
    </cfRule>
  </conditionalFormatting>
  <conditionalFormatting sqref="J593:N595 J596:M596">
    <cfRule type="cellIs" dxfId="2237" priority="1004" operator="lessThan">
      <formula>0</formula>
    </cfRule>
  </conditionalFormatting>
  <conditionalFormatting sqref="B453">
    <cfRule type="cellIs" dxfId="2236" priority="1008" operator="lessThan">
      <formula>0</formula>
    </cfRule>
  </conditionalFormatting>
  <conditionalFormatting sqref="P599:P602">
    <cfRule type="cellIs" dxfId="2235" priority="997" operator="lessThan">
      <formula>0</formula>
    </cfRule>
  </conditionalFormatting>
  <conditionalFormatting sqref="Q454:Q456">
    <cfRule type="cellIs" dxfId="2234" priority="1013" operator="lessThan">
      <formula>0</formula>
    </cfRule>
  </conditionalFormatting>
  <conditionalFormatting sqref="Q593:Q595">
    <cfRule type="cellIs" dxfId="2233" priority="1007" operator="lessThan">
      <formula>0</formula>
    </cfRule>
  </conditionalFormatting>
  <conditionalFormatting sqref="Q596">
    <cfRule type="cellIs" dxfId="2232" priority="1002" operator="lessThan">
      <formula>0</formula>
    </cfRule>
  </conditionalFormatting>
  <conditionalFormatting sqref="Q452">
    <cfRule type="cellIs" dxfId="2231" priority="1009" operator="lessThan">
      <formula>0</formula>
    </cfRule>
  </conditionalFormatting>
  <conditionalFormatting sqref="B592">
    <cfRule type="cellIs" dxfId="2230" priority="999" operator="lessThan">
      <formula>0</formula>
    </cfRule>
  </conditionalFormatting>
  <conditionalFormatting sqref="P593:P595">
    <cfRule type="cellIs" dxfId="2229" priority="1006" operator="lessThan">
      <formula>0</formula>
    </cfRule>
  </conditionalFormatting>
  <conditionalFormatting sqref="J594">
    <cfRule type="cellIs" dxfId="2228" priority="1003" operator="lessThan">
      <formula>0</formula>
    </cfRule>
  </conditionalFormatting>
  <conditionalFormatting sqref="Q602">
    <cfRule type="cellIs" dxfId="2227" priority="992" operator="lessThan">
      <formula>0</formula>
    </cfRule>
  </conditionalFormatting>
  <conditionalFormatting sqref="J595:N595 K593:N594 J596:M596">
    <cfRule type="cellIs" dxfId="2226" priority="1005" operator="lessThan">
      <formula>0</formula>
    </cfRule>
  </conditionalFormatting>
  <conditionalFormatting sqref="Q596">
    <cfRule type="cellIs" dxfId="2225" priority="1001" operator="lessThan">
      <formula>0</formula>
    </cfRule>
  </conditionalFormatting>
  <conditionalFormatting sqref="J599:N599 J601:N602 J600:M600">
    <cfRule type="cellIs" dxfId="2224" priority="995" operator="lessThan">
      <formula>0</formula>
    </cfRule>
  </conditionalFormatting>
  <conditionalFormatting sqref="P616:P619">
    <cfRule type="cellIs" dxfId="2223" priority="989" operator="lessThan">
      <formula>0</formula>
    </cfRule>
  </conditionalFormatting>
  <conditionalFormatting sqref="Q602">
    <cfRule type="cellIs" dxfId="2222" priority="993" operator="lessThan">
      <formula>0</formula>
    </cfRule>
  </conditionalFormatting>
  <conditionalFormatting sqref="J600">
    <cfRule type="cellIs" dxfId="2221" priority="994" operator="lessThan">
      <formula>0</formula>
    </cfRule>
  </conditionalFormatting>
  <conditionalFormatting sqref="J601:N602 K599:N599 K600:M600">
    <cfRule type="cellIs" dxfId="2220" priority="996" operator="lessThan">
      <formula>0</formula>
    </cfRule>
  </conditionalFormatting>
  <conditionalFormatting sqref="Q599:Q601">
    <cfRule type="cellIs" dxfId="2219" priority="998" operator="lessThan">
      <formula>0</formula>
    </cfRule>
  </conditionalFormatting>
  <conditionalFormatting sqref="Q629">
    <cfRule type="cellIs" dxfId="2218" priority="959" operator="lessThan">
      <formula>0</formula>
    </cfRule>
  </conditionalFormatting>
  <conditionalFormatting sqref="I626">
    <cfRule type="cellIs" dxfId="2217" priority="962" operator="lessThan">
      <formula>0</formula>
    </cfRule>
  </conditionalFormatting>
  <conditionalFormatting sqref="C616:N619">
    <cfRule type="cellIs" dxfId="2216" priority="987" operator="lessThan">
      <formula>0</formula>
    </cfRule>
  </conditionalFormatting>
  <conditionalFormatting sqref="Q619">
    <cfRule type="cellIs" dxfId="2215" priority="983" operator="lessThan">
      <formula>0</formula>
    </cfRule>
  </conditionalFormatting>
  <conditionalFormatting sqref="I616">
    <cfRule type="cellIs" dxfId="2214" priority="986" operator="lessThan">
      <formula>0</formula>
    </cfRule>
  </conditionalFormatting>
  <conditionalFormatting sqref="H621:H624">
    <cfRule type="cellIs" dxfId="2213" priority="969" operator="lessThan">
      <formula>0</formula>
    </cfRule>
  </conditionalFormatting>
  <conditionalFormatting sqref="Q619">
    <cfRule type="cellIs" dxfId="2212" priority="984" operator="lessThan">
      <formula>0</formula>
    </cfRule>
  </conditionalFormatting>
  <conditionalFormatting sqref="H616">
    <cfRule type="cellIs" dxfId="2211" priority="980" operator="lessThan">
      <formula>0</formula>
    </cfRule>
  </conditionalFormatting>
  <conditionalFormatting sqref="H616:H619">
    <cfRule type="cellIs" dxfId="2210" priority="981" operator="lessThan">
      <formula>0</formula>
    </cfRule>
  </conditionalFormatting>
  <conditionalFormatting sqref="C617:J617">
    <cfRule type="cellIs" dxfId="2209" priority="985" operator="lessThan">
      <formula>0</formula>
    </cfRule>
  </conditionalFormatting>
  <conditionalFormatting sqref="H617:H619">
    <cfRule type="cellIs" dxfId="2208" priority="982" operator="lessThan">
      <formula>0</formula>
    </cfRule>
  </conditionalFormatting>
  <conditionalFormatting sqref="I617 K616:N617 C618:N619">
    <cfRule type="cellIs" dxfId="2207" priority="988" operator="lessThan">
      <formula>0</formula>
    </cfRule>
  </conditionalFormatting>
  <conditionalFormatting sqref="Q616:Q618">
    <cfRule type="cellIs" dxfId="2206" priority="990" operator="lessThan">
      <formula>0</formula>
    </cfRule>
  </conditionalFormatting>
  <conditionalFormatting sqref="B615">
    <cfRule type="cellIs" dxfId="2205" priority="979" operator="lessThan">
      <formula>0</formula>
    </cfRule>
  </conditionalFormatting>
  <conditionalFormatting sqref="Q624">
    <cfRule type="cellIs" dxfId="2204" priority="971" operator="lessThan">
      <formula>0</formula>
    </cfRule>
  </conditionalFormatting>
  <conditionalFormatting sqref="I621">
    <cfRule type="cellIs" dxfId="2203" priority="974" operator="lessThan">
      <formula>0</formula>
    </cfRule>
  </conditionalFormatting>
  <conditionalFormatting sqref="C621:N624">
    <cfRule type="cellIs" dxfId="2202" priority="975" operator="lessThan">
      <formula>0</formula>
    </cfRule>
  </conditionalFormatting>
  <conditionalFormatting sqref="Q624">
    <cfRule type="cellIs" dxfId="2201" priority="972" operator="lessThan">
      <formula>0</formula>
    </cfRule>
  </conditionalFormatting>
  <conditionalFormatting sqref="H621">
    <cfRule type="cellIs" dxfId="2200" priority="968" operator="lessThan">
      <formula>0</formula>
    </cfRule>
  </conditionalFormatting>
  <conditionalFormatting sqref="P621:P624">
    <cfRule type="cellIs" dxfId="2199" priority="977" operator="lessThan">
      <formula>0</formula>
    </cfRule>
  </conditionalFormatting>
  <conditionalFormatting sqref="C622:J622">
    <cfRule type="cellIs" dxfId="2198" priority="973" operator="lessThan">
      <formula>0</formula>
    </cfRule>
  </conditionalFormatting>
  <conditionalFormatting sqref="H622:H624">
    <cfRule type="cellIs" dxfId="2197" priority="970" operator="lessThan">
      <formula>0</formula>
    </cfRule>
  </conditionalFormatting>
  <conditionalFormatting sqref="I622 K621:N622 C623:N624">
    <cfRule type="cellIs" dxfId="2196" priority="976" operator="lessThan">
      <formula>0</formula>
    </cfRule>
  </conditionalFormatting>
  <conditionalFormatting sqref="Q621:Q623">
    <cfRule type="cellIs" dxfId="2195" priority="978" operator="lessThan">
      <formula>0</formula>
    </cfRule>
  </conditionalFormatting>
  <conditionalFormatting sqref="B620">
    <cfRule type="cellIs" dxfId="2194" priority="967" operator="lessThan">
      <formula>0</formula>
    </cfRule>
  </conditionalFormatting>
  <conditionalFormatting sqref="C626:N629">
    <cfRule type="cellIs" dxfId="2193" priority="963" operator="lessThan">
      <formula>0</formula>
    </cfRule>
  </conditionalFormatting>
  <conditionalFormatting sqref="Q629">
    <cfRule type="cellIs" dxfId="2192" priority="960" operator="lessThan">
      <formula>0</formula>
    </cfRule>
  </conditionalFormatting>
  <conditionalFormatting sqref="H626">
    <cfRule type="cellIs" dxfId="2191" priority="956" operator="lessThan">
      <formula>0</formula>
    </cfRule>
  </conditionalFormatting>
  <conditionalFormatting sqref="H626:H629">
    <cfRule type="cellIs" dxfId="2190" priority="957" operator="lessThan">
      <formula>0</formula>
    </cfRule>
  </conditionalFormatting>
  <conditionalFormatting sqref="P626:P629">
    <cfRule type="cellIs" dxfId="2189" priority="965" operator="lessThan">
      <formula>0</formula>
    </cfRule>
  </conditionalFormatting>
  <conditionalFormatting sqref="C627:J627">
    <cfRule type="cellIs" dxfId="2188" priority="961" operator="lessThan">
      <formula>0</formula>
    </cfRule>
  </conditionalFormatting>
  <conditionalFormatting sqref="H627:H629">
    <cfRule type="cellIs" dxfId="2187" priority="958" operator="lessThan">
      <formula>0</formula>
    </cfRule>
  </conditionalFormatting>
  <conditionalFormatting sqref="I627 K626:N627 C628:N629">
    <cfRule type="cellIs" dxfId="2186" priority="964" operator="lessThan">
      <formula>0</formula>
    </cfRule>
  </conditionalFormatting>
  <conditionalFormatting sqref="Q626:Q628">
    <cfRule type="cellIs" dxfId="2185" priority="966" operator="lessThan">
      <formula>0</formula>
    </cfRule>
  </conditionalFormatting>
  <conditionalFormatting sqref="C351:I351">
    <cfRule type="cellIs" dxfId="2184" priority="952" operator="lessThan">
      <formula>0</formula>
    </cfRule>
  </conditionalFormatting>
  <conditionalFormatting sqref="C353:I354">
    <cfRule type="cellIs" dxfId="2183" priority="953" operator="lessThan">
      <formula>0</formula>
    </cfRule>
  </conditionalFormatting>
  <conditionalFormatting sqref="P506:Q506">
    <cfRule type="cellIs" dxfId="2182" priority="936" operator="lessThan">
      <formula>0</formula>
    </cfRule>
  </conditionalFormatting>
  <conditionalFormatting sqref="P499:P502">
    <cfRule type="cellIs" dxfId="2181" priority="937" operator="lessThan">
      <formula>0</formula>
    </cfRule>
  </conditionalFormatting>
  <conditionalFormatting sqref="Q611:Q613">
    <cfRule type="cellIs" dxfId="2180" priority="899" operator="lessThan">
      <formula>0</formula>
    </cfRule>
  </conditionalFormatting>
  <conditionalFormatting sqref="B498">
    <cfRule type="cellIs" dxfId="2179" priority="954" operator="lessThan">
      <formula>0</formula>
    </cfRule>
  </conditionalFormatting>
  <conditionalFormatting sqref="N427">
    <cfRule type="cellIs" dxfId="2178" priority="678" operator="lessThan">
      <formula>0</formula>
    </cfRule>
  </conditionalFormatting>
  <conditionalFormatting sqref="C352:I352">
    <cfRule type="cellIs" dxfId="2177" priority="951" operator="lessThan">
      <formula>0</formula>
    </cfRule>
  </conditionalFormatting>
  <conditionalFormatting sqref="C355:I355">
    <cfRule type="cellIs" dxfId="2176" priority="950" operator="lessThan">
      <formula>0</formula>
    </cfRule>
  </conditionalFormatting>
  <conditionalFormatting sqref="C365:I366">
    <cfRule type="cellIs" dxfId="2175" priority="949" operator="lessThan">
      <formula>0</formula>
    </cfRule>
  </conditionalFormatting>
  <conditionalFormatting sqref="C363:I363">
    <cfRule type="cellIs" dxfId="2174" priority="948" operator="lessThan">
      <formula>0</formula>
    </cfRule>
  </conditionalFormatting>
  <conditionalFormatting sqref="C364:I364">
    <cfRule type="cellIs" dxfId="2173" priority="947" operator="lessThan">
      <formula>0</formula>
    </cfRule>
  </conditionalFormatting>
  <conditionalFormatting sqref="C367:I367">
    <cfRule type="cellIs" dxfId="2172" priority="946" operator="lessThan">
      <formula>0</formula>
    </cfRule>
  </conditionalFormatting>
  <conditionalFormatting sqref="C593:I596">
    <cfRule type="cellIs" dxfId="2171" priority="944" operator="lessThan">
      <formula>0</formula>
    </cfRule>
  </conditionalFormatting>
  <conditionalFormatting sqref="C594:I594">
    <cfRule type="cellIs" dxfId="2170" priority="943" operator="lessThan">
      <formula>0</formula>
    </cfRule>
  </conditionalFormatting>
  <conditionalFormatting sqref="C595:I596">
    <cfRule type="cellIs" dxfId="2169" priority="945" operator="lessThan">
      <formula>0</formula>
    </cfRule>
  </conditionalFormatting>
  <conditionalFormatting sqref="Q551">
    <cfRule type="cellIs" dxfId="2168" priority="925" operator="lessThan">
      <formula>0</formula>
    </cfRule>
  </conditionalFormatting>
  <conditionalFormatting sqref="Q551">
    <cfRule type="cellIs" dxfId="2167" priority="926" operator="lessThan">
      <formula>0</formula>
    </cfRule>
  </conditionalFormatting>
  <conditionalFormatting sqref="C599:I602">
    <cfRule type="cellIs" dxfId="2166" priority="941" operator="lessThan">
      <formula>0</formula>
    </cfRule>
  </conditionalFormatting>
  <conditionalFormatting sqref="C600:I600">
    <cfRule type="cellIs" dxfId="2165" priority="940" operator="lessThan">
      <formula>0</formula>
    </cfRule>
  </conditionalFormatting>
  <conditionalFormatting sqref="C601:I602">
    <cfRule type="cellIs" dxfId="2164" priority="942" operator="lessThan">
      <formula>0</formula>
    </cfRule>
  </conditionalFormatting>
  <conditionalFormatting sqref="C461:C464">
    <cfRule type="cellIs" dxfId="2163" priority="939" operator="lessThan">
      <formula>0</formula>
    </cfRule>
  </conditionalFormatting>
  <conditionalFormatting sqref="P468:P471">
    <cfRule type="cellIs" dxfId="2162" priority="938" operator="lessThan">
      <formula>0</formula>
    </cfRule>
  </conditionalFormatting>
  <conditionalFormatting sqref="Q507:Q510">
    <cfRule type="cellIs" dxfId="2161" priority="935" operator="lessThan">
      <formula>0</formula>
    </cfRule>
  </conditionalFormatting>
  <conditionalFormatting sqref="Q511:Q512">
    <cfRule type="cellIs" dxfId="2160" priority="934" operator="lessThan">
      <formula>0</formula>
    </cfRule>
  </conditionalFormatting>
  <conditionalFormatting sqref="Q512">
    <cfRule type="cellIs" dxfId="2159" priority="933" operator="lessThan">
      <formula>0</formula>
    </cfRule>
  </conditionalFormatting>
  <conditionalFormatting sqref="Q511">
    <cfRule type="cellIs" dxfId="2158" priority="932" operator="lessThan">
      <formula>0</formula>
    </cfRule>
  </conditionalFormatting>
  <conditionalFormatting sqref="P507:P510">
    <cfRule type="cellIs" dxfId="2157" priority="931" operator="lessThan">
      <formula>0</formula>
    </cfRule>
  </conditionalFormatting>
  <conditionalFormatting sqref="B506">
    <cfRule type="cellIs" dxfId="2156" priority="930" operator="lessThan">
      <formula>0</formula>
    </cfRule>
  </conditionalFormatting>
  <conditionalFormatting sqref="C611:N614">
    <cfRule type="cellIs" dxfId="2155" priority="896" operator="lessThan">
      <formula>0</formula>
    </cfRule>
  </conditionalFormatting>
  <conditionalFormatting sqref="Q614">
    <cfRule type="cellIs" dxfId="2154" priority="893" operator="lessThan">
      <formula>0</formula>
    </cfRule>
  </conditionalFormatting>
  <conditionalFormatting sqref="P547:P550">
    <cfRule type="cellIs" dxfId="2153" priority="924" operator="lessThan">
      <formula>0</formula>
    </cfRule>
  </conditionalFormatting>
  <conditionalFormatting sqref="H611:H614">
    <cfRule type="cellIs" dxfId="2152" priority="890" operator="lessThan">
      <formula>0</formula>
    </cfRule>
  </conditionalFormatting>
  <conditionalFormatting sqref="Q504">
    <cfRule type="cellIs" dxfId="2151" priority="929" operator="lessThan">
      <formula>0</formula>
    </cfRule>
  </conditionalFormatting>
  <conditionalFormatting sqref="Q547:Q550 Q552 Q554:Q560">
    <cfRule type="cellIs" dxfId="2150" priority="928" operator="lessThan">
      <formula>0</formula>
    </cfRule>
  </conditionalFormatting>
  <conditionalFormatting sqref="P546">
    <cfRule type="cellIs" dxfId="2149" priority="927" operator="lessThan">
      <formula>0</formula>
    </cfRule>
  </conditionalFormatting>
  <conditionalFormatting sqref="P554:P558">
    <cfRule type="cellIs" dxfId="2148" priority="923" operator="lessThan">
      <formula>0</formula>
    </cfRule>
  </conditionalFormatting>
  <conditionalFormatting sqref="Q570:Q573 Q575">
    <cfRule type="cellIs" dxfId="2147" priority="921" operator="lessThan">
      <formula>0</formula>
    </cfRule>
  </conditionalFormatting>
  <conditionalFormatting sqref="B546">
    <cfRule type="cellIs" dxfId="2146" priority="922" operator="lessThan">
      <formula>0</formula>
    </cfRule>
  </conditionalFormatting>
  <conditionalFormatting sqref="P569">
    <cfRule type="cellIs" dxfId="2145" priority="920" operator="lessThan">
      <formula>0</formula>
    </cfRule>
  </conditionalFormatting>
  <conditionalFormatting sqref="Q574">
    <cfRule type="cellIs" dxfId="2144" priority="919" operator="lessThan">
      <formula>0</formula>
    </cfRule>
  </conditionalFormatting>
  <conditionalFormatting sqref="Q574">
    <cfRule type="cellIs" dxfId="2143" priority="918" operator="lessThan">
      <formula>0</formula>
    </cfRule>
  </conditionalFormatting>
  <conditionalFormatting sqref="P570:P573">
    <cfRule type="cellIs" dxfId="2142" priority="917" operator="lessThan">
      <formula>0</formula>
    </cfRule>
  </conditionalFormatting>
  <conditionalFormatting sqref="Q582 Q577:Q580">
    <cfRule type="cellIs" dxfId="2141" priority="915" operator="lessThan">
      <formula>0</formula>
    </cfRule>
  </conditionalFormatting>
  <conditionalFormatting sqref="Q581">
    <cfRule type="cellIs" dxfId="2140" priority="913" operator="lessThan">
      <formula>0</formula>
    </cfRule>
  </conditionalFormatting>
  <conditionalFormatting sqref="B569">
    <cfRule type="cellIs" dxfId="2139" priority="916" operator="lessThan">
      <formula>0</formula>
    </cfRule>
  </conditionalFormatting>
  <conditionalFormatting sqref="P576">
    <cfRule type="cellIs" dxfId="2138" priority="914" operator="lessThan">
      <formula>0</formula>
    </cfRule>
  </conditionalFormatting>
  <conditionalFormatting sqref="P577:P580">
    <cfRule type="cellIs" dxfId="2137" priority="911" operator="lessThan">
      <formula>0</formula>
    </cfRule>
  </conditionalFormatting>
  <conditionalFormatting sqref="Q581">
    <cfRule type="cellIs" dxfId="2136" priority="912" operator="lessThan">
      <formula>0</formula>
    </cfRule>
  </conditionalFormatting>
  <conditionalFormatting sqref="P605:P607 P609">
    <cfRule type="cellIs" dxfId="2135" priority="909" operator="lessThan">
      <formula>0</formula>
    </cfRule>
  </conditionalFormatting>
  <conditionalFormatting sqref="Q605:Q607">
    <cfRule type="cellIs" dxfId="2134" priority="910" operator="lessThan">
      <formula>0</formula>
    </cfRule>
  </conditionalFormatting>
  <conditionalFormatting sqref="C607:I607">
    <cfRule type="cellIs" dxfId="2133" priority="902" operator="lessThan">
      <formula>0</formula>
    </cfRule>
  </conditionalFormatting>
  <conditionalFormatting sqref="C605:I607">
    <cfRule type="cellIs" dxfId="2132" priority="901" operator="lessThan">
      <formula>0</formula>
    </cfRule>
  </conditionalFormatting>
  <conditionalFormatting sqref="B604">
    <cfRule type="cellIs" dxfId="2131" priority="903" operator="lessThan">
      <formula>0</formula>
    </cfRule>
  </conditionalFormatting>
  <conditionalFormatting sqref="J605:N607">
    <cfRule type="cellIs" dxfId="2130" priority="907" operator="lessThan">
      <formula>0</formula>
    </cfRule>
  </conditionalFormatting>
  <conditionalFormatting sqref="P611:P614">
    <cfRule type="cellIs" dxfId="2129" priority="898" operator="lessThan">
      <formula>0</formula>
    </cfRule>
  </conditionalFormatting>
  <conditionalFormatting sqref="Q608:Q609">
    <cfRule type="cellIs" dxfId="2128" priority="904" operator="lessThan">
      <formula>0</formula>
    </cfRule>
  </conditionalFormatting>
  <conditionalFormatting sqref="C433:M433">
    <cfRule type="cellIs" dxfId="2127" priority="676" operator="lessThan">
      <formula>0</formula>
    </cfRule>
  </conditionalFormatting>
  <conditionalFormatting sqref="Q608:Q609">
    <cfRule type="cellIs" dxfId="2126" priority="905" operator="lessThan">
      <formula>0</formula>
    </cfRule>
  </conditionalFormatting>
  <conditionalFormatting sqref="J606">
    <cfRule type="cellIs" dxfId="2125" priority="906" operator="lessThan">
      <formula>0</formula>
    </cfRule>
  </conditionalFormatting>
  <conditionalFormatting sqref="J607:N607 K605:N606">
    <cfRule type="cellIs" dxfId="2124" priority="908" operator="lessThan">
      <formula>0</formula>
    </cfRule>
  </conditionalFormatting>
  <conditionalFormatting sqref="I612 K611:N612 C613:N614">
    <cfRule type="cellIs" dxfId="2123" priority="897" operator="lessThan">
      <formula>0</formula>
    </cfRule>
  </conditionalFormatting>
  <conditionalFormatting sqref="N427">
    <cfRule type="cellIs" dxfId="2122" priority="679" operator="lessThan">
      <formula>0</formula>
    </cfRule>
  </conditionalFormatting>
  <conditionalFormatting sqref="B429:N429">
    <cfRule type="cellIs" dxfId="2121" priority="671" operator="lessThan">
      <formula>0</formula>
    </cfRule>
  </conditionalFormatting>
  <conditionalFormatting sqref="C606:I606">
    <cfRule type="cellIs" dxfId="2120" priority="900" operator="lessThan">
      <formula>0</formula>
    </cfRule>
  </conditionalFormatting>
  <conditionalFormatting sqref="B429:N429">
    <cfRule type="cellIs" dxfId="2119" priority="672" operator="lessThan">
      <formula>0</formula>
    </cfRule>
  </conditionalFormatting>
  <conditionalFormatting sqref="H433">
    <cfRule type="cellIs" dxfId="2118" priority="675" operator="lessThan">
      <formula>0</formula>
    </cfRule>
  </conditionalFormatting>
  <conditionalFormatting sqref="B433">
    <cfRule type="cellIs" dxfId="2117" priority="674" operator="lessThan">
      <formula>0</formula>
    </cfRule>
  </conditionalFormatting>
  <conditionalFormatting sqref="B433">
    <cfRule type="cellIs" dxfId="2116" priority="673" operator="lessThan">
      <formula>0</formula>
    </cfRule>
  </conditionalFormatting>
  <conditionalFormatting sqref="B429:N429">
    <cfRule type="cellIs" dxfId="2115" priority="669" operator="lessThan">
      <formula>0</formula>
    </cfRule>
  </conditionalFormatting>
  <conditionalFormatting sqref="B429:N429">
    <cfRule type="cellIs" dxfId="2114" priority="670" operator="lessThan">
      <formula>0</formula>
    </cfRule>
  </conditionalFormatting>
  <conditionalFormatting sqref="B435:N435">
    <cfRule type="cellIs" dxfId="2113" priority="656" operator="lessThan">
      <formula>0</formula>
    </cfRule>
  </conditionalFormatting>
  <conditionalFormatting sqref="H611">
    <cfRule type="cellIs" dxfId="2112" priority="889" operator="lessThan">
      <formula>0</formula>
    </cfRule>
  </conditionalFormatting>
  <conditionalFormatting sqref="C433:M433">
    <cfRule type="cellIs" dxfId="2111" priority="677" operator="lessThan">
      <formula>0</formula>
    </cfRule>
  </conditionalFormatting>
  <conditionalFormatting sqref="H612:H614">
    <cfRule type="cellIs" dxfId="2110" priority="891" operator="lessThan">
      <formula>0</formula>
    </cfRule>
  </conditionalFormatting>
  <conditionalFormatting sqref="Q614">
    <cfRule type="cellIs" dxfId="2109" priority="892" operator="lessThan">
      <formula>0</formula>
    </cfRule>
  </conditionalFormatting>
  <conditionalFormatting sqref="I611">
    <cfRule type="cellIs" dxfId="2108" priority="895" operator="lessThan">
      <formula>0</formula>
    </cfRule>
  </conditionalFormatting>
  <conditionalFormatting sqref="N439">
    <cfRule type="cellIs" dxfId="2107" priority="649" operator="lessThan">
      <formula>0</formula>
    </cfRule>
  </conditionalFormatting>
  <conditionalFormatting sqref="C612:J612">
    <cfRule type="cellIs" dxfId="2106" priority="894" operator="lessThan">
      <formula>0</formula>
    </cfRule>
  </conditionalFormatting>
  <conditionalFormatting sqref="B610">
    <cfRule type="cellIs" dxfId="2105" priority="888" operator="lessThan">
      <formula>0</formula>
    </cfRule>
  </conditionalFormatting>
  <conditionalFormatting sqref="B435:N435">
    <cfRule type="cellIs" dxfId="2104" priority="655" operator="lessThan">
      <formula>0</formula>
    </cfRule>
  </conditionalFormatting>
  <conditionalFormatting sqref="C445:M445">
    <cfRule type="cellIs" dxfId="2103" priority="646" operator="lessThan">
      <formula>0</formula>
    </cfRule>
  </conditionalFormatting>
  <conditionalFormatting sqref="C445:M445">
    <cfRule type="cellIs" dxfId="2102" priority="647" operator="lessThan">
      <formula>0</formula>
    </cfRule>
  </conditionalFormatting>
  <conditionalFormatting sqref="B435:N435">
    <cfRule type="cellIs" dxfId="2101" priority="654" operator="lessThan">
      <formula>0</formula>
    </cfRule>
  </conditionalFormatting>
  <conditionalFormatting sqref="N438">
    <cfRule type="cellIs" dxfId="2100" priority="650" operator="lessThan">
      <formula>0</formula>
    </cfRule>
  </conditionalFormatting>
  <conditionalFormatting sqref="B435:N435">
    <cfRule type="cellIs" dxfId="2099" priority="653" operator="lessThan">
      <formula>0</formula>
    </cfRule>
  </conditionalFormatting>
  <conditionalFormatting sqref="B435:N435">
    <cfRule type="cellIs" dxfId="2098" priority="651" operator="lessThan">
      <formula>0</formula>
    </cfRule>
  </conditionalFormatting>
  <conditionalFormatting sqref="B598">
    <cfRule type="cellIs" dxfId="2097" priority="887" operator="lessThan">
      <formula>0</formula>
    </cfRule>
  </conditionalFormatting>
  <conditionalFormatting sqref="N439">
    <cfRule type="cellIs" dxfId="2096" priority="648" operator="lessThan">
      <formula>0</formula>
    </cfRule>
  </conditionalFormatting>
  <conditionalFormatting sqref="B435:N435">
    <cfRule type="cellIs" dxfId="2095" priority="652" operator="lessThan">
      <formula>0</formula>
    </cfRule>
  </conditionalFormatting>
  <conditionalFormatting sqref="B598">
    <cfRule type="cellIs" dxfId="2094" priority="886" operator="lessThan">
      <formula>0</formula>
    </cfRule>
  </conditionalFormatting>
  <conditionalFormatting sqref="B641">
    <cfRule type="cellIs" dxfId="2093" priority="874" operator="lessThan">
      <formula>0</formula>
    </cfRule>
  </conditionalFormatting>
  <conditionalFormatting sqref="B591">
    <cfRule type="cellIs" dxfId="2092" priority="884" operator="lessThan">
      <formula>0</formula>
    </cfRule>
  </conditionalFormatting>
  <conditionalFormatting sqref="B591">
    <cfRule type="cellIs" dxfId="2091" priority="885" operator="lessThan">
      <formula>0</formula>
    </cfRule>
  </conditionalFormatting>
  <conditionalFormatting sqref="B609">
    <cfRule type="cellIs" dxfId="2090" priority="882" operator="lessThan">
      <formula>0</formula>
    </cfRule>
  </conditionalFormatting>
  <conditionalFormatting sqref="B609">
    <cfRule type="cellIs" dxfId="2089"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88" priority="881" operator="lessThan">
      <formula>0</formula>
    </cfRule>
  </conditionalFormatting>
  <conditionalFormatting sqref="B646">
    <cfRule type="cellIs" dxfId="2087" priority="878" operator="lessThan">
      <formula>0</formula>
    </cfRule>
  </conditionalFormatting>
  <conditionalFormatting sqref="B631">
    <cfRule type="cellIs" dxfId="2086" priority="880" operator="lessThan">
      <formula>0</formula>
    </cfRule>
  </conditionalFormatting>
  <conditionalFormatting sqref="B635">
    <cfRule type="cellIs" dxfId="2085" priority="879" operator="lessThan">
      <formula>0</formula>
    </cfRule>
  </conditionalFormatting>
  <conditionalFormatting sqref="B662">
    <cfRule type="cellIs" dxfId="2084" priority="877" operator="lessThan">
      <formula>0</formula>
    </cfRule>
  </conditionalFormatting>
  <conditionalFormatting sqref="B671">
    <cfRule type="cellIs" dxfId="2083" priority="876" operator="lessThan">
      <formula>0</formula>
    </cfRule>
  </conditionalFormatting>
  <conditionalFormatting sqref="I674:N674 P672:Q675">
    <cfRule type="cellIs" dxfId="2082" priority="875" operator="lessThan">
      <formula>0</formula>
    </cfRule>
  </conditionalFormatting>
  <conditionalFormatting sqref="P641">
    <cfRule type="cellIs" dxfId="2081" priority="872" operator="lessThan">
      <formula>0</formula>
    </cfRule>
  </conditionalFormatting>
  <conditionalFormatting sqref="P641">
    <cfRule type="cellIs" dxfId="2080" priority="873" operator="lessThan">
      <formula>0</formula>
    </cfRule>
  </conditionalFormatting>
  <conditionalFormatting sqref="P422:Q422 Q423:Q425">
    <cfRule type="cellIs" dxfId="2079" priority="859" operator="lessThan">
      <formula>0</formula>
    </cfRule>
  </conditionalFormatting>
  <conditionalFormatting sqref="B416">
    <cfRule type="cellIs" dxfId="2078" priority="860" operator="lessThan">
      <formula>0</formula>
    </cfRule>
  </conditionalFormatting>
  <conditionalFormatting sqref="P423:P425">
    <cfRule type="cellIs" dxfId="2077" priority="857" operator="lessThan">
      <formula>0</formula>
    </cfRule>
  </conditionalFormatting>
  <conditionalFormatting sqref="P422">
    <cfRule type="cellIs" dxfId="2076" priority="858" operator="lessThan">
      <formula>0</formula>
    </cfRule>
  </conditionalFormatting>
  <conditionalFormatting sqref="Q426">
    <cfRule type="cellIs" dxfId="2075" priority="855" operator="lessThan">
      <formula>0</formula>
    </cfRule>
  </conditionalFormatting>
  <conditionalFormatting sqref="Q427">
    <cfRule type="cellIs" dxfId="2074" priority="856" operator="lessThan">
      <formula>0</formula>
    </cfRule>
  </conditionalFormatting>
  <conditionalFormatting sqref="B422">
    <cfRule type="cellIs" dxfId="2073" priority="853" operator="lessThan">
      <formula>0</formula>
    </cfRule>
  </conditionalFormatting>
  <conditionalFormatting sqref="Q426">
    <cfRule type="cellIs" dxfId="2072" priority="854" operator="lessThan">
      <formula>0</formula>
    </cfRule>
  </conditionalFormatting>
  <conditionalFormatting sqref="B454:N454">
    <cfRule type="cellIs" dxfId="2071" priority="609" operator="lessThan">
      <formula>0</formula>
    </cfRule>
  </conditionalFormatting>
  <conditionalFormatting sqref="B454:N454">
    <cfRule type="cellIs" dxfId="2070" priority="610" operator="lessThan">
      <formula>0</formula>
    </cfRule>
  </conditionalFormatting>
  <conditionalFormatting sqref="C652:I652">
    <cfRule type="cellIs" dxfId="2069" priority="871" operator="lessThan">
      <formula>0</formula>
    </cfRule>
  </conditionalFormatting>
  <conditionalFormatting sqref="C653:I653">
    <cfRule type="cellIs" dxfId="2068" priority="870" operator="lessThan">
      <formula>0</formula>
    </cfRule>
  </conditionalFormatting>
  <conditionalFormatting sqref="C658:M658">
    <cfRule type="cellIs" dxfId="2067" priority="869" operator="lessThan">
      <formula>0</formula>
    </cfRule>
  </conditionalFormatting>
  <conditionalFormatting sqref="C647:N647">
    <cfRule type="cellIs" dxfId="2066" priority="868" operator="lessThan">
      <formula>0</formula>
    </cfRule>
  </conditionalFormatting>
  <conditionalFormatting sqref="P650">
    <cfRule type="cellIs" dxfId="2065" priority="867" operator="lessThan">
      <formula>0</formula>
    </cfRule>
  </conditionalFormatting>
  <conditionalFormatting sqref="P417:P419">
    <cfRule type="cellIs" dxfId="2064" priority="864" operator="lessThan">
      <formula>0</formula>
    </cfRule>
  </conditionalFormatting>
  <conditionalFormatting sqref="Q420">
    <cfRule type="cellIs" dxfId="2063" priority="861" operator="lessThan">
      <formula>0</formula>
    </cfRule>
  </conditionalFormatting>
  <conditionalFormatting sqref="Q421">
    <cfRule type="cellIs" dxfId="2062" priority="863" operator="lessThan">
      <formula>0</formula>
    </cfRule>
  </conditionalFormatting>
  <conditionalFormatting sqref="P416:Q416 Q417:Q419">
    <cfRule type="cellIs" dxfId="2061" priority="866" operator="lessThan">
      <formula>0</formula>
    </cfRule>
  </conditionalFormatting>
  <conditionalFormatting sqref="P416">
    <cfRule type="cellIs" dxfId="2060" priority="865" operator="lessThan">
      <formula>0</formula>
    </cfRule>
  </conditionalFormatting>
  <conditionalFormatting sqref="Q420">
    <cfRule type="cellIs" dxfId="2059" priority="862" operator="lessThan">
      <formula>0</formula>
    </cfRule>
  </conditionalFormatting>
  <conditionalFormatting sqref="B454:N454">
    <cfRule type="cellIs" dxfId="2058" priority="608" operator="lessThan">
      <formula>0</formula>
    </cfRule>
  </conditionalFormatting>
  <conditionalFormatting sqref="B454:N454">
    <cfRule type="cellIs" dxfId="2057" priority="607" operator="lessThan">
      <formula>0</formula>
    </cfRule>
  </conditionalFormatting>
  <conditionalFormatting sqref="B454:N454">
    <cfRule type="cellIs" dxfId="2056" priority="606" operator="lessThan">
      <formula>0</formula>
    </cfRule>
  </conditionalFormatting>
  <conditionalFormatting sqref="B454:N454">
    <cfRule type="cellIs" dxfId="2055" priority="604" operator="lessThan">
      <formula>0</formula>
    </cfRule>
  </conditionalFormatting>
  <conditionalFormatting sqref="B454:N454">
    <cfRule type="cellIs" dxfId="2054" priority="605" operator="lessThan">
      <formula>0</formula>
    </cfRule>
  </conditionalFormatting>
  <conditionalFormatting sqref="N457">
    <cfRule type="cellIs" dxfId="2053" priority="602" operator="lessThan">
      <formula>0</formula>
    </cfRule>
  </conditionalFormatting>
  <conditionalFormatting sqref="B454:N454">
    <cfRule type="cellIs" dxfId="2052" priority="603" operator="lessThan">
      <formula>0</formula>
    </cfRule>
  </conditionalFormatting>
  <conditionalFormatting sqref="N458">
    <cfRule type="cellIs" dxfId="2051" priority="601" operator="lessThan">
      <formula>0</formula>
    </cfRule>
  </conditionalFormatting>
  <conditionalFormatting sqref="P530">
    <cfRule type="cellIs" dxfId="2050" priority="323" operator="lessThan">
      <formula>0</formula>
    </cfRule>
  </conditionalFormatting>
  <conditionalFormatting sqref="N458">
    <cfRule type="cellIs" dxfId="2049" priority="600" operator="lessThan">
      <formula>0</formula>
    </cfRule>
  </conditionalFormatting>
  <conditionalFormatting sqref="D461:N464">
    <cfRule type="cellIs" dxfId="2048" priority="597" operator="lessThan">
      <formula>0</formula>
    </cfRule>
  </conditionalFormatting>
  <conditionalFormatting sqref="P538">
    <cfRule type="cellIs" dxfId="2047" priority="320" operator="lessThan">
      <formula>0</formula>
    </cfRule>
  </conditionalFormatting>
  <conditionalFormatting sqref="B461:B464">
    <cfRule type="cellIs" dxfId="2046" priority="594" operator="lessThan">
      <formula>0</formula>
    </cfRule>
  </conditionalFormatting>
  <conditionalFormatting sqref="P553">
    <cfRule type="cellIs" dxfId="2045" priority="317" operator="lessThan">
      <formula>0</formula>
    </cfRule>
  </conditionalFormatting>
  <conditionalFormatting sqref="B512">
    <cfRule type="cellIs" dxfId="2044" priority="591" operator="lessThan">
      <formula>0</formula>
    </cfRule>
  </conditionalFormatting>
  <conditionalFormatting sqref="C512">
    <cfRule type="cellIs" dxfId="2043" priority="588" operator="lessThan">
      <formula>0</formula>
    </cfRule>
  </conditionalFormatting>
  <conditionalFormatting sqref="P561">
    <cfRule type="cellIs" dxfId="2042" priority="314" operator="lessThan">
      <formula>0</formula>
    </cfRule>
  </conditionalFormatting>
  <conditionalFormatting sqref="P590">
    <cfRule type="cellIs" dxfId="2041" priority="311" operator="lessThan">
      <formula>0</formula>
    </cfRule>
  </conditionalFormatting>
  <conditionalFormatting sqref="N365">
    <cfRule type="cellIs" dxfId="2040" priority="852" operator="lessThan">
      <formula>0</formula>
    </cfRule>
  </conditionalFormatting>
  <conditionalFormatting sqref="N371">
    <cfRule type="cellIs" dxfId="2039" priority="851" operator="lessThan">
      <formula>0</formula>
    </cfRule>
  </conditionalFormatting>
  <conditionalFormatting sqref="N377">
    <cfRule type="cellIs" dxfId="2038" priority="850" operator="lessThan">
      <formula>0</formula>
    </cfRule>
  </conditionalFormatting>
  <conditionalFormatting sqref="B376">
    <cfRule type="cellIs" dxfId="2037" priority="837" operator="lessThan">
      <formula>0</formula>
    </cfRule>
  </conditionalFormatting>
  <conditionalFormatting sqref="B588">
    <cfRule type="cellIs" dxfId="2036" priority="844" operator="lessThan">
      <formula>0</formula>
    </cfRule>
  </conditionalFormatting>
  <conditionalFormatting sqref="B371:B372">
    <cfRule type="cellIs" dxfId="2035" priority="842" operator="lessThan">
      <formula>0</formula>
    </cfRule>
  </conditionalFormatting>
  <conditionalFormatting sqref="B377:B378">
    <cfRule type="cellIs" dxfId="2034" priority="839" operator="lessThan">
      <formula>0</formula>
    </cfRule>
  </conditionalFormatting>
  <conditionalFormatting sqref="C351:M354">
    <cfRule type="cellIs" dxfId="2033" priority="849" operator="lessThan">
      <formula>0</formula>
    </cfRule>
  </conditionalFormatting>
  <conditionalFormatting sqref="B428">
    <cfRule type="cellIs" dxfId="2032" priority="848" operator="lessThan">
      <formula>0</formula>
    </cfRule>
  </conditionalFormatting>
  <conditionalFormatting sqref="B428">
    <cfRule type="cellIs" dxfId="2031" priority="847" operator="lessThan">
      <formula>0</formula>
    </cfRule>
  </conditionalFormatting>
  <conditionalFormatting sqref="B391 B397 B381:B385 B375:B379 B369:B373 B363:B367 B361 B351:B355">
    <cfRule type="cellIs" dxfId="2030" priority="846" operator="lessThan">
      <formula>0</formula>
    </cfRule>
  </conditionalFormatting>
  <conditionalFormatting sqref="B585:B587">
    <cfRule type="cellIs" dxfId="2029" priority="845" operator="lessThan">
      <formula>0</formula>
    </cfRule>
  </conditionalFormatting>
  <conditionalFormatting sqref="B584">
    <cfRule type="cellIs" dxfId="2028" priority="843" operator="lessThan">
      <formula>0</formula>
    </cfRule>
  </conditionalFormatting>
  <conditionalFormatting sqref="B397">
    <cfRule type="cellIs" dxfId="2027" priority="833" operator="lessThan">
      <formula>0</formula>
    </cfRule>
  </conditionalFormatting>
  <conditionalFormatting sqref="B369">
    <cfRule type="cellIs" dxfId="2026" priority="841" operator="lessThan">
      <formula>0</formula>
    </cfRule>
  </conditionalFormatting>
  <conditionalFormatting sqref="B370">
    <cfRule type="cellIs" dxfId="2025" priority="840" operator="lessThan">
      <formula>0</formula>
    </cfRule>
  </conditionalFormatting>
  <conditionalFormatting sqref="B375">
    <cfRule type="cellIs" dxfId="2024" priority="838" operator="lessThan">
      <formula>0</formula>
    </cfRule>
  </conditionalFormatting>
  <conditionalFormatting sqref="B383:B384">
    <cfRule type="cellIs" dxfId="2023" priority="836" operator="lessThan">
      <formula>0</formula>
    </cfRule>
  </conditionalFormatting>
  <conditionalFormatting sqref="B381">
    <cfRule type="cellIs" dxfId="2022" priority="835" operator="lessThan">
      <formula>0</formula>
    </cfRule>
  </conditionalFormatting>
  <conditionalFormatting sqref="B382">
    <cfRule type="cellIs" dxfId="2021" priority="834" operator="lessThan">
      <formula>0</formula>
    </cfRule>
  </conditionalFormatting>
  <conditionalFormatting sqref="B391">
    <cfRule type="cellIs" dxfId="2020" priority="832" operator="lessThan">
      <formula>0</formula>
    </cfRule>
  </conditionalFormatting>
  <conditionalFormatting sqref="B385">
    <cfRule type="cellIs" dxfId="2019" priority="831" operator="lessThan">
      <formula>0</formula>
    </cfRule>
  </conditionalFormatting>
  <conditionalFormatting sqref="B379">
    <cfRule type="cellIs" dxfId="2018" priority="830" operator="lessThan">
      <formula>0</formula>
    </cfRule>
  </conditionalFormatting>
  <conditionalFormatting sqref="B373">
    <cfRule type="cellIs" dxfId="2017" priority="829" operator="lessThan">
      <formula>0</formula>
    </cfRule>
  </conditionalFormatting>
  <conditionalFormatting sqref="B361">
    <cfRule type="cellIs" dxfId="2016" priority="828" operator="lessThan">
      <formula>0</formula>
    </cfRule>
  </conditionalFormatting>
  <conditionalFormatting sqref="B621:B624">
    <cfRule type="cellIs" dxfId="2015" priority="823" operator="lessThan">
      <formula>0</formula>
    </cfRule>
  </conditionalFormatting>
  <conditionalFormatting sqref="B616:B619">
    <cfRule type="cellIs" dxfId="2014" priority="826" operator="lessThan">
      <formula>0</formula>
    </cfRule>
  </conditionalFormatting>
  <conditionalFormatting sqref="B617">
    <cfRule type="cellIs" dxfId="2013" priority="825" operator="lessThan">
      <formula>0</formula>
    </cfRule>
  </conditionalFormatting>
  <conditionalFormatting sqref="B618:B619">
    <cfRule type="cellIs" dxfId="2012" priority="827" operator="lessThan">
      <formula>0</formula>
    </cfRule>
  </conditionalFormatting>
  <conditionalFormatting sqref="B628:B629">
    <cfRule type="cellIs" dxfId="2011" priority="821" operator="lessThan">
      <formula>0</formula>
    </cfRule>
  </conditionalFormatting>
  <conditionalFormatting sqref="B622">
    <cfRule type="cellIs" dxfId="2010" priority="822" operator="lessThan">
      <formula>0</formula>
    </cfRule>
  </conditionalFormatting>
  <conditionalFormatting sqref="B623:B624">
    <cfRule type="cellIs" dxfId="2009" priority="824" operator="lessThan">
      <formula>0</formula>
    </cfRule>
  </conditionalFormatting>
  <conditionalFormatting sqref="B626:B629">
    <cfRule type="cellIs" dxfId="2008" priority="820" operator="lessThan">
      <formula>0</formula>
    </cfRule>
  </conditionalFormatting>
  <conditionalFormatting sqref="B627">
    <cfRule type="cellIs" dxfId="2007" priority="819" operator="lessThan">
      <formula>0</formula>
    </cfRule>
  </conditionalFormatting>
  <conditionalFormatting sqref="B365:B366">
    <cfRule type="cellIs" dxfId="2006" priority="814" operator="lessThan">
      <formula>0</formula>
    </cfRule>
  </conditionalFormatting>
  <conditionalFormatting sqref="B355">
    <cfRule type="cellIs" dxfId="2005" priority="815" operator="lessThan">
      <formula>0</formula>
    </cfRule>
  </conditionalFormatting>
  <conditionalFormatting sqref="B393:N393">
    <cfRule type="cellIs" dxfId="2004" priority="770" operator="lessThan">
      <formula>0</formula>
    </cfRule>
  </conditionalFormatting>
  <conditionalFormatting sqref="B387:N387">
    <cfRule type="cellIs" dxfId="2003" priority="781" operator="lessThan">
      <formula>0</formula>
    </cfRule>
  </conditionalFormatting>
  <conditionalFormatting sqref="B387:N387">
    <cfRule type="cellIs" dxfId="2002" priority="780" operator="lessThan">
      <formula>0</formula>
    </cfRule>
  </conditionalFormatting>
  <conditionalFormatting sqref="B353:B354">
    <cfRule type="cellIs" dxfId="2001" priority="818" operator="lessThan">
      <formula>0</formula>
    </cfRule>
  </conditionalFormatting>
  <conditionalFormatting sqref="B351">
    <cfRule type="cellIs" dxfId="2000" priority="817" operator="lessThan">
      <formula>0</formula>
    </cfRule>
  </conditionalFormatting>
  <conditionalFormatting sqref="B352">
    <cfRule type="cellIs" dxfId="1999" priority="816" operator="lessThan">
      <formula>0</formula>
    </cfRule>
  </conditionalFormatting>
  <conditionalFormatting sqref="B363">
    <cfRule type="cellIs" dxfId="1998" priority="813" operator="lessThan">
      <formula>0</formula>
    </cfRule>
  </conditionalFormatting>
  <conditionalFormatting sqref="B364">
    <cfRule type="cellIs" dxfId="1997" priority="812" operator="lessThan">
      <formula>0</formula>
    </cfRule>
  </conditionalFormatting>
  <conditionalFormatting sqref="B367">
    <cfRule type="cellIs" dxfId="1996" priority="811" operator="lessThan">
      <formula>0</formula>
    </cfRule>
  </conditionalFormatting>
  <conditionalFormatting sqref="B593:B596">
    <cfRule type="cellIs" dxfId="1995" priority="809" operator="lessThan">
      <formula>0</formula>
    </cfRule>
  </conditionalFormatting>
  <conditionalFormatting sqref="B594">
    <cfRule type="cellIs" dxfId="1994" priority="808" operator="lessThan">
      <formula>0</formula>
    </cfRule>
  </conditionalFormatting>
  <conditionalFormatting sqref="B595:B596">
    <cfRule type="cellIs" dxfId="1993" priority="810" operator="lessThan">
      <formula>0</formula>
    </cfRule>
  </conditionalFormatting>
  <conditionalFormatting sqref="B603">
    <cfRule type="cellIs" dxfId="1992" priority="803" operator="lessThan">
      <formula>0</formula>
    </cfRule>
  </conditionalFormatting>
  <conditionalFormatting sqref="B603">
    <cfRule type="cellIs" dxfId="1991" priority="804" operator="lessThan">
      <formula>0</formula>
    </cfRule>
  </conditionalFormatting>
  <conditionalFormatting sqref="B599:B602">
    <cfRule type="cellIs" dxfId="1990" priority="806" operator="lessThan">
      <formula>0</formula>
    </cfRule>
  </conditionalFormatting>
  <conditionalFormatting sqref="B600">
    <cfRule type="cellIs" dxfId="1989" priority="805" operator="lessThan">
      <formula>0</formula>
    </cfRule>
  </conditionalFormatting>
  <conditionalFormatting sqref="B601:B602">
    <cfRule type="cellIs" dxfId="1988" priority="807" operator="lessThan">
      <formula>0</formula>
    </cfRule>
  </conditionalFormatting>
  <conditionalFormatting sqref="N390">
    <cfRule type="cellIs" dxfId="1987" priority="775" operator="lessThan">
      <formula>0</formula>
    </cfRule>
  </conditionalFormatting>
  <conditionalFormatting sqref="B393:N393">
    <cfRule type="cellIs" dxfId="1986" priority="773" operator="lessThan">
      <formula>0</formula>
    </cfRule>
  </conditionalFormatting>
  <conditionalFormatting sqref="B571:B573">
    <cfRule type="cellIs" dxfId="1985" priority="802" operator="lessThan">
      <formula>0</formula>
    </cfRule>
  </conditionalFormatting>
  <conditionalFormatting sqref="B574">
    <cfRule type="cellIs" dxfId="1984" priority="801" operator="lessThan">
      <formula>0</formula>
    </cfRule>
  </conditionalFormatting>
  <conditionalFormatting sqref="B570">
    <cfRule type="cellIs" dxfId="1983" priority="800" operator="lessThan">
      <formula>0</formula>
    </cfRule>
  </conditionalFormatting>
  <conditionalFormatting sqref="B607:B608">
    <cfRule type="cellIs" dxfId="1982" priority="799" operator="lessThan">
      <formula>0</formula>
    </cfRule>
  </conditionalFormatting>
  <conditionalFormatting sqref="B605:B608">
    <cfRule type="cellIs" dxfId="1981" priority="798" operator="lessThan">
      <formula>0</formula>
    </cfRule>
  </conditionalFormatting>
  <conditionalFormatting sqref="B589">
    <cfRule type="cellIs" dxfId="1980" priority="525" operator="lessThan">
      <formula>0</formula>
    </cfRule>
  </conditionalFormatting>
  <conditionalFormatting sqref="B613:B614">
    <cfRule type="cellIs" dxfId="1979" priority="796" operator="lessThan">
      <formula>0</formula>
    </cfRule>
  </conditionalFormatting>
  <conditionalFormatting sqref="B606">
    <cfRule type="cellIs" dxfId="1978" priority="797" operator="lessThan">
      <formula>0</formula>
    </cfRule>
  </conditionalFormatting>
  <conditionalFormatting sqref="B611:B614">
    <cfRule type="cellIs" dxfId="1977" priority="795" operator="lessThan">
      <formula>0</formula>
    </cfRule>
  </conditionalFormatting>
  <conditionalFormatting sqref="O616:O619">
    <cfRule type="cellIs" dxfId="1976" priority="277" operator="lessThan">
      <formula>0</formula>
    </cfRule>
  </conditionalFormatting>
  <conditionalFormatting sqref="O599 O601:O602">
    <cfRule type="cellIs" dxfId="1975" priority="279" operator="lessThan">
      <formula>0</formula>
    </cfRule>
  </conditionalFormatting>
  <conditionalFormatting sqref="B612">
    <cfRule type="cellIs" dxfId="1974" priority="794" operator="lessThan">
      <formula>0</formula>
    </cfRule>
  </conditionalFormatting>
  <conditionalFormatting sqref="D589">
    <cfRule type="cellIs" dxfId="1973" priority="519" operator="lessThan">
      <formula>0</formula>
    </cfRule>
  </conditionalFormatting>
  <conditionalFormatting sqref="O605:O607">
    <cfRule type="cellIs" dxfId="1972" priority="271" operator="lessThan">
      <formula>0</formula>
    </cfRule>
  </conditionalFormatting>
  <conditionalFormatting sqref="O626:O629">
    <cfRule type="cellIs" dxfId="1971" priority="273" operator="lessThan">
      <formula>0</formula>
    </cfRule>
  </conditionalFormatting>
  <conditionalFormatting sqref="B650 B655:B657 B663 B665:B668 B642:B645 B670">
    <cfRule type="cellIs" dxfId="1970" priority="793" operator="lessThan">
      <formula>0</formula>
    </cfRule>
  </conditionalFormatting>
  <conditionalFormatting sqref="N378">
    <cfRule type="cellIs" dxfId="1969" priority="785" operator="lessThan">
      <formula>0</formula>
    </cfRule>
  </conditionalFormatting>
  <conditionalFormatting sqref="N372">
    <cfRule type="cellIs" dxfId="1968" priority="786" operator="lessThan">
      <formula>0</formula>
    </cfRule>
  </conditionalFormatting>
  <conditionalFormatting sqref="B387:N387">
    <cfRule type="cellIs" dxfId="1967" priority="783" operator="lessThan">
      <formula>0</formula>
    </cfRule>
  </conditionalFormatting>
  <conditionalFormatting sqref="N384">
    <cfRule type="cellIs" dxfId="1966" priority="784" operator="lessThan">
      <formula>0</formula>
    </cfRule>
  </conditionalFormatting>
  <conditionalFormatting sqref="B387:N387">
    <cfRule type="cellIs" dxfId="1965" priority="782" operator="lessThan">
      <formula>0</formula>
    </cfRule>
  </conditionalFormatting>
  <conditionalFormatting sqref="B387:N387">
    <cfRule type="cellIs" dxfId="1964" priority="779" operator="lessThan">
      <formula>0</formula>
    </cfRule>
  </conditionalFormatting>
  <conditionalFormatting sqref="B652">
    <cfRule type="cellIs" dxfId="1963" priority="792" operator="lessThan">
      <formula>0</formula>
    </cfRule>
  </conditionalFormatting>
  <conditionalFormatting sqref="B653">
    <cfRule type="cellIs" dxfId="1962" priority="791" operator="lessThan">
      <formula>0</formula>
    </cfRule>
  </conditionalFormatting>
  <conditionalFormatting sqref="B658">
    <cfRule type="cellIs" dxfId="1961" priority="790" operator="lessThan">
      <formula>0</formula>
    </cfRule>
  </conditionalFormatting>
  <conditionalFormatting sqref="B647">
    <cfRule type="cellIs" dxfId="1960" priority="789" operator="lessThan">
      <formula>0</formula>
    </cfRule>
  </conditionalFormatting>
  <conditionalFormatting sqref="O365">
    <cfRule type="cellIs" dxfId="1959" priority="265" operator="lessThan">
      <formula>0</formula>
    </cfRule>
  </conditionalFormatting>
  <conditionalFormatting sqref="O371">
    <cfRule type="cellIs" dxfId="1958" priority="264" operator="lessThan">
      <formula>0</formula>
    </cfRule>
  </conditionalFormatting>
  <conditionalFormatting sqref="G589">
    <cfRule type="cellIs" dxfId="1957" priority="510" operator="lessThan">
      <formula>0</formula>
    </cfRule>
  </conditionalFormatting>
  <conditionalFormatting sqref="H589">
    <cfRule type="cellIs" dxfId="1956" priority="507" operator="lessThan">
      <formula>0</formula>
    </cfRule>
  </conditionalFormatting>
  <conditionalFormatting sqref="B351:B354">
    <cfRule type="cellIs" dxfId="1955" priority="788" operator="lessThan">
      <formula>0</formula>
    </cfRule>
  </conditionalFormatting>
  <conditionalFormatting sqref="N366">
    <cfRule type="cellIs" dxfId="1954" priority="787" operator="lessThan">
      <formula>0</formula>
    </cfRule>
  </conditionalFormatting>
  <conditionalFormatting sqref="B387:N387">
    <cfRule type="cellIs" dxfId="1953" priority="778" operator="lessThan">
      <formula>0</formula>
    </cfRule>
  </conditionalFormatting>
  <conditionalFormatting sqref="B387:N387">
    <cfRule type="cellIs" dxfId="1952" priority="777" operator="lessThan">
      <formula>0</formula>
    </cfRule>
  </conditionalFormatting>
  <conditionalFormatting sqref="B387:N387">
    <cfRule type="cellIs" dxfId="1951" priority="776" operator="lessThan">
      <formula>0</formula>
    </cfRule>
  </conditionalFormatting>
  <conditionalFormatting sqref="B393:N393">
    <cfRule type="cellIs" dxfId="1950" priority="771" operator="lessThan">
      <formula>0</formula>
    </cfRule>
  </conditionalFormatting>
  <conditionalFormatting sqref="B393:N393">
    <cfRule type="cellIs" dxfId="1949" priority="774" operator="lessThan">
      <formula>0</formula>
    </cfRule>
  </conditionalFormatting>
  <conditionalFormatting sqref="B393:N393">
    <cfRule type="cellIs" dxfId="1948" priority="769" operator="lessThan">
      <formula>0</formula>
    </cfRule>
  </conditionalFormatting>
  <conditionalFormatting sqref="B393:N393">
    <cfRule type="cellIs" dxfId="1947" priority="772" operator="lessThan">
      <formula>0</formula>
    </cfRule>
  </conditionalFormatting>
  <conditionalFormatting sqref="B393:N393">
    <cfRule type="cellIs" dxfId="1946" priority="767" operator="lessThan">
      <formula>0</formula>
    </cfRule>
  </conditionalFormatting>
  <conditionalFormatting sqref="B393:N393">
    <cfRule type="cellIs" dxfId="1945" priority="768" operator="lessThan">
      <formula>0</formula>
    </cfRule>
  </conditionalFormatting>
  <conditionalFormatting sqref="B399:N399">
    <cfRule type="cellIs" dxfId="1944" priority="765" operator="lessThan">
      <formula>0</formula>
    </cfRule>
  </conditionalFormatting>
  <conditionalFormatting sqref="N396">
    <cfRule type="cellIs" dxfId="1943" priority="766" operator="lessThan">
      <formula>0</formula>
    </cfRule>
  </conditionalFormatting>
  <conditionalFormatting sqref="B399:N399">
    <cfRule type="cellIs" dxfId="1942" priority="764" operator="lessThan">
      <formula>0</formula>
    </cfRule>
  </conditionalFormatting>
  <conditionalFormatting sqref="B399:N399">
    <cfRule type="cellIs" dxfId="1941" priority="763" operator="lessThan">
      <formula>0</formula>
    </cfRule>
  </conditionalFormatting>
  <conditionalFormatting sqref="B399:N399">
    <cfRule type="cellIs" dxfId="1940" priority="762" operator="lessThan">
      <formula>0</formula>
    </cfRule>
  </conditionalFormatting>
  <conditionalFormatting sqref="B399:N399">
    <cfRule type="cellIs" dxfId="1939" priority="761" operator="lessThan">
      <formula>0</formula>
    </cfRule>
  </conditionalFormatting>
  <conditionalFormatting sqref="B399:N399">
    <cfRule type="cellIs" dxfId="1938" priority="760" operator="lessThan">
      <formula>0</formula>
    </cfRule>
  </conditionalFormatting>
  <conditionalFormatting sqref="B399:N399">
    <cfRule type="cellIs" dxfId="1937" priority="759" operator="lessThan">
      <formula>0</formula>
    </cfRule>
  </conditionalFormatting>
  <conditionalFormatting sqref="B399:N399">
    <cfRule type="cellIs" dxfId="1936" priority="758" operator="lessThan">
      <formula>0</formula>
    </cfRule>
  </conditionalFormatting>
  <conditionalFormatting sqref="N402">
    <cfRule type="cellIs" dxfId="1935" priority="757" operator="lessThan">
      <formula>0</formula>
    </cfRule>
  </conditionalFormatting>
  <conditionalFormatting sqref="N355">
    <cfRule type="cellIs" dxfId="1934" priority="756" operator="lessThan">
      <formula>0</formula>
    </cfRule>
  </conditionalFormatting>
  <conditionalFormatting sqref="N361">
    <cfRule type="cellIs" dxfId="1933" priority="755" operator="lessThan">
      <formula>0</formula>
    </cfRule>
  </conditionalFormatting>
  <conditionalFormatting sqref="N361">
    <cfRule type="cellIs" dxfId="1932" priority="754" operator="lessThan">
      <formula>0</formula>
    </cfRule>
  </conditionalFormatting>
  <conditionalFormatting sqref="N367">
    <cfRule type="cellIs" dxfId="1931" priority="753" operator="lessThan">
      <formula>0</formula>
    </cfRule>
  </conditionalFormatting>
  <conditionalFormatting sqref="N367">
    <cfRule type="cellIs" dxfId="1930" priority="752" operator="lessThan">
      <formula>0</formula>
    </cfRule>
  </conditionalFormatting>
  <conditionalFormatting sqref="N373">
    <cfRule type="cellIs" dxfId="1929" priority="751" operator="lessThan">
      <formula>0</formula>
    </cfRule>
  </conditionalFormatting>
  <conditionalFormatting sqref="N373">
    <cfRule type="cellIs" dxfId="1928" priority="750" operator="lessThan">
      <formula>0</formula>
    </cfRule>
  </conditionalFormatting>
  <conditionalFormatting sqref="N379">
    <cfRule type="cellIs" dxfId="1927" priority="749" operator="lessThan">
      <formula>0</formula>
    </cfRule>
  </conditionalFormatting>
  <conditionalFormatting sqref="N379">
    <cfRule type="cellIs" dxfId="1926" priority="748" operator="lessThan">
      <formula>0</formula>
    </cfRule>
  </conditionalFormatting>
  <conditionalFormatting sqref="N385">
    <cfRule type="cellIs" dxfId="1925" priority="747" operator="lessThan">
      <formula>0</formula>
    </cfRule>
  </conditionalFormatting>
  <conditionalFormatting sqref="N385">
    <cfRule type="cellIs" dxfId="1924" priority="746" operator="lessThan">
      <formula>0</formula>
    </cfRule>
  </conditionalFormatting>
  <conditionalFormatting sqref="N391">
    <cfRule type="cellIs" dxfId="1923" priority="745" operator="lessThan">
      <formula>0</formula>
    </cfRule>
  </conditionalFormatting>
  <conditionalFormatting sqref="N391">
    <cfRule type="cellIs" dxfId="1922" priority="744" operator="lessThan">
      <formula>0</formula>
    </cfRule>
  </conditionalFormatting>
  <conditionalFormatting sqref="N397">
    <cfRule type="cellIs" dxfId="1921" priority="743" operator="lessThan">
      <formula>0</formula>
    </cfRule>
  </conditionalFormatting>
  <conditionalFormatting sqref="N397">
    <cfRule type="cellIs" dxfId="1920" priority="742" operator="lessThan">
      <formula>0</formula>
    </cfRule>
  </conditionalFormatting>
  <conditionalFormatting sqref="C409:M409">
    <cfRule type="cellIs" dxfId="1919" priority="741" operator="lessThan">
      <formula>0</formula>
    </cfRule>
  </conditionalFormatting>
  <conditionalFormatting sqref="C409:M409">
    <cfRule type="cellIs" dxfId="1918" priority="740" operator="lessThan">
      <formula>0</formula>
    </cfRule>
  </conditionalFormatting>
  <conditionalFormatting sqref="H409">
    <cfRule type="cellIs" dxfId="1917" priority="739" operator="lessThan">
      <formula>0</formula>
    </cfRule>
  </conditionalFormatting>
  <conditionalFormatting sqref="B409">
    <cfRule type="cellIs" dxfId="1916" priority="738" operator="lessThan">
      <formula>0</formula>
    </cfRule>
  </conditionalFormatting>
  <conditionalFormatting sqref="B409">
    <cfRule type="cellIs" dxfId="1915" priority="737" operator="lessThan">
      <formula>0</formula>
    </cfRule>
  </conditionalFormatting>
  <conditionalFormatting sqref="B405:N405">
    <cfRule type="cellIs" dxfId="1914" priority="736" operator="lessThan">
      <formula>0</formula>
    </cfRule>
  </conditionalFormatting>
  <conditionalFormatting sqref="B405:N405">
    <cfRule type="cellIs" dxfId="1913" priority="735" operator="lessThan">
      <formula>0</formula>
    </cfRule>
  </conditionalFormatting>
  <conditionalFormatting sqref="B405:N405">
    <cfRule type="cellIs" dxfId="1912" priority="734" operator="lessThan">
      <formula>0</formula>
    </cfRule>
  </conditionalFormatting>
  <conditionalFormatting sqref="B405:N405">
    <cfRule type="cellIs" dxfId="1911" priority="733" operator="lessThan">
      <formula>0</formula>
    </cfRule>
  </conditionalFormatting>
  <conditionalFormatting sqref="B405:N405">
    <cfRule type="cellIs" dxfId="1910" priority="732" operator="lessThan">
      <formula>0</formula>
    </cfRule>
  </conditionalFormatting>
  <conditionalFormatting sqref="B405:N405">
    <cfRule type="cellIs" dxfId="1909" priority="731" operator="lessThan">
      <formula>0</formula>
    </cfRule>
  </conditionalFormatting>
  <conditionalFormatting sqref="B405:N405">
    <cfRule type="cellIs" dxfId="1908" priority="730" operator="lessThan">
      <formula>0</formula>
    </cfRule>
  </conditionalFormatting>
  <conditionalFormatting sqref="B405:N405">
    <cfRule type="cellIs" dxfId="1907" priority="729" operator="lessThan">
      <formula>0</formula>
    </cfRule>
  </conditionalFormatting>
  <conditionalFormatting sqref="N408">
    <cfRule type="cellIs" dxfId="1906" priority="728" operator="lessThan">
      <formula>0</formula>
    </cfRule>
  </conditionalFormatting>
  <conditionalFormatting sqref="N409">
    <cfRule type="cellIs" dxfId="1905" priority="727" operator="lessThan">
      <formula>0</formula>
    </cfRule>
  </conditionalFormatting>
  <conditionalFormatting sqref="N409">
    <cfRule type="cellIs" dxfId="1904" priority="726" operator="lessThan">
      <formula>0</formula>
    </cfRule>
  </conditionalFormatting>
  <conditionalFormatting sqref="C415:M415">
    <cfRule type="cellIs" dxfId="1903" priority="725" operator="lessThan">
      <formula>0</formula>
    </cfRule>
  </conditionalFormatting>
  <conditionalFormatting sqref="C415:M415">
    <cfRule type="cellIs" dxfId="1902" priority="724" operator="lessThan">
      <formula>0</formula>
    </cfRule>
  </conditionalFormatting>
  <conditionalFormatting sqref="H415">
    <cfRule type="cellIs" dxfId="1901" priority="723" operator="lessThan">
      <formula>0</formula>
    </cfRule>
  </conditionalFormatting>
  <conditionalFormatting sqref="B415">
    <cfRule type="cellIs" dxfId="1900" priority="722" operator="lessThan">
      <formula>0</formula>
    </cfRule>
  </conditionalFormatting>
  <conditionalFormatting sqref="B415">
    <cfRule type="cellIs" dxfId="1899" priority="721" operator="lessThan">
      <formula>0</formula>
    </cfRule>
  </conditionalFormatting>
  <conditionalFormatting sqref="B411:N411">
    <cfRule type="cellIs" dxfId="1898" priority="720" operator="lessThan">
      <formula>0</formula>
    </cfRule>
  </conditionalFormatting>
  <conditionalFormatting sqref="B411:N411">
    <cfRule type="cellIs" dxfId="1897" priority="719" operator="lessThan">
      <formula>0</formula>
    </cfRule>
  </conditionalFormatting>
  <conditionalFormatting sqref="B411:N411">
    <cfRule type="cellIs" dxfId="1896" priority="718" operator="lessThan">
      <formula>0</formula>
    </cfRule>
  </conditionalFormatting>
  <conditionalFormatting sqref="B411:N411">
    <cfRule type="cellIs" dxfId="1895" priority="717" operator="lessThan">
      <formula>0</formula>
    </cfRule>
  </conditionalFormatting>
  <conditionalFormatting sqref="B411:N411">
    <cfRule type="cellIs" dxfId="1894" priority="716" operator="lessThan">
      <formula>0</formula>
    </cfRule>
  </conditionalFormatting>
  <conditionalFormatting sqref="B411:N411">
    <cfRule type="cellIs" dxfId="1893" priority="715" operator="lessThan">
      <formula>0</formula>
    </cfRule>
  </conditionalFormatting>
  <conditionalFormatting sqref="B411:N411">
    <cfRule type="cellIs" dxfId="1892" priority="714" operator="lessThan">
      <formula>0</formula>
    </cfRule>
  </conditionalFormatting>
  <conditionalFormatting sqref="B411:N411">
    <cfRule type="cellIs" dxfId="1891" priority="713" operator="lessThan">
      <formula>0</formula>
    </cfRule>
  </conditionalFormatting>
  <conditionalFormatting sqref="N414">
    <cfRule type="cellIs" dxfId="1890" priority="712" operator="lessThan">
      <formula>0</formula>
    </cfRule>
  </conditionalFormatting>
  <conditionalFormatting sqref="N415">
    <cfRule type="cellIs" dxfId="1889" priority="711" operator="lessThan">
      <formula>0</formula>
    </cfRule>
  </conditionalFormatting>
  <conditionalFormatting sqref="N415">
    <cfRule type="cellIs" dxfId="1888" priority="710" operator="lessThan">
      <formula>0</formula>
    </cfRule>
  </conditionalFormatting>
  <conditionalFormatting sqref="C421:M421">
    <cfRule type="cellIs" dxfId="1887" priority="709" operator="lessThan">
      <formula>0</formula>
    </cfRule>
  </conditionalFormatting>
  <conditionalFormatting sqref="C421:M421">
    <cfRule type="cellIs" dxfId="1886" priority="708" operator="lessThan">
      <formula>0</formula>
    </cfRule>
  </conditionalFormatting>
  <conditionalFormatting sqref="H421">
    <cfRule type="cellIs" dxfId="1885" priority="707" operator="lessThan">
      <formula>0</formula>
    </cfRule>
  </conditionalFormatting>
  <conditionalFormatting sqref="B421">
    <cfRule type="cellIs" dxfId="1884" priority="706" operator="lessThan">
      <formula>0</formula>
    </cfRule>
  </conditionalFormatting>
  <conditionalFormatting sqref="B421">
    <cfRule type="cellIs" dxfId="1883" priority="705" operator="lessThan">
      <formula>0</formula>
    </cfRule>
  </conditionalFormatting>
  <conditionalFormatting sqref="B417:N417">
    <cfRule type="cellIs" dxfId="1882" priority="704" operator="lessThan">
      <formula>0</formula>
    </cfRule>
  </conditionalFormatting>
  <conditionalFormatting sqref="B417:N417">
    <cfRule type="cellIs" dxfId="1881" priority="703" operator="lessThan">
      <formula>0</formula>
    </cfRule>
  </conditionalFormatting>
  <conditionalFormatting sqref="B417:N417">
    <cfRule type="cellIs" dxfId="1880" priority="702" operator="lessThan">
      <formula>0</formula>
    </cfRule>
  </conditionalFormatting>
  <conditionalFormatting sqref="B417:N417">
    <cfRule type="cellIs" dxfId="1879" priority="701" operator="lessThan">
      <formula>0</formula>
    </cfRule>
  </conditionalFormatting>
  <conditionalFormatting sqref="B417:N417">
    <cfRule type="cellIs" dxfId="1878" priority="700" operator="lessThan">
      <formula>0</formula>
    </cfRule>
  </conditionalFormatting>
  <conditionalFormatting sqref="B417:N417">
    <cfRule type="cellIs" dxfId="1877" priority="699" operator="lessThan">
      <formula>0</formula>
    </cfRule>
  </conditionalFormatting>
  <conditionalFormatting sqref="B417:N417">
    <cfRule type="cellIs" dxfId="1876" priority="698" operator="lessThan">
      <formula>0</formula>
    </cfRule>
  </conditionalFormatting>
  <conditionalFormatting sqref="B417:N417">
    <cfRule type="cellIs" dxfId="1875" priority="697" operator="lessThan">
      <formula>0</formula>
    </cfRule>
  </conditionalFormatting>
  <conditionalFormatting sqref="N420">
    <cfRule type="cellIs" dxfId="1874" priority="696" operator="lessThan">
      <formula>0</formula>
    </cfRule>
  </conditionalFormatting>
  <conditionalFormatting sqref="N421">
    <cfRule type="cellIs" dxfId="1873" priority="695" operator="lessThan">
      <formula>0</formula>
    </cfRule>
  </conditionalFormatting>
  <conditionalFormatting sqref="N421">
    <cfRule type="cellIs" dxfId="1872" priority="694" operator="lessThan">
      <formula>0</formula>
    </cfRule>
  </conditionalFormatting>
  <conditionalFormatting sqref="C427:M427">
    <cfRule type="cellIs" dxfId="1871" priority="693" operator="lessThan">
      <formula>0</formula>
    </cfRule>
  </conditionalFormatting>
  <conditionalFormatting sqref="C427:M427">
    <cfRule type="cellIs" dxfId="1870" priority="692" operator="lessThan">
      <formula>0</formula>
    </cfRule>
  </conditionalFormatting>
  <conditionalFormatting sqref="H427">
    <cfRule type="cellIs" dxfId="1869" priority="691" operator="lessThan">
      <formula>0</formula>
    </cfRule>
  </conditionalFormatting>
  <conditionalFormatting sqref="B427">
    <cfRule type="cellIs" dxfId="1868" priority="690" operator="lessThan">
      <formula>0</formula>
    </cfRule>
  </conditionalFormatting>
  <conditionalFormatting sqref="B427">
    <cfRule type="cellIs" dxfId="1867" priority="689" operator="lessThan">
      <formula>0</formula>
    </cfRule>
  </conditionalFormatting>
  <conditionalFormatting sqref="B423:N423">
    <cfRule type="cellIs" dxfId="1866" priority="688" operator="lessThan">
      <formula>0</formula>
    </cfRule>
  </conditionalFormatting>
  <conditionalFormatting sqref="B423:N423">
    <cfRule type="cellIs" dxfId="1865" priority="687" operator="lessThan">
      <formula>0</formula>
    </cfRule>
  </conditionalFormatting>
  <conditionalFormatting sqref="B423:N423">
    <cfRule type="cellIs" dxfId="1864" priority="686" operator="lessThan">
      <formula>0</formula>
    </cfRule>
  </conditionalFormatting>
  <conditionalFormatting sqref="B423:N423">
    <cfRule type="cellIs" dxfId="1863" priority="685" operator="lessThan">
      <formula>0</formula>
    </cfRule>
  </conditionalFormatting>
  <conditionalFormatting sqref="B423:N423">
    <cfRule type="cellIs" dxfId="1862" priority="684" operator="lessThan">
      <formula>0</formula>
    </cfRule>
  </conditionalFormatting>
  <conditionalFormatting sqref="B423:N423">
    <cfRule type="cellIs" dxfId="1861" priority="683" operator="lessThan">
      <formula>0</formula>
    </cfRule>
  </conditionalFormatting>
  <conditionalFormatting sqref="B423:N423">
    <cfRule type="cellIs" dxfId="1860" priority="682" operator="lessThan">
      <formula>0</formula>
    </cfRule>
  </conditionalFormatting>
  <conditionalFormatting sqref="B423:N423">
    <cfRule type="cellIs" dxfId="1859" priority="681" operator="lessThan">
      <formula>0</formula>
    </cfRule>
  </conditionalFormatting>
  <conditionalFormatting sqref="N426">
    <cfRule type="cellIs" dxfId="1858" priority="680" operator="lessThan">
      <formula>0</formula>
    </cfRule>
  </conditionalFormatting>
  <conditionalFormatting sqref="C537:N537">
    <cfRule type="cellIs" dxfId="1857" priority="400" operator="lessThan">
      <formula>0</formula>
    </cfRule>
  </conditionalFormatting>
  <conditionalFormatting sqref="C568:N568">
    <cfRule type="cellIs" dxfId="1856" priority="397" operator="lessThan">
      <formula>0</formula>
    </cfRule>
  </conditionalFormatting>
  <conditionalFormatting sqref="I552:N552">
    <cfRule type="cellIs" dxfId="1855" priority="394" operator="lessThan">
      <formula>0</formula>
    </cfRule>
  </conditionalFormatting>
  <conditionalFormatting sqref="I560:N560">
    <cfRule type="cellIs" dxfId="1854" priority="391" operator="lessThan">
      <formula>0</formula>
    </cfRule>
  </conditionalFormatting>
  <conditionalFormatting sqref="B429:N429">
    <cfRule type="cellIs" dxfId="1853" priority="668" operator="lessThan">
      <formula>0</formula>
    </cfRule>
  </conditionalFormatting>
  <conditionalFormatting sqref="B429:N429">
    <cfRule type="cellIs" dxfId="1852" priority="667" operator="lessThan">
      <formula>0</formula>
    </cfRule>
  </conditionalFormatting>
  <conditionalFormatting sqref="B429:N429">
    <cfRule type="cellIs" dxfId="1851" priority="666" operator="lessThan">
      <formula>0</formula>
    </cfRule>
  </conditionalFormatting>
  <conditionalFormatting sqref="B429:N429">
    <cfRule type="cellIs" dxfId="1850" priority="665" operator="lessThan">
      <formula>0</formula>
    </cfRule>
  </conditionalFormatting>
  <conditionalFormatting sqref="N432">
    <cfRule type="cellIs" dxfId="1849" priority="664" operator="lessThan">
      <formula>0</formula>
    </cfRule>
  </conditionalFormatting>
  <conditionalFormatting sqref="C439:M439">
    <cfRule type="cellIs" dxfId="1848" priority="663" operator="lessThan">
      <formula>0</formula>
    </cfRule>
  </conditionalFormatting>
  <conditionalFormatting sqref="C439:M439">
    <cfRule type="cellIs" dxfId="1847" priority="662" operator="lessThan">
      <formula>0</formula>
    </cfRule>
  </conditionalFormatting>
  <conditionalFormatting sqref="H439">
    <cfRule type="cellIs" dxfId="1846" priority="661" operator="lessThan">
      <formula>0</formula>
    </cfRule>
  </conditionalFormatting>
  <conditionalFormatting sqref="B439">
    <cfRule type="cellIs" dxfId="1845" priority="660" operator="lessThan">
      <formula>0</formula>
    </cfRule>
  </conditionalFormatting>
  <conditionalFormatting sqref="B439">
    <cfRule type="cellIs" dxfId="1844" priority="659" operator="lessThan">
      <formula>0</formula>
    </cfRule>
  </conditionalFormatting>
  <conditionalFormatting sqref="B435:N435">
    <cfRule type="cellIs" dxfId="1843" priority="658" operator="lessThan">
      <formula>0</formula>
    </cfRule>
  </conditionalFormatting>
  <conditionalFormatting sqref="B435:N435">
    <cfRule type="cellIs" dxfId="1842" priority="657" operator="lessThan">
      <formula>0</formula>
    </cfRule>
  </conditionalFormatting>
  <conditionalFormatting sqref="C641:N645">
    <cfRule type="cellIs" dxfId="1841" priority="376" operator="lessThan">
      <formula>0</formula>
    </cfRule>
  </conditionalFormatting>
  <conditionalFormatting sqref="C597:N597">
    <cfRule type="cellIs" dxfId="1840" priority="375" operator="lessThan">
      <formula>0</formula>
    </cfRule>
  </conditionalFormatting>
  <conditionalFormatting sqref="C603:N603">
    <cfRule type="cellIs" dxfId="1839" priority="372" operator="lessThan">
      <formula>0</formula>
    </cfRule>
  </conditionalFormatting>
  <conditionalFormatting sqref="C603:N603">
    <cfRule type="cellIs" dxfId="1838" priority="371" operator="lessThan">
      <formula>0</formula>
    </cfRule>
  </conditionalFormatting>
  <conditionalFormatting sqref="C603:N603">
    <cfRule type="cellIs" dxfId="1837" priority="370" operator="lessThan">
      <formula>0</formula>
    </cfRule>
  </conditionalFormatting>
  <conditionalFormatting sqref="H445">
    <cfRule type="cellIs" dxfId="1836" priority="645" operator="lessThan">
      <formula>0</formula>
    </cfRule>
  </conditionalFormatting>
  <conditionalFormatting sqref="B445">
    <cfRule type="cellIs" dxfId="1835" priority="644" operator="lessThan">
      <formula>0</formula>
    </cfRule>
  </conditionalFormatting>
  <conditionalFormatting sqref="B445">
    <cfRule type="cellIs" dxfId="1834" priority="643" operator="lessThan">
      <formula>0</formula>
    </cfRule>
  </conditionalFormatting>
  <conditionalFormatting sqref="B441:N441">
    <cfRule type="cellIs" dxfId="1833" priority="642" operator="lessThan">
      <formula>0</formula>
    </cfRule>
  </conditionalFormatting>
  <conditionalFormatting sqref="B441:N441">
    <cfRule type="cellIs" dxfId="1832" priority="641" operator="lessThan">
      <formula>0</formula>
    </cfRule>
  </conditionalFormatting>
  <conditionalFormatting sqref="B441:N441">
    <cfRule type="cellIs" dxfId="1831" priority="640" operator="lessThan">
      <formula>0</formula>
    </cfRule>
  </conditionalFormatting>
  <conditionalFormatting sqref="B441:N441">
    <cfRule type="cellIs" dxfId="1830" priority="639" operator="lessThan">
      <formula>0</formula>
    </cfRule>
  </conditionalFormatting>
  <conditionalFormatting sqref="B441:N441">
    <cfRule type="cellIs" dxfId="1829" priority="638" operator="lessThan">
      <formula>0</formula>
    </cfRule>
  </conditionalFormatting>
  <conditionalFormatting sqref="B441:N441">
    <cfRule type="cellIs" dxfId="1828" priority="637" operator="lessThan">
      <formula>0</formula>
    </cfRule>
  </conditionalFormatting>
  <conditionalFormatting sqref="B441:N441">
    <cfRule type="cellIs" dxfId="1827" priority="636" operator="lessThan">
      <formula>0</formula>
    </cfRule>
  </conditionalFormatting>
  <conditionalFormatting sqref="B441:N441">
    <cfRule type="cellIs" dxfId="1826" priority="635" operator="lessThan">
      <formula>0</formula>
    </cfRule>
  </conditionalFormatting>
  <conditionalFormatting sqref="N444">
    <cfRule type="cellIs" dxfId="1825" priority="634" operator="lessThan">
      <formula>0</formula>
    </cfRule>
  </conditionalFormatting>
  <conditionalFormatting sqref="N445">
    <cfRule type="cellIs" dxfId="1824" priority="633" operator="lessThan">
      <formula>0</formula>
    </cfRule>
  </conditionalFormatting>
  <conditionalFormatting sqref="N445">
    <cfRule type="cellIs" dxfId="1823" priority="632" operator="lessThan">
      <formula>0</formula>
    </cfRule>
  </conditionalFormatting>
  <conditionalFormatting sqref="C452:M452">
    <cfRule type="cellIs" dxfId="1822" priority="631" operator="lessThan">
      <formula>0</formula>
    </cfRule>
  </conditionalFormatting>
  <conditionalFormatting sqref="C452:M452">
    <cfRule type="cellIs" dxfId="1821" priority="630" operator="lessThan">
      <formula>0</formula>
    </cfRule>
  </conditionalFormatting>
  <conditionalFormatting sqref="H452">
    <cfRule type="cellIs" dxfId="1820" priority="629" operator="lessThan">
      <formula>0</formula>
    </cfRule>
  </conditionalFormatting>
  <conditionalFormatting sqref="B452">
    <cfRule type="cellIs" dxfId="1819" priority="628" operator="lessThan">
      <formula>0</formula>
    </cfRule>
  </conditionalFormatting>
  <conditionalFormatting sqref="B452">
    <cfRule type="cellIs" dxfId="1818" priority="627" operator="lessThan">
      <formula>0</formula>
    </cfRule>
  </conditionalFormatting>
  <conditionalFormatting sqref="B448:N448">
    <cfRule type="cellIs" dxfId="1817" priority="626" operator="lessThan">
      <formula>0</formula>
    </cfRule>
  </conditionalFormatting>
  <conditionalFormatting sqref="B448:N448">
    <cfRule type="cellIs" dxfId="1816" priority="625" operator="lessThan">
      <formula>0</formula>
    </cfRule>
  </conditionalFormatting>
  <conditionalFormatting sqref="B448:N448">
    <cfRule type="cellIs" dxfId="1815" priority="624" operator="lessThan">
      <formula>0</formula>
    </cfRule>
  </conditionalFormatting>
  <conditionalFormatting sqref="B448:N448">
    <cfRule type="cellIs" dxfId="1814" priority="623" operator="lessThan">
      <formula>0</formula>
    </cfRule>
  </conditionalFormatting>
  <conditionalFormatting sqref="B448:N448">
    <cfRule type="cellIs" dxfId="1813" priority="622" operator="lessThan">
      <formula>0</formula>
    </cfRule>
  </conditionalFormatting>
  <conditionalFormatting sqref="B448:N448">
    <cfRule type="cellIs" dxfId="1812" priority="621" operator="lessThan">
      <formula>0</formula>
    </cfRule>
  </conditionalFormatting>
  <conditionalFormatting sqref="B448:N448">
    <cfRule type="cellIs" dxfId="1811" priority="620" operator="lessThan">
      <formula>0</formula>
    </cfRule>
  </conditionalFormatting>
  <conditionalFormatting sqref="B448:N448">
    <cfRule type="cellIs" dxfId="1810" priority="619" operator="lessThan">
      <formula>0</formula>
    </cfRule>
  </conditionalFormatting>
  <conditionalFormatting sqref="N451">
    <cfRule type="cellIs" dxfId="1809" priority="618" operator="lessThan">
      <formula>0</formula>
    </cfRule>
  </conditionalFormatting>
  <conditionalFormatting sqref="N452">
    <cfRule type="cellIs" dxfId="1808" priority="617" operator="lessThan">
      <formula>0</formula>
    </cfRule>
  </conditionalFormatting>
  <conditionalFormatting sqref="N452">
    <cfRule type="cellIs" dxfId="1807" priority="616" operator="lessThan">
      <formula>0</formula>
    </cfRule>
  </conditionalFormatting>
  <conditionalFormatting sqref="C458:M458">
    <cfRule type="cellIs" dxfId="1806" priority="615" operator="lessThan">
      <formula>0</formula>
    </cfRule>
  </conditionalFormatting>
  <conditionalFormatting sqref="C458:M458">
    <cfRule type="cellIs" dxfId="1805" priority="614" operator="lessThan">
      <formula>0</formula>
    </cfRule>
  </conditionalFormatting>
  <conditionalFormatting sqref="H458">
    <cfRule type="cellIs" dxfId="1804" priority="613" operator="lessThan">
      <formula>0</formula>
    </cfRule>
  </conditionalFormatting>
  <conditionalFormatting sqref="B458">
    <cfRule type="cellIs" dxfId="1803" priority="612" operator="lessThan">
      <formula>0</formula>
    </cfRule>
  </conditionalFormatting>
  <conditionalFormatting sqref="B458">
    <cfRule type="cellIs" dxfId="1802" priority="611" operator="lessThan">
      <formula>0</formula>
    </cfRule>
  </conditionalFormatting>
  <conditionalFormatting sqref="Q505">
    <cfRule type="cellIs" dxfId="1801" priority="333" operator="lessThan">
      <formula>0</formula>
    </cfRule>
  </conditionalFormatting>
  <conditionalFormatting sqref="P505">
    <cfRule type="cellIs" dxfId="1800" priority="332" operator="lessThan">
      <formula>0</formula>
    </cfRule>
  </conditionalFormatting>
  <conditionalFormatting sqref="Q513">
    <cfRule type="cellIs" dxfId="1799" priority="330" operator="lessThan">
      <formula>0</formula>
    </cfRule>
  </conditionalFormatting>
  <conditionalFormatting sqref="P513">
    <cfRule type="cellIs" dxfId="1798" priority="329" operator="lessThan">
      <formula>0</formula>
    </cfRule>
  </conditionalFormatting>
  <conditionalFormatting sqref="Q522">
    <cfRule type="cellIs" dxfId="1797" priority="327" operator="lessThan">
      <formula>0</formula>
    </cfRule>
  </conditionalFormatting>
  <conditionalFormatting sqref="P522">
    <cfRule type="cellIs" dxfId="1796" priority="326" operator="lessThan">
      <formula>0</formula>
    </cfRule>
  </conditionalFormatting>
  <conditionalFormatting sqref="Q530">
    <cfRule type="cellIs" dxfId="1795" priority="324" operator="lessThan">
      <formula>0</formula>
    </cfRule>
  </conditionalFormatting>
  <conditionalFormatting sqref="C461:C464">
    <cfRule type="expression" dxfId="1794" priority="598">
      <formula>C461/B461&gt;1</formula>
    </cfRule>
    <cfRule type="expression" dxfId="1793" priority="599">
      <formula>C461/B461&lt;1</formula>
    </cfRule>
  </conditionalFormatting>
  <conditionalFormatting sqref="Q538">
    <cfRule type="cellIs" dxfId="1792" priority="321" operator="lessThan">
      <formula>0</formula>
    </cfRule>
  </conditionalFormatting>
  <conditionalFormatting sqref="D461:N464">
    <cfRule type="expression" dxfId="1791" priority="595">
      <formula>D461/C461&gt;1</formula>
    </cfRule>
    <cfRule type="expression" dxfId="1790" priority="596">
      <formula>D461/C461&lt;1</formula>
    </cfRule>
  </conditionalFormatting>
  <conditionalFormatting sqref="Q553">
    <cfRule type="cellIs" dxfId="1789" priority="318" operator="lessThan">
      <formula>0</formula>
    </cfRule>
  </conditionalFormatting>
  <conditionalFormatting sqref="B461:B464 B552:N552 B560:N560 B575:N575 B589:N589">
    <cfRule type="expression" dxfId="1788" priority="592">
      <formula>B461/#REF!&gt;1</formula>
    </cfRule>
    <cfRule type="expression" dxfId="1787" priority="593">
      <formula>B461/#REF!&lt;1</formula>
    </cfRule>
  </conditionalFormatting>
  <conditionalFormatting sqref="Q561">
    <cfRule type="cellIs" dxfId="1786" priority="315" operator="lessThan">
      <formula>0</formula>
    </cfRule>
  </conditionalFormatting>
  <conditionalFormatting sqref="B512">
    <cfRule type="expression" dxfId="1785" priority="589">
      <formula>B512/#REF!&gt;1</formula>
    </cfRule>
    <cfRule type="expression" dxfId="1784" priority="590">
      <formula>B512/#REF!&lt;1</formula>
    </cfRule>
  </conditionalFormatting>
  <conditionalFormatting sqref="Q590">
    <cfRule type="cellIs" dxfId="1783" priority="312" operator="lessThan">
      <formula>0</formula>
    </cfRule>
  </conditionalFormatting>
  <conditionalFormatting sqref="C512">
    <cfRule type="expression" dxfId="1782" priority="586">
      <formula>C512/B512&gt;1</formula>
    </cfRule>
    <cfRule type="expression" dxfId="1781" priority="587">
      <formula>C512/B512&lt;1</formula>
    </cfRule>
  </conditionalFormatting>
  <conditionalFormatting sqref="D512">
    <cfRule type="cellIs" dxfId="1780" priority="585" operator="lessThan">
      <formula>0</formula>
    </cfRule>
  </conditionalFormatting>
  <conditionalFormatting sqref="D512">
    <cfRule type="expression" dxfId="1779" priority="583">
      <formula>D512/C512&gt;1</formula>
    </cfRule>
    <cfRule type="expression" dxfId="1778" priority="584">
      <formula>D512/C512&lt;1</formula>
    </cfRule>
  </conditionalFormatting>
  <conditionalFormatting sqref="E512">
    <cfRule type="cellIs" dxfId="1777" priority="582" operator="lessThan">
      <formula>0</formula>
    </cfRule>
  </conditionalFormatting>
  <conditionalFormatting sqref="E512">
    <cfRule type="expression" dxfId="1776" priority="580">
      <formula>E512/D512&gt;1</formula>
    </cfRule>
    <cfRule type="expression" dxfId="1775" priority="581">
      <formula>E512/D512&lt;1</formula>
    </cfRule>
  </conditionalFormatting>
  <conditionalFormatting sqref="F512">
    <cfRule type="cellIs" dxfId="1774" priority="579" operator="lessThan">
      <formula>0</formula>
    </cfRule>
  </conditionalFormatting>
  <conditionalFormatting sqref="F512">
    <cfRule type="expression" dxfId="1773" priority="577">
      <formula>F512/E512&gt;1</formula>
    </cfRule>
    <cfRule type="expression" dxfId="1772" priority="578">
      <formula>F512/E512&lt;1</formula>
    </cfRule>
  </conditionalFormatting>
  <conditionalFormatting sqref="G512">
    <cfRule type="cellIs" dxfId="1771" priority="576" operator="lessThan">
      <formula>0</formula>
    </cfRule>
  </conditionalFormatting>
  <conditionalFormatting sqref="G512">
    <cfRule type="expression" dxfId="1770" priority="574">
      <formula>G512/F512&gt;1</formula>
    </cfRule>
    <cfRule type="expression" dxfId="1769" priority="575">
      <formula>G512/F512&lt;1</formula>
    </cfRule>
  </conditionalFormatting>
  <conditionalFormatting sqref="H512">
    <cfRule type="cellIs" dxfId="1768" priority="573" operator="lessThan">
      <formula>0</formula>
    </cfRule>
  </conditionalFormatting>
  <conditionalFormatting sqref="H512">
    <cfRule type="expression" dxfId="1767" priority="571">
      <formula>H512/G512&gt;1</formula>
    </cfRule>
    <cfRule type="expression" dxfId="1766" priority="572">
      <formula>H512/G512&lt;1</formula>
    </cfRule>
  </conditionalFormatting>
  <conditionalFormatting sqref="I512:N512">
    <cfRule type="cellIs" dxfId="1765" priority="570" operator="lessThan">
      <formula>0</formula>
    </cfRule>
  </conditionalFormatting>
  <conditionalFormatting sqref="I512:N512">
    <cfRule type="expression" dxfId="1764" priority="568">
      <formula>I512/H512&gt;1</formula>
    </cfRule>
    <cfRule type="expression" dxfId="1763" priority="569">
      <formula>I512/H512&lt;1</formula>
    </cfRule>
  </conditionalFormatting>
  <conditionalFormatting sqref="B552">
    <cfRule type="cellIs" dxfId="1762" priority="567" operator="lessThan">
      <formula>0</formula>
    </cfRule>
  </conditionalFormatting>
  <conditionalFormatting sqref="B552">
    <cfRule type="expression" dxfId="1761" priority="565">
      <formula>B552/#REF!&gt;1</formula>
    </cfRule>
    <cfRule type="expression" dxfId="1760" priority="566">
      <formula>B552/#REF!&lt;1</formula>
    </cfRule>
  </conditionalFormatting>
  <conditionalFormatting sqref="C552">
    <cfRule type="cellIs" dxfId="1759" priority="564" operator="lessThan">
      <formula>0</formula>
    </cfRule>
  </conditionalFormatting>
  <conditionalFormatting sqref="C552">
    <cfRule type="expression" dxfId="1758" priority="562">
      <formula>C552/B552&gt;1</formula>
    </cfRule>
    <cfRule type="expression" dxfId="1757" priority="563">
      <formula>C552/B552&lt;1</formula>
    </cfRule>
  </conditionalFormatting>
  <conditionalFormatting sqref="D552">
    <cfRule type="cellIs" dxfId="1756" priority="561" operator="lessThan">
      <formula>0</formula>
    </cfRule>
  </conditionalFormatting>
  <conditionalFormatting sqref="D552">
    <cfRule type="expression" dxfId="1755" priority="559">
      <formula>D552/C552&gt;1</formula>
    </cfRule>
    <cfRule type="expression" dxfId="1754" priority="560">
      <formula>D552/C552&lt;1</formula>
    </cfRule>
  </conditionalFormatting>
  <conditionalFormatting sqref="E552">
    <cfRule type="cellIs" dxfId="1753" priority="558" operator="lessThan">
      <formula>0</formula>
    </cfRule>
  </conditionalFormatting>
  <conditionalFormatting sqref="E552">
    <cfRule type="expression" dxfId="1752" priority="556">
      <formula>E552/D552&gt;1</formula>
    </cfRule>
    <cfRule type="expression" dxfId="1751" priority="557">
      <formula>E552/D552&lt;1</formula>
    </cfRule>
  </conditionalFormatting>
  <conditionalFormatting sqref="F552">
    <cfRule type="cellIs" dxfId="1750" priority="555" operator="lessThan">
      <formula>0</formula>
    </cfRule>
  </conditionalFormatting>
  <conditionalFormatting sqref="F552">
    <cfRule type="expression" dxfId="1749" priority="553">
      <formula>F552/E552&gt;1</formula>
    </cfRule>
    <cfRule type="expression" dxfId="1748" priority="554">
      <formula>F552/E552&lt;1</formula>
    </cfRule>
  </conditionalFormatting>
  <conditionalFormatting sqref="G552">
    <cfRule type="cellIs" dxfId="1747" priority="552" operator="lessThan">
      <formula>0</formula>
    </cfRule>
  </conditionalFormatting>
  <conditionalFormatting sqref="G552">
    <cfRule type="expression" dxfId="1746" priority="550">
      <formula>G552/F552&gt;1</formula>
    </cfRule>
    <cfRule type="expression" dxfId="1745" priority="551">
      <formula>G552/F552&lt;1</formula>
    </cfRule>
  </conditionalFormatting>
  <conditionalFormatting sqref="H552">
    <cfRule type="cellIs" dxfId="1744" priority="549" operator="lessThan">
      <formula>0</formula>
    </cfRule>
  </conditionalFormatting>
  <conditionalFormatting sqref="H552">
    <cfRule type="expression" dxfId="1743" priority="547">
      <formula>H552/G552&gt;1</formula>
    </cfRule>
    <cfRule type="expression" dxfId="1742" priority="548">
      <formula>H552/G552&lt;1</formula>
    </cfRule>
  </conditionalFormatting>
  <conditionalFormatting sqref="B560">
    <cfRule type="cellIs" dxfId="1741" priority="546" operator="lessThan">
      <formula>0</formula>
    </cfRule>
  </conditionalFormatting>
  <conditionalFormatting sqref="B560">
    <cfRule type="expression" dxfId="1740" priority="544">
      <formula>B560/#REF!&gt;1</formula>
    </cfRule>
    <cfRule type="expression" dxfId="1739" priority="545">
      <formula>B560/#REF!&lt;1</formula>
    </cfRule>
  </conditionalFormatting>
  <conditionalFormatting sqref="C560">
    <cfRule type="cellIs" dxfId="1738" priority="543" operator="lessThan">
      <formula>0</formula>
    </cfRule>
  </conditionalFormatting>
  <conditionalFormatting sqref="C560">
    <cfRule type="expression" dxfId="1737" priority="541">
      <formula>C560/B560&gt;1</formula>
    </cfRule>
    <cfRule type="expression" dxfId="1736" priority="542">
      <formula>C560/B560&lt;1</formula>
    </cfRule>
  </conditionalFormatting>
  <conditionalFormatting sqref="D560">
    <cfRule type="cellIs" dxfId="1735" priority="540" operator="lessThan">
      <formula>0</formula>
    </cfRule>
  </conditionalFormatting>
  <conditionalFormatting sqref="D560">
    <cfRule type="expression" dxfId="1734" priority="538">
      <formula>D560/C560&gt;1</formula>
    </cfRule>
    <cfRule type="expression" dxfId="1733" priority="539">
      <formula>D560/C560&lt;1</formula>
    </cfRule>
  </conditionalFormatting>
  <conditionalFormatting sqref="E560">
    <cfRule type="cellIs" dxfId="1732" priority="537" operator="lessThan">
      <formula>0</formula>
    </cfRule>
  </conditionalFormatting>
  <conditionalFormatting sqref="E560">
    <cfRule type="expression" dxfId="1731" priority="535">
      <formula>E560/D560&gt;1</formula>
    </cfRule>
    <cfRule type="expression" dxfId="1730" priority="536">
      <formula>E560/D560&lt;1</formula>
    </cfRule>
  </conditionalFormatting>
  <conditionalFormatting sqref="F560">
    <cfRule type="cellIs" dxfId="1729" priority="534" operator="lessThan">
      <formula>0</formula>
    </cfRule>
  </conditionalFormatting>
  <conditionalFormatting sqref="F560">
    <cfRule type="expression" dxfId="1728" priority="532">
      <formula>F560/E560&gt;1</formula>
    </cfRule>
    <cfRule type="expression" dxfId="1727" priority="533">
      <formula>F560/E560&lt;1</formula>
    </cfRule>
  </conditionalFormatting>
  <conditionalFormatting sqref="G560">
    <cfRule type="cellIs" dxfId="1726" priority="531" operator="lessThan">
      <formula>0</formula>
    </cfRule>
  </conditionalFormatting>
  <conditionalFormatting sqref="G560">
    <cfRule type="expression" dxfId="1725" priority="529">
      <formula>G560/F560&gt;1</formula>
    </cfRule>
    <cfRule type="expression" dxfId="1724" priority="530">
      <formula>G560/F560&lt;1</formula>
    </cfRule>
  </conditionalFormatting>
  <conditionalFormatting sqref="H560">
    <cfRule type="cellIs" dxfId="1723" priority="528" operator="lessThan">
      <formula>0</formula>
    </cfRule>
  </conditionalFormatting>
  <conditionalFormatting sqref="H560">
    <cfRule type="expression" dxfId="1722" priority="526">
      <formula>H560/G560&gt;1</formula>
    </cfRule>
    <cfRule type="expression" dxfId="1721" priority="527">
      <formula>H560/G560&lt;1</formula>
    </cfRule>
  </conditionalFormatting>
  <conditionalFormatting sqref="O616:O619">
    <cfRule type="cellIs" dxfId="1720" priority="278" operator="lessThan">
      <formula>0</formula>
    </cfRule>
  </conditionalFormatting>
  <conditionalFormatting sqref="B589">
    <cfRule type="expression" dxfId="1719" priority="523">
      <formula>B589/#REF!&gt;1</formula>
    </cfRule>
    <cfRule type="expression" dxfId="1718" priority="524">
      <formula>B589/#REF!&lt;1</formula>
    </cfRule>
  </conditionalFormatting>
  <conditionalFormatting sqref="C589">
    <cfRule type="cellIs" dxfId="1717" priority="522" operator="lessThan">
      <formula>0</formula>
    </cfRule>
  </conditionalFormatting>
  <conditionalFormatting sqref="C589">
    <cfRule type="expression" dxfId="1716" priority="520">
      <formula>C589/B589&gt;1</formula>
    </cfRule>
    <cfRule type="expression" dxfId="1715" priority="521">
      <formula>C589/B589&lt;1</formula>
    </cfRule>
  </conditionalFormatting>
  <conditionalFormatting sqref="O605:O607">
    <cfRule type="cellIs" dxfId="1714" priority="272" operator="lessThan">
      <formula>0</formula>
    </cfRule>
  </conditionalFormatting>
  <conditionalFormatting sqref="D589">
    <cfRule type="expression" dxfId="1713" priority="517">
      <formula>D589/C589&gt;1</formula>
    </cfRule>
    <cfRule type="expression" dxfId="1712" priority="518">
      <formula>D589/C589&lt;1</formula>
    </cfRule>
  </conditionalFormatting>
  <conditionalFormatting sqref="E589">
    <cfRule type="cellIs" dxfId="1711" priority="516" operator="lessThan">
      <formula>0</formula>
    </cfRule>
  </conditionalFormatting>
  <conditionalFormatting sqref="E589">
    <cfRule type="expression" dxfId="1710" priority="514">
      <formula>E589/D589&gt;1</formula>
    </cfRule>
    <cfRule type="expression" dxfId="1709" priority="515">
      <formula>E589/D589&lt;1</formula>
    </cfRule>
  </conditionalFormatting>
  <conditionalFormatting sqref="F589">
    <cfRule type="cellIs" dxfId="1708" priority="513" operator="lessThan">
      <formula>0</formula>
    </cfRule>
  </conditionalFormatting>
  <conditionalFormatting sqref="F589">
    <cfRule type="expression" dxfId="1707" priority="511">
      <formula>F589/E589&gt;1</formula>
    </cfRule>
    <cfRule type="expression" dxfId="1706" priority="512">
      <formula>F589/E589&lt;1</formula>
    </cfRule>
  </conditionalFormatting>
  <conditionalFormatting sqref="O377">
    <cfRule type="cellIs" dxfId="1705" priority="263" operator="lessThan">
      <formula>0</formula>
    </cfRule>
  </conditionalFormatting>
  <conditionalFormatting sqref="G589">
    <cfRule type="expression" dxfId="1704" priority="508">
      <formula>G589/F589&gt;1</formula>
    </cfRule>
    <cfRule type="expression" dxfId="1703" priority="509">
      <formula>G589/F589&lt;1</formula>
    </cfRule>
  </conditionalFormatting>
  <conditionalFormatting sqref="O366">
    <cfRule type="cellIs" dxfId="1702" priority="262" operator="lessThan">
      <formula>0</formula>
    </cfRule>
  </conditionalFormatting>
  <conditionalFormatting sqref="H589">
    <cfRule type="expression" dxfId="1701" priority="505">
      <formula>H589/G589&gt;1</formula>
    </cfRule>
    <cfRule type="expression" dxfId="1700" priority="506">
      <formula>H589/G589&lt;1</formula>
    </cfRule>
  </conditionalFormatting>
  <conditionalFormatting sqref="N596">
    <cfRule type="cellIs" dxfId="1699" priority="504" operator="lessThan">
      <formula>0</formula>
    </cfRule>
  </conditionalFormatting>
  <conditionalFormatting sqref="O387">
    <cfRule type="cellIs" dxfId="1698" priority="257" operator="lessThan">
      <formula>0</formula>
    </cfRule>
  </conditionalFormatting>
  <conditionalFormatting sqref="O387">
    <cfRule type="cellIs" dxfId="1697" priority="258" operator="lessThan">
      <formula>0</formula>
    </cfRule>
  </conditionalFormatting>
  <conditionalFormatting sqref="O387">
    <cfRule type="cellIs" dxfId="1696" priority="255" operator="lessThan">
      <formula>0</formula>
    </cfRule>
  </conditionalFormatting>
  <conditionalFormatting sqref="O387">
    <cfRule type="cellIs" dxfId="1695" priority="256" operator="lessThan">
      <formula>0</formula>
    </cfRule>
  </conditionalFormatting>
  <conditionalFormatting sqref="N600">
    <cfRule type="cellIs" dxfId="1694" priority="503" operator="lessThan">
      <formula>0</formula>
    </cfRule>
  </conditionalFormatting>
  <conditionalFormatting sqref="N600">
    <cfRule type="cellIs" dxfId="1693" priority="502" operator="lessThan">
      <formula>0</formula>
    </cfRule>
  </conditionalFormatting>
  <conditionalFormatting sqref="P363">
    <cfRule type="cellIs" dxfId="1692" priority="501" operator="lessThan">
      <formula>0</formula>
    </cfRule>
  </conditionalFormatting>
  <conditionalFormatting sqref="P364:P365">
    <cfRule type="cellIs" dxfId="1691" priority="500" operator="lessThan">
      <formula>0</formula>
    </cfRule>
  </conditionalFormatting>
  <conditionalFormatting sqref="P461:P464">
    <cfRule type="cellIs" dxfId="1690" priority="499" operator="lessThan">
      <formula>0</formula>
    </cfRule>
  </conditionalFormatting>
  <conditionalFormatting sqref="P361">
    <cfRule type="cellIs" dxfId="1689" priority="498" operator="lessThan">
      <formula>0</formula>
    </cfRule>
  </conditionalFormatting>
  <conditionalFormatting sqref="P366:P367">
    <cfRule type="cellIs" dxfId="1688" priority="497" operator="lessThan">
      <formula>0</formula>
    </cfRule>
  </conditionalFormatting>
  <conditionalFormatting sqref="P369:P373">
    <cfRule type="cellIs" dxfId="1687" priority="496" operator="lessThan">
      <formula>0</formula>
    </cfRule>
  </conditionalFormatting>
  <conditionalFormatting sqref="P378:P379">
    <cfRule type="cellIs" dxfId="1686" priority="495" operator="lessThan">
      <formula>0</formula>
    </cfRule>
  </conditionalFormatting>
  <conditionalFormatting sqref="P384:P385">
    <cfRule type="cellIs" dxfId="1685" priority="494" operator="lessThan">
      <formula>0</formula>
    </cfRule>
  </conditionalFormatting>
  <conditionalFormatting sqref="P390:P391">
    <cfRule type="cellIs" dxfId="1684" priority="493" operator="lessThan">
      <formula>0</formula>
    </cfRule>
  </conditionalFormatting>
  <conditionalFormatting sqref="P396:P397">
    <cfRule type="cellIs" dxfId="1683" priority="492" operator="lessThan">
      <formula>0</formula>
    </cfRule>
  </conditionalFormatting>
  <conditionalFormatting sqref="P402">
    <cfRule type="cellIs" dxfId="1682" priority="491" operator="lessThan">
      <formula>0</formula>
    </cfRule>
  </conditionalFormatting>
  <conditionalFormatting sqref="P408:P409">
    <cfRule type="cellIs" dxfId="1681" priority="490" operator="lessThan">
      <formula>0</formula>
    </cfRule>
  </conditionalFormatting>
  <conditionalFormatting sqref="P414:P415">
    <cfRule type="cellIs" dxfId="1680" priority="489" operator="lessThan">
      <formula>0</formula>
    </cfRule>
  </conditionalFormatting>
  <conditionalFormatting sqref="P420:P421">
    <cfRule type="cellIs" dxfId="1679" priority="488" operator="lessThan">
      <formula>0</formula>
    </cfRule>
  </conditionalFormatting>
  <conditionalFormatting sqref="P426:P427">
    <cfRule type="cellIs" dxfId="1678" priority="487" operator="lessThan">
      <formula>0</formula>
    </cfRule>
  </conditionalFormatting>
  <conditionalFormatting sqref="P432:P433">
    <cfRule type="cellIs" dxfId="1677" priority="486" operator="lessThan">
      <formula>0</formula>
    </cfRule>
  </conditionalFormatting>
  <conditionalFormatting sqref="P438:P439">
    <cfRule type="cellIs" dxfId="1676" priority="485" operator="lessThan">
      <formula>0</formula>
    </cfRule>
  </conditionalFormatting>
  <conditionalFormatting sqref="P444:P445">
    <cfRule type="cellIs" dxfId="1675" priority="484" operator="lessThan">
      <formula>0</formula>
    </cfRule>
  </conditionalFormatting>
  <conditionalFormatting sqref="P451:P452">
    <cfRule type="cellIs" dxfId="1674" priority="483" operator="lessThan">
      <formula>0</formula>
    </cfRule>
  </conditionalFormatting>
  <conditionalFormatting sqref="P457:P458">
    <cfRule type="cellIs" dxfId="1673" priority="482" operator="lessThan">
      <formula>0</formula>
    </cfRule>
  </conditionalFormatting>
  <conditionalFormatting sqref="P465">
    <cfRule type="cellIs" dxfId="1672" priority="481" operator="lessThan">
      <formula>0</formula>
    </cfRule>
  </conditionalFormatting>
  <conditionalFormatting sqref="P472">
    <cfRule type="cellIs" dxfId="1671" priority="480" operator="lessThan">
      <formula>0</formula>
    </cfRule>
  </conditionalFormatting>
  <conditionalFormatting sqref="P503:P504">
    <cfRule type="cellIs" dxfId="1670" priority="479" operator="lessThan">
      <formula>0</formula>
    </cfRule>
  </conditionalFormatting>
  <conditionalFormatting sqref="P511:P512">
    <cfRule type="cellIs" dxfId="1669" priority="478" operator="lessThan">
      <formula>0</formula>
    </cfRule>
  </conditionalFormatting>
  <conditionalFormatting sqref="P520:P521">
    <cfRule type="cellIs" dxfId="1668" priority="477" operator="lessThan">
      <formula>0</formula>
    </cfRule>
  </conditionalFormatting>
  <conditionalFormatting sqref="P528:P529">
    <cfRule type="cellIs" dxfId="1667" priority="476" operator="lessThan">
      <formula>0</formula>
    </cfRule>
  </conditionalFormatting>
  <conditionalFormatting sqref="P544:P545">
    <cfRule type="cellIs" dxfId="1666" priority="475" operator="lessThan">
      <formula>0</formula>
    </cfRule>
  </conditionalFormatting>
  <conditionalFormatting sqref="P536:P537">
    <cfRule type="cellIs" dxfId="1665" priority="474" operator="lessThan">
      <formula>0</formula>
    </cfRule>
  </conditionalFormatting>
  <conditionalFormatting sqref="P551:P552">
    <cfRule type="cellIs" dxfId="1664" priority="473" operator="lessThan">
      <formula>0</formula>
    </cfRule>
  </conditionalFormatting>
  <conditionalFormatting sqref="P559:P560">
    <cfRule type="cellIs" dxfId="1663" priority="472" operator="lessThan">
      <formula>0</formula>
    </cfRule>
  </conditionalFormatting>
  <conditionalFormatting sqref="P567:P568">
    <cfRule type="cellIs" dxfId="1662" priority="471" operator="lessThan">
      <formula>0</formula>
    </cfRule>
  </conditionalFormatting>
  <conditionalFormatting sqref="P574:P575">
    <cfRule type="cellIs" dxfId="1661" priority="470" operator="lessThan">
      <formula>0</formula>
    </cfRule>
  </conditionalFormatting>
  <conditionalFormatting sqref="P581:P582">
    <cfRule type="cellIs" dxfId="1660" priority="469" operator="lessThan">
      <formula>0</formula>
    </cfRule>
  </conditionalFormatting>
  <conditionalFormatting sqref="P588:P589">
    <cfRule type="cellIs" dxfId="1659" priority="468" operator="lessThan">
      <formula>0</formula>
    </cfRule>
  </conditionalFormatting>
  <conditionalFormatting sqref="P596:P597">
    <cfRule type="cellIs" dxfId="1658" priority="467" operator="lessThan">
      <formula>0</formula>
    </cfRule>
  </conditionalFormatting>
  <conditionalFormatting sqref="P603">
    <cfRule type="cellIs" dxfId="1657" priority="466" operator="lessThan">
      <formula>0</formula>
    </cfRule>
  </conditionalFormatting>
  <conditionalFormatting sqref="P608">
    <cfRule type="cellIs" dxfId="1656" priority="465" operator="lessThan">
      <formula>0</formula>
    </cfRule>
  </conditionalFormatting>
  <conditionalFormatting sqref="O405">
    <cfRule type="cellIs" dxfId="1655" priority="215" operator="lessThan">
      <formula>0</formula>
    </cfRule>
  </conditionalFormatting>
  <conditionalFormatting sqref="P632:P634">
    <cfRule type="cellIs" dxfId="1654" priority="464" operator="lessThan">
      <formula>0</formula>
    </cfRule>
  </conditionalFormatting>
  <conditionalFormatting sqref="I710:N710 P708:Q711">
    <cfRule type="cellIs" dxfId="1653" priority="458" operator="lessThan">
      <formula>0</formula>
    </cfRule>
  </conditionalFormatting>
  <conditionalFormatting sqref="P636:P637 P641:P645">
    <cfRule type="cellIs" dxfId="1652" priority="463" operator="lessThan">
      <formula>0</formula>
    </cfRule>
  </conditionalFormatting>
  <conditionalFormatting sqref="P648">
    <cfRule type="cellIs" dxfId="1651" priority="462" operator="lessThan">
      <formula>0</formula>
    </cfRule>
  </conditionalFormatting>
  <conditionalFormatting sqref="P649">
    <cfRule type="cellIs" dxfId="1650" priority="461" operator="lessThan">
      <formula>0</formula>
    </cfRule>
  </conditionalFormatting>
  <conditionalFormatting sqref="P651">
    <cfRule type="cellIs" dxfId="1649" priority="460" operator="lessThan">
      <formula>0</formula>
    </cfRule>
  </conditionalFormatting>
  <conditionalFormatting sqref="P652">
    <cfRule type="cellIs" dxfId="1648" priority="459" operator="lessThan">
      <formula>0</formula>
    </cfRule>
  </conditionalFormatting>
  <conditionalFormatting sqref="D654:N654 D651:N651 D648:N649 D632:N634">
    <cfRule type="expression" dxfId="1647" priority="431">
      <formula>D632/C632&gt;1</formula>
    </cfRule>
    <cfRule type="expression" dxfId="1646" priority="432">
      <formula>D632/C632&lt;1</formula>
    </cfRule>
  </conditionalFormatting>
  <conditionalFormatting sqref="C507:C510">
    <cfRule type="cellIs" dxfId="1645" priority="457" operator="lessThan">
      <formula>0</formula>
    </cfRule>
  </conditionalFormatting>
  <conditionalFormatting sqref="C507:C510">
    <cfRule type="expression" dxfId="1644" priority="455">
      <formula>C507/B507&gt;1</formula>
    </cfRule>
    <cfRule type="expression" dxfId="1643" priority="456">
      <formula>C507/B507&lt;1</formula>
    </cfRule>
  </conditionalFormatting>
  <conditionalFormatting sqref="D507:N510">
    <cfRule type="cellIs" dxfId="1642" priority="454" operator="lessThan">
      <formula>0</formula>
    </cfRule>
  </conditionalFormatting>
  <conditionalFormatting sqref="D507:N510">
    <cfRule type="expression" dxfId="1641" priority="452">
      <formula>D507/C507&gt;1</formula>
    </cfRule>
    <cfRule type="expression" dxfId="1640" priority="453">
      <formula>D507/C507&lt;1</formula>
    </cfRule>
  </conditionalFormatting>
  <conditionalFormatting sqref="B507:B510">
    <cfRule type="cellIs" dxfId="1639" priority="451" operator="lessThan">
      <formula>0</formula>
    </cfRule>
  </conditionalFormatting>
  <conditionalFormatting sqref="B507:B510">
    <cfRule type="expression" dxfId="1638" priority="449">
      <formula>B507/#REF!&gt;1</formula>
    </cfRule>
    <cfRule type="expression" dxfId="1637" priority="450">
      <formula>B507/#REF!&lt;1</formula>
    </cfRule>
  </conditionalFormatting>
  <conditionalFormatting sqref="J588:N588 J574:N574 J559:N559 J551:N551">
    <cfRule type="cellIs" dxfId="1636" priority="448" operator="lessThan">
      <formula>0</formula>
    </cfRule>
  </conditionalFormatting>
  <conditionalFormatting sqref="C588:I588 C584:C587 C574:I574 C570:C573 C559:I559 C555:C558 C551:I551 C547:C550">
    <cfRule type="cellIs" dxfId="1635" priority="447" operator="lessThan">
      <formula>0</formula>
    </cfRule>
  </conditionalFormatting>
  <conditionalFormatting sqref="C588:M588 C574:M574 C559:M559 C551:M551">
    <cfRule type="cellIs" dxfId="1634" priority="446" operator="lessThan">
      <formula>0</formula>
    </cfRule>
  </conditionalFormatting>
  <conditionalFormatting sqref="C584:C587 C570:C573 C555:C558 C547:C550">
    <cfRule type="expression" dxfId="1633" priority="444">
      <formula>C547/B547&gt;1</formula>
    </cfRule>
    <cfRule type="expression" dxfId="1632" priority="445">
      <formula>C547/B547&lt;1</formula>
    </cfRule>
  </conditionalFormatting>
  <conditionalFormatting sqref="D584:N587 D570:N573 D555:N558 D547:N550">
    <cfRule type="cellIs" dxfId="1631" priority="443" operator="lessThan">
      <formula>0</formula>
    </cfRule>
  </conditionalFormatting>
  <conditionalFormatting sqref="D584:N587 D570:N573 D555:N558 D547:N550">
    <cfRule type="expression" dxfId="1630" priority="441">
      <formula>D547/C547&gt;1</formula>
    </cfRule>
    <cfRule type="expression" dxfId="1629" priority="442">
      <formula>D547/C547&lt;1</formula>
    </cfRule>
  </conditionalFormatting>
  <conditionalFormatting sqref="C588:N588 C574:N574 C559:N559 C551:N551">
    <cfRule type="cellIs" dxfId="1628" priority="440" operator="lessThan">
      <formula>0</formula>
    </cfRule>
  </conditionalFormatting>
  <conditionalFormatting sqref="C588:N588 C574:N574 C559:N559 C551:N551">
    <cfRule type="expression" dxfId="1627" priority="438">
      <formula>C551/B551&gt;1</formula>
    </cfRule>
    <cfRule type="expression" dxfId="1626" priority="439">
      <formula>C551/B551&lt;1</formula>
    </cfRule>
  </conditionalFormatting>
  <conditionalFormatting sqref="B654 B651 B648:B649 B632:B634 B641:B645">
    <cfRule type="cellIs" dxfId="1625" priority="437" operator="lessThan">
      <formula>0</formula>
    </cfRule>
  </conditionalFormatting>
  <conditionalFormatting sqref="C654 C651 C648:C649 C632:C634">
    <cfRule type="cellIs" dxfId="1624" priority="436" operator="lessThan">
      <formula>0</formula>
    </cfRule>
  </conditionalFormatting>
  <conditionalFormatting sqref="C654 C651 C648:C649 C632:C634">
    <cfRule type="expression" dxfId="1623" priority="434">
      <formula>C632/B632&gt;1</formula>
    </cfRule>
    <cfRule type="expression" dxfId="1622" priority="435">
      <formula>C632/B632&lt;1</formula>
    </cfRule>
  </conditionalFormatting>
  <conditionalFormatting sqref="D654:N654 D651:N651 D648:N649 D632:N634">
    <cfRule type="cellIs" dxfId="1621" priority="433" operator="lessThan">
      <formula>0</formula>
    </cfRule>
  </conditionalFormatting>
  <conditionalFormatting sqref="B504:N504 B537 B568 B597">
    <cfRule type="expression" dxfId="1620" priority="1193">
      <formula>B504/#REF!&gt;1</formula>
    </cfRule>
    <cfRule type="expression" dxfId="1619" priority="1194">
      <formula>B504/#REF!&lt;1</formula>
    </cfRule>
  </conditionalFormatting>
  <conditionalFormatting sqref="C465">
    <cfRule type="cellIs" dxfId="1618" priority="430" operator="lessThan">
      <formula>0</formula>
    </cfRule>
  </conditionalFormatting>
  <conditionalFormatting sqref="C465">
    <cfRule type="expression" dxfId="1617" priority="428">
      <formula>C465/B465&gt;1</formula>
    </cfRule>
    <cfRule type="expression" dxfId="1616" priority="429">
      <formula>C465/B465&lt;1</formula>
    </cfRule>
  </conditionalFormatting>
  <conditionalFormatting sqref="D465:N465">
    <cfRule type="cellIs" dxfId="1615" priority="427" operator="lessThan">
      <formula>0</formula>
    </cfRule>
  </conditionalFormatting>
  <conditionalFormatting sqref="D465:N465">
    <cfRule type="expression" dxfId="1614" priority="425">
      <formula>D465/C465&gt;1</formula>
    </cfRule>
    <cfRule type="expression" dxfId="1613" priority="426">
      <formula>D465/C465&lt;1</formula>
    </cfRule>
  </conditionalFormatting>
  <conditionalFormatting sqref="B465">
    <cfRule type="cellIs" dxfId="1612" priority="424" operator="lessThan">
      <formula>0</formula>
    </cfRule>
  </conditionalFormatting>
  <conditionalFormatting sqref="B465">
    <cfRule type="expression" dxfId="1611" priority="422">
      <formula>B465/#REF!&gt;1</formula>
    </cfRule>
    <cfRule type="expression" dxfId="1610" priority="423">
      <formula>B465/#REF!&lt;1</formula>
    </cfRule>
  </conditionalFormatting>
  <conditionalFormatting sqref="C511">
    <cfRule type="cellIs" dxfId="1609" priority="421" operator="lessThan">
      <formula>0</formula>
    </cfRule>
  </conditionalFormatting>
  <conditionalFormatting sqref="D511:N511">
    <cfRule type="cellIs" dxfId="1608" priority="418" operator="lessThan">
      <formula>0</formula>
    </cfRule>
  </conditionalFormatting>
  <conditionalFormatting sqref="C511">
    <cfRule type="expression" dxfId="1607" priority="419">
      <formula>C511/B511&gt;1</formula>
    </cfRule>
    <cfRule type="expression" dxfId="1606" priority="420">
      <formula>C511/B511&lt;1</formula>
    </cfRule>
  </conditionalFormatting>
  <conditionalFormatting sqref="D511:N511">
    <cfRule type="expression" dxfId="1605" priority="416">
      <formula>D511/C511&gt;1</formula>
    </cfRule>
    <cfRule type="expression" dxfId="1604" priority="417">
      <formula>D511/C511&lt;1</formula>
    </cfRule>
  </conditionalFormatting>
  <conditionalFormatting sqref="B511">
    <cfRule type="cellIs" dxfId="1603" priority="415" operator="lessThan">
      <formula>0</formula>
    </cfRule>
  </conditionalFormatting>
  <conditionalFormatting sqref="B511">
    <cfRule type="expression" dxfId="1602" priority="413">
      <formula>B511/#REF!&gt;1</formula>
    </cfRule>
    <cfRule type="expression" dxfId="1601" priority="414">
      <formula>B511/#REF!&lt;1</formula>
    </cfRule>
  </conditionalFormatting>
  <conditionalFormatting sqref="B529 B521">
    <cfRule type="cellIs" dxfId="1600" priority="412" operator="lessThan">
      <formula>0</formula>
    </cfRule>
  </conditionalFormatting>
  <conditionalFormatting sqref="B529 B521">
    <cfRule type="expression" dxfId="1599" priority="410">
      <formula>B521/#REF!&gt;1</formula>
    </cfRule>
    <cfRule type="expression" dxfId="1598" priority="411">
      <formula>B521/#REF!&lt;1</formula>
    </cfRule>
  </conditionalFormatting>
  <conditionalFormatting sqref="C521">
    <cfRule type="cellIs" dxfId="1597" priority="409" operator="lessThan">
      <formula>0</formula>
    </cfRule>
  </conditionalFormatting>
  <conditionalFormatting sqref="C521 B636:O637">
    <cfRule type="expression" dxfId="1596" priority="407">
      <formula>B521/A521&gt;1</formula>
    </cfRule>
    <cfRule type="expression" dxfId="1595" priority="408">
      <formula>B521/A521&lt;1</formula>
    </cfRule>
  </conditionalFormatting>
  <conditionalFormatting sqref="C603:N603">
    <cfRule type="expression" dxfId="1594" priority="368">
      <formula>C603/B603&gt;1</formula>
    </cfRule>
    <cfRule type="expression" dxfId="1593" priority="369">
      <formula>C603/B603&lt;1</formula>
    </cfRule>
  </conditionalFormatting>
  <conditionalFormatting sqref="I552:N552">
    <cfRule type="expression" dxfId="1592" priority="392">
      <formula>I552/H552&gt;1</formula>
    </cfRule>
    <cfRule type="expression" dxfId="1591" priority="393">
      <formula>I552/H552&lt;1</formula>
    </cfRule>
  </conditionalFormatting>
  <conditionalFormatting sqref="I560:N560">
    <cfRule type="expression" dxfId="1590" priority="389">
      <formula>I560/H560&gt;1</formula>
    </cfRule>
    <cfRule type="expression" dxfId="1589" priority="390">
      <formula>I560/H560&lt;1</formula>
    </cfRule>
  </conditionalFormatting>
  <conditionalFormatting sqref="B575:N575">
    <cfRule type="cellIs" dxfId="1588" priority="388" operator="lessThan">
      <formula>0</formula>
    </cfRule>
  </conditionalFormatting>
  <conditionalFormatting sqref="B575:N575">
    <cfRule type="expression" dxfId="1587" priority="386">
      <formula>B575/A575&gt;1</formula>
    </cfRule>
    <cfRule type="expression" dxfId="1586" priority="387">
      <formula>B575/A575&lt;1</formula>
    </cfRule>
  </conditionalFormatting>
  <conditionalFormatting sqref="B589:N589">
    <cfRule type="cellIs" dxfId="1585" priority="385" operator="lessThan">
      <formula>0</formula>
    </cfRule>
  </conditionalFormatting>
  <conditionalFormatting sqref="B589:N589">
    <cfRule type="expression" dxfId="1584" priority="383">
      <formula>B589/A589&gt;1</formula>
    </cfRule>
    <cfRule type="expression" dxfId="1583" priority="384">
      <formula>B589/A589&lt;1</formula>
    </cfRule>
  </conditionalFormatting>
  <conditionalFormatting sqref="N608">
    <cfRule type="cellIs" dxfId="1582" priority="361" operator="lessThan">
      <formula>0</formula>
    </cfRule>
  </conditionalFormatting>
  <conditionalFormatting sqref="D521:N521">
    <cfRule type="cellIs" dxfId="1581" priority="406" operator="lessThan">
      <formula>0</formula>
    </cfRule>
  </conditionalFormatting>
  <conditionalFormatting sqref="D521:N521">
    <cfRule type="expression" dxfId="1580" priority="404">
      <formula>D521/C521&gt;1</formula>
    </cfRule>
    <cfRule type="expression" dxfId="1579" priority="405">
      <formula>D521/C521&lt;1</formula>
    </cfRule>
  </conditionalFormatting>
  <conditionalFormatting sqref="C529:N529">
    <cfRule type="cellIs" dxfId="1578" priority="403" operator="lessThan">
      <formula>0</formula>
    </cfRule>
  </conditionalFormatting>
  <conditionalFormatting sqref="C529:N529">
    <cfRule type="expression" dxfId="1577" priority="401">
      <formula>C529/B529&gt;1</formula>
    </cfRule>
    <cfRule type="expression" dxfId="1576" priority="402">
      <formula>C529/B529&lt;1</formula>
    </cfRule>
  </conditionalFormatting>
  <conditionalFormatting sqref="C582:N582">
    <cfRule type="expression" dxfId="1575" priority="377">
      <formula>C582/B582&gt;1</formula>
    </cfRule>
    <cfRule type="expression" dxfId="1574" priority="378">
      <formula>C582/B582&lt;1</formula>
    </cfRule>
  </conditionalFormatting>
  <conditionalFormatting sqref="C537:N537">
    <cfRule type="expression" dxfId="1573" priority="398">
      <formula>C537/B537&gt;1</formula>
    </cfRule>
    <cfRule type="expression" dxfId="1572" priority="399">
      <formula>C537/B537&lt;1</formula>
    </cfRule>
  </conditionalFormatting>
  <conditionalFormatting sqref="C568:N568">
    <cfRule type="expression" dxfId="1571" priority="395">
      <formula>C568/B568&gt;1</formula>
    </cfRule>
    <cfRule type="expression" dxfId="1570" priority="396">
      <formula>C568/B568&lt;1</formula>
    </cfRule>
  </conditionalFormatting>
  <conditionalFormatting sqref="C608:M608">
    <cfRule type="expression" dxfId="1569" priority="363">
      <formula>C608/B608&gt;1</formula>
    </cfRule>
    <cfRule type="expression" dxfId="1568" priority="364">
      <formula>C608/B608&lt;1</formula>
    </cfRule>
  </conditionalFormatting>
  <conditionalFormatting sqref="N608">
    <cfRule type="expression" dxfId="1567" priority="358">
      <formula>N608/M608&gt;1</formula>
    </cfRule>
    <cfRule type="expression" dxfId="1566" priority="359">
      <formula>N608/M608&lt;1</formula>
    </cfRule>
  </conditionalFormatting>
  <conditionalFormatting sqref="C608:M608">
    <cfRule type="cellIs" dxfId="1565" priority="367" operator="lessThan">
      <formula>0</formula>
    </cfRule>
  </conditionalFormatting>
  <conditionalFormatting sqref="C608:M608">
    <cfRule type="cellIs" dxfId="1564" priority="366" operator="lessThan">
      <formula>0</formula>
    </cfRule>
  </conditionalFormatting>
  <conditionalFormatting sqref="B582">
    <cfRule type="cellIs" dxfId="1563" priority="380" operator="lessThan">
      <formula>0</formula>
    </cfRule>
  </conditionalFormatting>
  <conditionalFormatting sqref="B582">
    <cfRule type="expression" dxfId="1562" priority="381">
      <formula>B582/#REF!&gt;1</formula>
    </cfRule>
    <cfRule type="expression" dxfId="1561" priority="382">
      <formula>B582/#REF!&lt;1</formula>
    </cfRule>
  </conditionalFormatting>
  <conditionalFormatting sqref="C582:N582">
    <cfRule type="cellIs" dxfId="1560" priority="379" operator="lessThan">
      <formula>0</formula>
    </cfRule>
  </conditionalFormatting>
  <conditionalFormatting sqref="C597:N597">
    <cfRule type="expression" dxfId="1559" priority="373">
      <formula>C597/B597&gt;1</formula>
    </cfRule>
    <cfRule type="expression" dxfId="1558" priority="374">
      <formula>C597/B597&lt;1</formula>
    </cfRule>
  </conditionalFormatting>
  <conditionalFormatting sqref="N608">
    <cfRule type="cellIs" dxfId="1557" priority="362" operator="lessThan">
      <formula>0</formula>
    </cfRule>
  </conditionalFormatting>
  <conditionalFormatting sqref="C608:M608">
    <cfRule type="cellIs" dxfId="1556" priority="365" operator="lessThan">
      <formula>0</formula>
    </cfRule>
  </conditionalFormatting>
  <conditionalFormatting sqref="N608">
    <cfRule type="cellIs" dxfId="1555" priority="360" operator="lessThan">
      <formula>0</formula>
    </cfRule>
  </conditionalFormatting>
  <conditionalFormatting sqref="B676:N679">
    <cfRule type="cellIs" dxfId="1554" priority="357" operator="lessThan">
      <formula>0</formula>
    </cfRule>
  </conditionalFormatting>
  <conditionalFormatting sqref="I678:N678 P676:Q679">
    <cfRule type="cellIs" dxfId="1553" priority="356" operator="lessThan">
      <formula>0</formula>
    </cfRule>
  </conditionalFormatting>
  <conditionalFormatting sqref="B680:N683">
    <cfRule type="cellIs" dxfId="1552" priority="355" operator="lessThan">
      <formula>0</formula>
    </cfRule>
  </conditionalFormatting>
  <conditionalFormatting sqref="I682:N682 P680:Q683">
    <cfRule type="cellIs" dxfId="1551" priority="354" operator="lessThan">
      <formula>0</formula>
    </cfRule>
  </conditionalFormatting>
  <conditionalFormatting sqref="B684:N687">
    <cfRule type="cellIs" dxfId="1550" priority="353" operator="lessThan">
      <formula>0</formula>
    </cfRule>
  </conditionalFormatting>
  <conditionalFormatting sqref="I686:N686 P684:Q687">
    <cfRule type="cellIs" dxfId="1549" priority="352" operator="lessThan">
      <formula>0</formula>
    </cfRule>
  </conditionalFormatting>
  <conditionalFormatting sqref="B688:N691">
    <cfRule type="cellIs" dxfId="1548" priority="351" operator="lessThan">
      <formula>0</formula>
    </cfRule>
  </conditionalFormatting>
  <conditionalFormatting sqref="I690:N690 P688:Q691">
    <cfRule type="cellIs" dxfId="1547" priority="350" operator="lessThan">
      <formula>0</formula>
    </cfRule>
  </conditionalFormatting>
  <conditionalFormatting sqref="B692:N695 O694">
    <cfRule type="cellIs" dxfId="1546" priority="349" operator="lessThan">
      <formula>0</formula>
    </cfRule>
  </conditionalFormatting>
  <conditionalFormatting sqref="P692:Q695 I694:O694">
    <cfRule type="cellIs" dxfId="1545" priority="348" operator="lessThan">
      <formula>0</formula>
    </cfRule>
  </conditionalFormatting>
  <conditionalFormatting sqref="B696:N699">
    <cfRule type="cellIs" dxfId="1544" priority="347" operator="lessThan">
      <formula>0</formula>
    </cfRule>
  </conditionalFormatting>
  <conditionalFormatting sqref="I698:N698 P696:Q699">
    <cfRule type="cellIs" dxfId="1543" priority="346" operator="lessThan">
      <formula>0</formula>
    </cfRule>
  </conditionalFormatting>
  <conditionalFormatting sqref="B700:N703">
    <cfRule type="cellIs" dxfId="1542" priority="345" operator="lessThan">
      <formula>0</formula>
    </cfRule>
  </conditionalFormatting>
  <conditionalFormatting sqref="I702:N702 P700:Q703">
    <cfRule type="cellIs" dxfId="1541" priority="344" operator="lessThan">
      <formula>0</formula>
    </cfRule>
  </conditionalFormatting>
  <conditionalFormatting sqref="B704:N707">
    <cfRule type="cellIs" dxfId="1540" priority="343" operator="lessThan">
      <formula>0</formula>
    </cfRule>
  </conditionalFormatting>
  <conditionalFormatting sqref="I706:N706 P704:Q707">
    <cfRule type="cellIs" dxfId="1539" priority="342" operator="lessThan">
      <formula>0</formula>
    </cfRule>
  </conditionalFormatting>
  <conditionalFormatting sqref="B712:N715">
    <cfRule type="cellIs" dxfId="1538" priority="341" operator="lessThan">
      <formula>0</formula>
    </cfRule>
  </conditionalFormatting>
  <conditionalFormatting sqref="I714:N714 P712:Q715">
    <cfRule type="cellIs" dxfId="1537" priority="340" operator="lessThan">
      <formula>0</formula>
    </cfRule>
  </conditionalFormatting>
  <conditionalFormatting sqref="B716:N719">
    <cfRule type="cellIs" dxfId="1536" priority="339" operator="lessThan">
      <formula>0</formula>
    </cfRule>
  </conditionalFormatting>
  <conditionalFormatting sqref="I718:N718 P716:Q719">
    <cfRule type="cellIs" dxfId="1535" priority="338" operator="lessThan">
      <formula>0</formula>
    </cfRule>
  </conditionalFormatting>
  <conditionalFormatting sqref="P654">
    <cfRule type="cellIs" dxfId="1534" priority="337" operator="lessThan">
      <formula>0</formula>
    </cfRule>
  </conditionalFormatting>
  <conditionalFormatting sqref="Q466">
    <cfRule type="cellIs" dxfId="1533" priority="336" operator="lessThan">
      <formula>0</formula>
    </cfRule>
  </conditionalFormatting>
  <conditionalFormatting sqref="P466">
    <cfRule type="cellIs" dxfId="1532" priority="335" operator="lessThan">
      <formula>0</formula>
    </cfRule>
  </conditionalFormatting>
  <conditionalFormatting sqref="B466:N466">
    <cfRule type="cellIs" dxfId="1531" priority="334" operator="lessThan">
      <formula>0</formula>
    </cfRule>
  </conditionalFormatting>
  <conditionalFormatting sqref="B505:N505">
    <cfRule type="cellIs" dxfId="1530" priority="331" operator="lessThan">
      <formula>0</formula>
    </cfRule>
  </conditionalFormatting>
  <conditionalFormatting sqref="B513:N513">
    <cfRule type="cellIs" dxfId="1529" priority="328" operator="lessThan">
      <formula>0</formula>
    </cfRule>
  </conditionalFormatting>
  <conditionalFormatting sqref="B522:N522">
    <cfRule type="cellIs" dxfId="1528" priority="325" operator="lessThan">
      <formula>0</formula>
    </cfRule>
  </conditionalFormatting>
  <conditionalFormatting sqref="B530:N530">
    <cfRule type="cellIs" dxfId="1527" priority="322" operator="lessThan">
      <formula>0</formula>
    </cfRule>
  </conditionalFormatting>
  <conditionalFormatting sqref="B538:N538">
    <cfRule type="cellIs" dxfId="1526" priority="319" operator="lessThan">
      <formula>0</formula>
    </cfRule>
  </conditionalFormatting>
  <conditionalFormatting sqref="B553:N553">
    <cfRule type="cellIs" dxfId="1525" priority="316" operator="lessThan">
      <formula>0</formula>
    </cfRule>
  </conditionalFormatting>
  <conditionalFormatting sqref="B561:N561">
    <cfRule type="cellIs" dxfId="1524" priority="313" operator="lessThan">
      <formula>0</formula>
    </cfRule>
  </conditionalFormatting>
  <conditionalFormatting sqref="B590:N590">
    <cfRule type="cellIs" dxfId="1523" priority="310" operator="lessThan">
      <formula>0</formula>
    </cfRule>
  </conditionalFormatting>
  <conditionalFormatting sqref="O608">
    <cfRule type="cellIs" dxfId="1522" priority="51" operator="lessThan">
      <formula>0</formula>
    </cfRule>
  </conditionalFormatting>
  <conditionalFormatting sqref="O608">
    <cfRule type="cellIs" dxfId="1521" priority="52" operator="lessThan">
      <formula>0</formula>
    </cfRule>
  </conditionalFormatting>
  <conditionalFormatting sqref="O603">
    <cfRule type="cellIs" dxfId="1520" priority="55" operator="lessThan">
      <formula>0</formula>
    </cfRule>
  </conditionalFormatting>
  <conditionalFormatting sqref="O603">
    <cfRule type="cellIs" dxfId="1519" priority="56" operator="lessThan">
      <formula>0</formula>
    </cfRule>
  </conditionalFormatting>
  <conditionalFormatting sqref="O603">
    <cfRule type="cellIs" dxfId="1518" priority="57" operator="lessThan">
      <formula>0</formula>
    </cfRule>
  </conditionalFormatting>
  <conditionalFormatting sqref="O608">
    <cfRule type="cellIs" dxfId="1517" priority="50" operator="lessThan">
      <formula>0</formula>
    </cfRule>
  </conditionalFormatting>
  <conditionalFormatting sqref="P491:Q491">
    <cfRule type="cellIs" dxfId="1516" priority="309" operator="lessThan">
      <formula>0</formula>
    </cfRule>
  </conditionalFormatting>
  <conditionalFormatting sqref="Q492:Q496">
    <cfRule type="cellIs" dxfId="1515" priority="308" operator="lessThan">
      <formula>0</formula>
    </cfRule>
  </conditionalFormatting>
  <conditionalFormatting sqref="P492:P495">
    <cfRule type="cellIs" dxfId="1514" priority="307" operator="lessThan">
      <formula>0</formula>
    </cfRule>
  </conditionalFormatting>
  <conditionalFormatting sqref="P496">
    <cfRule type="cellIs" dxfId="1513" priority="306" operator="lessThan">
      <formula>0</formula>
    </cfRule>
  </conditionalFormatting>
  <conditionalFormatting sqref="P473:Q473 B473">
    <cfRule type="cellIs" dxfId="1512" priority="305" operator="lessThan">
      <formula>0</formula>
    </cfRule>
  </conditionalFormatting>
  <conditionalFormatting sqref="Q474:Q478">
    <cfRule type="cellIs" dxfId="1511" priority="304" operator="lessThan">
      <formula>0</formula>
    </cfRule>
  </conditionalFormatting>
  <conditionalFormatting sqref="P474:P477">
    <cfRule type="cellIs" dxfId="1510" priority="303" operator="lessThan">
      <formula>0</formula>
    </cfRule>
  </conditionalFormatting>
  <conditionalFormatting sqref="P478">
    <cfRule type="cellIs" dxfId="1509" priority="302" operator="lessThan">
      <formula>0</formula>
    </cfRule>
  </conditionalFormatting>
  <conditionalFormatting sqref="P479:Q479 B479">
    <cfRule type="cellIs" dxfId="1508" priority="301" operator="lessThan">
      <formula>0</formula>
    </cfRule>
  </conditionalFormatting>
  <conditionalFormatting sqref="Q480:Q484">
    <cfRule type="cellIs" dxfId="1507" priority="300" operator="lessThan">
      <formula>0</formula>
    </cfRule>
  </conditionalFormatting>
  <conditionalFormatting sqref="P480:P483">
    <cfRule type="cellIs" dxfId="1506" priority="299" operator="lessThan">
      <formula>0</formula>
    </cfRule>
  </conditionalFormatting>
  <conditionalFormatting sqref="P484">
    <cfRule type="cellIs" dxfId="1505" priority="298" operator="lessThan">
      <formula>0</formula>
    </cfRule>
  </conditionalFormatting>
  <conditionalFormatting sqref="P485:Q485 B485">
    <cfRule type="cellIs" dxfId="1504" priority="297" operator="lessThan">
      <formula>0</formula>
    </cfRule>
  </conditionalFormatting>
  <conditionalFormatting sqref="Q486:Q490">
    <cfRule type="cellIs" dxfId="1503" priority="296" operator="lessThan">
      <formula>0</formula>
    </cfRule>
  </conditionalFormatting>
  <conditionalFormatting sqref="P486:P489">
    <cfRule type="cellIs" dxfId="1502" priority="295" operator="lessThan">
      <formula>0</formula>
    </cfRule>
  </conditionalFormatting>
  <conditionalFormatting sqref="P490">
    <cfRule type="cellIs" dxfId="1501"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500" priority="291" operator="lessThan">
      <formula>0</formula>
    </cfRule>
  </conditionalFormatting>
  <conditionalFormatting sqref="O348">
    <cfRule type="cellIs" dxfId="1499" priority="290" operator="lessThan">
      <formula>0</formula>
    </cfRule>
  </conditionalFormatting>
  <conditionalFormatting sqref="O348">
    <cfRule type="cellIs" dxfId="1498" priority="289" operator="lessThan">
      <formula>0</formula>
    </cfRule>
  </conditionalFormatting>
  <conditionalFormatting sqref="O351:O354">
    <cfRule type="cellIs" dxfId="1497" priority="288" operator="lessThan">
      <formula>0</formula>
    </cfRule>
  </conditionalFormatting>
  <conditionalFormatting sqref="O363:O364">
    <cfRule type="cellIs" dxfId="1496" priority="287" operator="lessThan">
      <formula>0</formula>
    </cfRule>
  </conditionalFormatting>
  <conditionalFormatting sqref="O369:O370">
    <cfRule type="cellIs" dxfId="1495" priority="286" operator="lessThan">
      <formula>0</formula>
    </cfRule>
  </conditionalFormatting>
  <conditionalFormatting sqref="O375:O376">
    <cfRule type="cellIs" dxfId="1494" priority="285" operator="lessThan">
      <formula>0</formula>
    </cfRule>
  </conditionalFormatting>
  <conditionalFormatting sqref="O381:O383">
    <cfRule type="cellIs" dxfId="1493" priority="284" operator="lessThan">
      <formula>0</formula>
    </cfRule>
  </conditionalFormatting>
  <conditionalFormatting sqref="O355">
    <cfRule type="cellIs" dxfId="1492" priority="283" operator="lessThan">
      <formula>0</formula>
    </cfRule>
  </conditionalFormatting>
  <conditionalFormatting sqref="O593:O595">
    <cfRule type="cellIs" dxfId="1491" priority="281" operator="lessThan">
      <formula>0</formula>
    </cfRule>
  </conditionalFormatting>
  <conditionalFormatting sqref="O593:O595">
    <cfRule type="cellIs" dxfId="1490" priority="282" operator="lessThan">
      <formula>0</formula>
    </cfRule>
  </conditionalFormatting>
  <conditionalFormatting sqref="O601:O602 O599">
    <cfRule type="cellIs" dxfId="1489" priority="280" operator="lessThan">
      <formula>0</formula>
    </cfRule>
  </conditionalFormatting>
  <conditionalFormatting sqref="O621:O624">
    <cfRule type="cellIs" dxfId="1488" priority="275" operator="lessThan">
      <formula>0</formula>
    </cfRule>
  </conditionalFormatting>
  <conditionalFormatting sqref="O621:O624">
    <cfRule type="cellIs" dxfId="1487" priority="276" operator="lessThan">
      <formula>0</formula>
    </cfRule>
  </conditionalFormatting>
  <conditionalFormatting sqref="O626:O629">
    <cfRule type="cellIs" dxfId="1486" priority="274" operator="lessThan">
      <formula>0</formula>
    </cfRule>
  </conditionalFormatting>
  <conditionalFormatting sqref="O611:O614">
    <cfRule type="cellIs" dxfId="1485" priority="269" operator="lessThan">
      <formula>0</formula>
    </cfRule>
  </conditionalFormatting>
  <conditionalFormatting sqref="O611:O614">
    <cfRule type="cellIs" dxfId="1484" priority="270" operator="lessThan">
      <formula>0</formula>
    </cfRule>
  </conditionalFormatting>
  <conditionalFormatting sqref="O650 O663 O655:O661 O642:O645 O652:O653 O672:O675 O708:O711 O665:O670">
    <cfRule type="cellIs" dxfId="1483" priority="268" operator="lessThan">
      <formula>0</formula>
    </cfRule>
  </conditionalFormatting>
  <conditionalFormatting sqref="O674">
    <cfRule type="cellIs" dxfId="1482" priority="267" operator="lessThan">
      <formula>0</formula>
    </cfRule>
  </conditionalFormatting>
  <conditionalFormatting sqref="O647">
    <cfRule type="cellIs" dxfId="1481" priority="266" operator="lessThan">
      <formula>0</formula>
    </cfRule>
  </conditionalFormatting>
  <conditionalFormatting sqref="O393">
    <cfRule type="cellIs" dxfId="1480" priority="245" operator="lessThan">
      <formula>0</formula>
    </cfRule>
  </conditionalFormatting>
  <conditionalFormatting sqref="O390">
    <cfRule type="cellIs" dxfId="1479" priority="250" operator="lessThan">
      <formula>0</formula>
    </cfRule>
  </conditionalFormatting>
  <conditionalFormatting sqref="O393">
    <cfRule type="cellIs" dxfId="1478" priority="248" operator="lessThan">
      <formula>0</formula>
    </cfRule>
  </conditionalFormatting>
  <conditionalFormatting sqref="O378">
    <cfRule type="cellIs" dxfId="1477" priority="260" operator="lessThan">
      <formula>0</formula>
    </cfRule>
  </conditionalFormatting>
  <conditionalFormatting sqref="O372">
    <cfRule type="cellIs" dxfId="1476" priority="261" operator="lessThan">
      <formula>0</formula>
    </cfRule>
  </conditionalFormatting>
  <conditionalFormatting sqref="O384">
    <cfRule type="cellIs" dxfId="1475" priority="259" operator="lessThan">
      <formula>0</formula>
    </cfRule>
  </conditionalFormatting>
  <conditionalFormatting sqref="O387">
    <cfRule type="cellIs" dxfId="1474" priority="254" operator="lessThan">
      <formula>0</formula>
    </cfRule>
  </conditionalFormatting>
  <conditionalFormatting sqref="O387">
    <cfRule type="cellIs" dxfId="1473" priority="253" operator="lessThan">
      <formula>0</formula>
    </cfRule>
  </conditionalFormatting>
  <conditionalFormatting sqref="O387">
    <cfRule type="cellIs" dxfId="1472" priority="252" operator="lessThan">
      <formula>0</formula>
    </cfRule>
  </conditionalFormatting>
  <conditionalFormatting sqref="O387">
    <cfRule type="cellIs" dxfId="1471" priority="251" operator="lessThan">
      <formula>0</formula>
    </cfRule>
  </conditionalFormatting>
  <conditionalFormatting sqref="O393">
    <cfRule type="cellIs" dxfId="1470" priority="246" operator="lessThan">
      <formula>0</formula>
    </cfRule>
  </conditionalFormatting>
  <conditionalFormatting sqref="O393">
    <cfRule type="cellIs" dxfId="1469" priority="249" operator="lessThan">
      <formula>0</formula>
    </cfRule>
  </conditionalFormatting>
  <conditionalFormatting sqref="O393">
    <cfRule type="cellIs" dxfId="1468" priority="244" operator="lessThan">
      <formula>0</formula>
    </cfRule>
  </conditionalFormatting>
  <conditionalFormatting sqref="O393">
    <cfRule type="cellIs" dxfId="1467" priority="247" operator="lessThan">
      <formula>0</formula>
    </cfRule>
  </conditionalFormatting>
  <conditionalFormatting sqref="O393">
    <cfRule type="cellIs" dxfId="1466" priority="242" operator="lessThan">
      <formula>0</formula>
    </cfRule>
  </conditionalFormatting>
  <conditionalFormatting sqref="O393">
    <cfRule type="cellIs" dxfId="1465" priority="243" operator="lessThan">
      <formula>0</formula>
    </cfRule>
  </conditionalFormatting>
  <conditionalFormatting sqref="O399">
    <cfRule type="cellIs" dxfId="1464" priority="240" operator="lessThan">
      <formula>0</formula>
    </cfRule>
  </conditionalFormatting>
  <conditionalFormatting sqref="O396">
    <cfRule type="cellIs" dxfId="1463" priority="241" operator="lessThan">
      <formula>0</formula>
    </cfRule>
  </conditionalFormatting>
  <conditionalFormatting sqref="O399">
    <cfRule type="cellIs" dxfId="1462" priority="239" operator="lessThan">
      <formula>0</formula>
    </cfRule>
  </conditionalFormatting>
  <conditionalFormatting sqref="O399">
    <cfRule type="cellIs" dxfId="1461" priority="238" operator="lessThan">
      <formula>0</formula>
    </cfRule>
  </conditionalFormatting>
  <conditionalFormatting sqref="O399">
    <cfRule type="cellIs" dxfId="1460" priority="237" operator="lessThan">
      <formula>0</formula>
    </cfRule>
  </conditionalFormatting>
  <conditionalFormatting sqref="O399">
    <cfRule type="cellIs" dxfId="1459" priority="236" operator="lessThan">
      <formula>0</formula>
    </cfRule>
  </conditionalFormatting>
  <conditionalFormatting sqref="O399">
    <cfRule type="cellIs" dxfId="1458" priority="235" operator="lessThan">
      <formula>0</formula>
    </cfRule>
  </conditionalFormatting>
  <conditionalFormatting sqref="O399">
    <cfRule type="cellIs" dxfId="1457" priority="234" operator="lessThan">
      <formula>0</formula>
    </cfRule>
  </conditionalFormatting>
  <conditionalFormatting sqref="O399">
    <cfRule type="cellIs" dxfId="1456" priority="233" operator="lessThan">
      <formula>0</formula>
    </cfRule>
  </conditionalFormatting>
  <conditionalFormatting sqref="O402">
    <cfRule type="cellIs" dxfId="1455" priority="232" operator="lessThan">
      <formula>0</formula>
    </cfRule>
  </conditionalFormatting>
  <conditionalFormatting sqref="O355">
    <cfRule type="cellIs" dxfId="1454" priority="231" operator="lessThan">
      <formula>0</formula>
    </cfRule>
  </conditionalFormatting>
  <conditionalFormatting sqref="O361">
    <cfRule type="cellIs" dxfId="1453" priority="230" operator="lessThan">
      <formula>0</formula>
    </cfRule>
  </conditionalFormatting>
  <conditionalFormatting sqref="O361">
    <cfRule type="cellIs" dxfId="1452" priority="229" operator="lessThan">
      <formula>0</formula>
    </cfRule>
  </conditionalFormatting>
  <conditionalFormatting sqref="O367">
    <cfRule type="cellIs" dxfId="1451" priority="228" operator="lessThan">
      <formula>0</formula>
    </cfRule>
  </conditionalFormatting>
  <conditionalFormatting sqref="O367">
    <cfRule type="cellIs" dxfId="1450" priority="227" operator="lessThan">
      <formula>0</formula>
    </cfRule>
  </conditionalFormatting>
  <conditionalFormatting sqref="O373">
    <cfRule type="cellIs" dxfId="1449" priority="226" operator="lessThan">
      <formula>0</formula>
    </cfRule>
  </conditionalFormatting>
  <conditionalFormatting sqref="O373">
    <cfRule type="cellIs" dxfId="1448" priority="225" operator="lessThan">
      <formula>0</formula>
    </cfRule>
  </conditionalFormatting>
  <conditionalFormatting sqref="O379">
    <cfRule type="cellIs" dxfId="1447" priority="224" operator="lessThan">
      <formula>0</formula>
    </cfRule>
  </conditionalFormatting>
  <conditionalFormatting sqref="O379">
    <cfRule type="cellIs" dxfId="1446" priority="223" operator="lessThan">
      <formula>0</formula>
    </cfRule>
  </conditionalFormatting>
  <conditionalFormatting sqref="O385">
    <cfRule type="cellIs" dxfId="1445" priority="222" operator="lessThan">
      <formula>0</formula>
    </cfRule>
  </conditionalFormatting>
  <conditionalFormatting sqref="O385">
    <cfRule type="cellIs" dxfId="1444" priority="221" operator="lessThan">
      <formula>0</formula>
    </cfRule>
  </conditionalFormatting>
  <conditionalFormatting sqref="O391">
    <cfRule type="cellIs" dxfId="1443" priority="220" operator="lessThan">
      <formula>0</formula>
    </cfRule>
  </conditionalFormatting>
  <conditionalFormatting sqref="O391">
    <cfRule type="cellIs" dxfId="1442" priority="219" operator="lessThan">
      <formula>0</formula>
    </cfRule>
  </conditionalFormatting>
  <conditionalFormatting sqref="O397">
    <cfRule type="cellIs" dxfId="1441" priority="218" operator="lessThan">
      <formula>0</formula>
    </cfRule>
  </conditionalFormatting>
  <conditionalFormatting sqref="O397">
    <cfRule type="cellIs" dxfId="1440" priority="217" operator="lessThan">
      <formula>0</formula>
    </cfRule>
  </conditionalFormatting>
  <conditionalFormatting sqref="O405">
    <cfRule type="cellIs" dxfId="1439" priority="216" operator="lessThan">
      <formula>0</formula>
    </cfRule>
  </conditionalFormatting>
  <conditionalFormatting sqref="O405">
    <cfRule type="cellIs" dxfId="1438" priority="214" operator="lessThan">
      <formula>0</formula>
    </cfRule>
  </conditionalFormatting>
  <conditionalFormatting sqref="O405">
    <cfRule type="cellIs" dxfId="1437" priority="213" operator="lessThan">
      <formula>0</formula>
    </cfRule>
  </conditionalFormatting>
  <conditionalFormatting sqref="O405">
    <cfRule type="cellIs" dxfId="1436" priority="212" operator="lessThan">
      <formula>0</formula>
    </cfRule>
  </conditionalFormatting>
  <conditionalFormatting sqref="O405">
    <cfRule type="cellIs" dxfId="1435" priority="211" operator="lessThan">
      <formula>0</formula>
    </cfRule>
  </conditionalFormatting>
  <conditionalFormatting sqref="O405">
    <cfRule type="cellIs" dxfId="1434" priority="210" operator="lessThan">
      <formula>0</formula>
    </cfRule>
  </conditionalFormatting>
  <conditionalFormatting sqref="O405">
    <cfRule type="cellIs" dxfId="1433" priority="209" operator="lessThan">
      <formula>0</formula>
    </cfRule>
  </conditionalFormatting>
  <conditionalFormatting sqref="O408">
    <cfRule type="cellIs" dxfId="1432" priority="208" operator="lessThan">
      <formula>0</formula>
    </cfRule>
  </conditionalFormatting>
  <conditionalFormatting sqref="O409">
    <cfRule type="cellIs" dxfId="1431" priority="207" operator="lessThan">
      <formula>0</formula>
    </cfRule>
  </conditionalFormatting>
  <conditionalFormatting sqref="O409">
    <cfRule type="cellIs" dxfId="1430" priority="206" operator="lessThan">
      <formula>0</formula>
    </cfRule>
  </conditionalFormatting>
  <conditionalFormatting sqref="O411">
    <cfRule type="cellIs" dxfId="1429" priority="205" operator="lessThan">
      <formula>0</formula>
    </cfRule>
  </conditionalFormatting>
  <conditionalFormatting sqref="O411">
    <cfRule type="cellIs" dxfId="1428" priority="204" operator="lessThan">
      <formula>0</formula>
    </cfRule>
  </conditionalFormatting>
  <conditionalFormatting sqref="O411">
    <cfRule type="cellIs" dxfId="1427" priority="203" operator="lessThan">
      <formula>0</formula>
    </cfRule>
  </conditionalFormatting>
  <conditionalFormatting sqref="O411">
    <cfRule type="cellIs" dxfId="1426" priority="202" operator="lessThan">
      <formula>0</formula>
    </cfRule>
  </conditionalFormatting>
  <conditionalFormatting sqref="O411">
    <cfRule type="cellIs" dxfId="1425" priority="201" operator="lessThan">
      <formula>0</formula>
    </cfRule>
  </conditionalFormatting>
  <conditionalFormatting sqref="O411">
    <cfRule type="cellIs" dxfId="1424" priority="200" operator="lessThan">
      <formula>0</formula>
    </cfRule>
  </conditionalFormatting>
  <conditionalFormatting sqref="O411">
    <cfRule type="cellIs" dxfId="1423" priority="199" operator="lessThan">
      <formula>0</formula>
    </cfRule>
  </conditionalFormatting>
  <conditionalFormatting sqref="O411">
    <cfRule type="cellIs" dxfId="1422" priority="198" operator="lessThan">
      <formula>0</formula>
    </cfRule>
  </conditionalFormatting>
  <conditionalFormatting sqref="O414">
    <cfRule type="cellIs" dxfId="1421" priority="197" operator="lessThan">
      <formula>0</formula>
    </cfRule>
  </conditionalFormatting>
  <conditionalFormatting sqref="O415">
    <cfRule type="cellIs" dxfId="1420" priority="196" operator="lessThan">
      <formula>0</formula>
    </cfRule>
  </conditionalFormatting>
  <conditionalFormatting sqref="O415">
    <cfRule type="cellIs" dxfId="1419" priority="195" operator="lessThan">
      <formula>0</formula>
    </cfRule>
  </conditionalFormatting>
  <conditionalFormatting sqref="O417">
    <cfRule type="cellIs" dxfId="1418" priority="194" operator="lessThan">
      <formula>0</formula>
    </cfRule>
  </conditionalFormatting>
  <conditionalFormatting sqref="O417">
    <cfRule type="cellIs" dxfId="1417" priority="193" operator="lessThan">
      <formula>0</formula>
    </cfRule>
  </conditionalFormatting>
  <conditionalFormatting sqref="O417">
    <cfRule type="cellIs" dxfId="1416" priority="192" operator="lessThan">
      <formula>0</formula>
    </cfRule>
  </conditionalFormatting>
  <conditionalFormatting sqref="O417">
    <cfRule type="cellIs" dxfId="1415" priority="191" operator="lessThan">
      <formula>0</formula>
    </cfRule>
  </conditionalFormatting>
  <conditionalFormatting sqref="O417">
    <cfRule type="cellIs" dxfId="1414" priority="190" operator="lessThan">
      <formula>0</formula>
    </cfRule>
  </conditionalFormatting>
  <conditionalFormatting sqref="O417">
    <cfRule type="cellIs" dxfId="1413" priority="189" operator="lessThan">
      <formula>0</formula>
    </cfRule>
  </conditionalFormatting>
  <conditionalFormatting sqref="O417">
    <cfRule type="cellIs" dxfId="1412" priority="188" operator="lessThan">
      <formula>0</formula>
    </cfRule>
  </conditionalFormatting>
  <conditionalFormatting sqref="O417">
    <cfRule type="cellIs" dxfId="1411" priority="187" operator="lessThan">
      <formula>0</formula>
    </cfRule>
  </conditionalFormatting>
  <conditionalFormatting sqref="O420">
    <cfRule type="cellIs" dxfId="1410" priority="186" operator="lessThan">
      <formula>0</formula>
    </cfRule>
  </conditionalFormatting>
  <conditionalFormatting sqref="O421">
    <cfRule type="cellIs" dxfId="1409" priority="185" operator="lessThan">
      <formula>0</formula>
    </cfRule>
  </conditionalFormatting>
  <conditionalFormatting sqref="O421">
    <cfRule type="cellIs" dxfId="1408" priority="184" operator="lessThan">
      <formula>0</formula>
    </cfRule>
  </conditionalFormatting>
  <conditionalFormatting sqref="O423">
    <cfRule type="cellIs" dxfId="1407" priority="183" operator="lessThan">
      <formula>0</formula>
    </cfRule>
  </conditionalFormatting>
  <conditionalFormatting sqref="O423">
    <cfRule type="cellIs" dxfId="1406" priority="182" operator="lessThan">
      <formula>0</formula>
    </cfRule>
  </conditionalFormatting>
  <conditionalFormatting sqref="O423">
    <cfRule type="cellIs" dxfId="1405" priority="181" operator="lessThan">
      <formula>0</formula>
    </cfRule>
  </conditionalFormatting>
  <conditionalFormatting sqref="O423">
    <cfRule type="cellIs" dxfId="1404" priority="180" operator="lessThan">
      <formula>0</formula>
    </cfRule>
  </conditionalFormatting>
  <conditionalFormatting sqref="O423">
    <cfRule type="cellIs" dxfId="1403" priority="179" operator="lessThan">
      <formula>0</formula>
    </cfRule>
  </conditionalFormatting>
  <conditionalFormatting sqref="O423">
    <cfRule type="cellIs" dxfId="1402" priority="178" operator="lessThan">
      <formula>0</formula>
    </cfRule>
  </conditionalFormatting>
  <conditionalFormatting sqref="O423">
    <cfRule type="cellIs" dxfId="1401" priority="177" operator="lessThan">
      <formula>0</formula>
    </cfRule>
  </conditionalFormatting>
  <conditionalFormatting sqref="O423">
    <cfRule type="cellIs" dxfId="1400" priority="176" operator="lessThan">
      <formula>0</formula>
    </cfRule>
  </conditionalFormatting>
  <conditionalFormatting sqref="O426">
    <cfRule type="cellIs" dxfId="1399" priority="175" operator="lessThan">
      <formula>0</formula>
    </cfRule>
  </conditionalFormatting>
  <conditionalFormatting sqref="O427">
    <cfRule type="cellIs" dxfId="1398" priority="174" operator="lessThan">
      <formula>0</formula>
    </cfRule>
  </conditionalFormatting>
  <conditionalFormatting sqref="O427">
    <cfRule type="cellIs" dxfId="1397" priority="173" operator="lessThan">
      <formula>0</formula>
    </cfRule>
  </conditionalFormatting>
  <conditionalFormatting sqref="O429">
    <cfRule type="cellIs" dxfId="1396" priority="172" operator="lessThan">
      <formula>0</formula>
    </cfRule>
  </conditionalFormatting>
  <conditionalFormatting sqref="O429">
    <cfRule type="cellIs" dxfId="1395" priority="171" operator="lessThan">
      <formula>0</formula>
    </cfRule>
  </conditionalFormatting>
  <conditionalFormatting sqref="O429">
    <cfRule type="cellIs" dxfId="1394" priority="170" operator="lessThan">
      <formula>0</formula>
    </cfRule>
  </conditionalFormatting>
  <conditionalFormatting sqref="O429">
    <cfRule type="cellIs" dxfId="1393" priority="169" operator="lessThan">
      <formula>0</formula>
    </cfRule>
  </conditionalFormatting>
  <conditionalFormatting sqref="O429">
    <cfRule type="cellIs" dxfId="1392" priority="168" operator="lessThan">
      <formula>0</formula>
    </cfRule>
  </conditionalFormatting>
  <conditionalFormatting sqref="O429">
    <cfRule type="cellIs" dxfId="1391" priority="167" operator="lessThan">
      <formula>0</formula>
    </cfRule>
  </conditionalFormatting>
  <conditionalFormatting sqref="O429">
    <cfRule type="cellIs" dxfId="1390" priority="166" operator="lessThan">
      <formula>0</formula>
    </cfRule>
  </conditionalFormatting>
  <conditionalFormatting sqref="O429">
    <cfRule type="cellIs" dxfId="1389" priority="165" operator="lessThan">
      <formula>0</formula>
    </cfRule>
  </conditionalFormatting>
  <conditionalFormatting sqref="O432">
    <cfRule type="cellIs" dxfId="1388" priority="164" operator="lessThan">
      <formula>0</formula>
    </cfRule>
  </conditionalFormatting>
  <conditionalFormatting sqref="O435">
    <cfRule type="cellIs" dxfId="1387" priority="163" operator="lessThan">
      <formula>0</formula>
    </cfRule>
  </conditionalFormatting>
  <conditionalFormatting sqref="O435">
    <cfRule type="cellIs" dxfId="1386" priority="162" operator="lessThan">
      <formula>0</formula>
    </cfRule>
  </conditionalFormatting>
  <conditionalFormatting sqref="O435">
    <cfRule type="cellIs" dxfId="1385" priority="161" operator="lessThan">
      <formula>0</formula>
    </cfRule>
  </conditionalFormatting>
  <conditionalFormatting sqref="O435">
    <cfRule type="cellIs" dxfId="1384" priority="160" operator="lessThan">
      <formula>0</formula>
    </cfRule>
  </conditionalFormatting>
  <conditionalFormatting sqref="O435">
    <cfRule type="cellIs" dxfId="1383" priority="159" operator="lessThan">
      <formula>0</formula>
    </cfRule>
  </conditionalFormatting>
  <conditionalFormatting sqref="O435">
    <cfRule type="cellIs" dxfId="1382" priority="158" operator="lessThan">
      <formula>0</formula>
    </cfRule>
  </conditionalFormatting>
  <conditionalFormatting sqref="O435">
    <cfRule type="cellIs" dxfId="1381" priority="157" operator="lessThan">
      <formula>0</formula>
    </cfRule>
  </conditionalFormatting>
  <conditionalFormatting sqref="O435">
    <cfRule type="cellIs" dxfId="1380" priority="156" operator="lessThan">
      <formula>0</formula>
    </cfRule>
  </conditionalFormatting>
  <conditionalFormatting sqref="O438">
    <cfRule type="cellIs" dxfId="1379" priority="155" operator="lessThan">
      <formula>0</formula>
    </cfRule>
  </conditionalFormatting>
  <conditionalFormatting sqref="O439">
    <cfRule type="cellIs" dxfId="1378" priority="154" operator="lessThan">
      <formula>0</formula>
    </cfRule>
  </conditionalFormatting>
  <conditionalFormatting sqref="O439">
    <cfRule type="cellIs" dxfId="1377" priority="153" operator="lessThan">
      <formula>0</formula>
    </cfRule>
  </conditionalFormatting>
  <conditionalFormatting sqref="O441">
    <cfRule type="cellIs" dxfId="1376" priority="152" operator="lessThan">
      <formula>0</formula>
    </cfRule>
  </conditionalFormatting>
  <conditionalFormatting sqref="O441">
    <cfRule type="cellIs" dxfId="1375" priority="151" operator="lessThan">
      <formula>0</formula>
    </cfRule>
  </conditionalFormatting>
  <conditionalFormatting sqref="O441">
    <cfRule type="cellIs" dxfId="1374" priority="150" operator="lessThan">
      <formula>0</formula>
    </cfRule>
  </conditionalFormatting>
  <conditionalFormatting sqref="O441">
    <cfRule type="cellIs" dxfId="1373" priority="149" operator="lessThan">
      <formula>0</formula>
    </cfRule>
  </conditionalFormatting>
  <conditionalFormatting sqref="O441">
    <cfRule type="cellIs" dxfId="1372" priority="148" operator="lessThan">
      <formula>0</formula>
    </cfRule>
  </conditionalFormatting>
  <conditionalFormatting sqref="O441">
    <cfRule type="cellIs" dxfId="1371" priority="147" operator="lessThan">
      <formula>0</formula>
    </cfRule>
  </conditionalFormatting>
  <conditionalFormatting sqref="O441">
    <cfRule type="cellIs" dxfId="1370" priority="146" operator="lessThan">
      <formula>0</formula>
    </cfRule>
  </conditionalFormatting>
  <conditionalFormatting sqref="O441">
    <cfRule type="cellIs" dxfId="1369" priority="145" operator="lessThan">
      <formula>0</formula>
    </cfRule>
  </conditionalFormatting>
  <conditionalFormatting sqref="O444">
    <cfRule type="cellIs" dxfId="1368" priority="144" operator="lessThan">
      <formula>0</formula>
    </cfRule>
  </conditionalFormatting>
  <conditionalFormatting sqref="O445">
    <cfRule type="cellIs" dxfId="1367" priority="143" operator="lessThan">
      <formula>0</formula>
    </cfRule>
  </conditionalFormatting>
  <conditionalFormatting sqref="O445">
    <cfRule type="cellIs" dxfId="1366" priority="142" operator="lessThan">
      <formula>0</formula>
    </cfRule>
  </conditionalFormatting>
  <conditionalFormatting sqref="O448">
    <cfRule type="cellIs" dxfId="1365" priority="141" operator="lessThan">
      <formula>0</formula>
    </cfRule>
  </conditionalFormatting>
  <conditionalFormatting sqref="O448">
    <cfRule type="cellIs" dxfId="1364" priority="140" operator="lessThan">
      <formula>0</formula>
    </cfRule>
  </conditionalFormatting>
  <conditionalFormatting sqref="O448">
    <cfRule type="cellIs" dxfId="1363" priority="139" operator="lessThan">
      <formula>0</formula>
    </cfRule>
  </conditionalFormatting>
  <conditionalFormatting sqref="O448">
    <cfRule type="cellIs" dxfId="1362" priority="138" operator="lessThan">
      <formula>0</formula>
    </cfRule>
  </conditionalFormatting>
  <conditionalFormatting sqref="O448">
    <cfRule type="cellIs" dxfId="1361" priority="137" operator="lessThan">
      <formula>0</formula>
    </cfRule>
  </conditionalFormatting>
  <conditionalFormatting sqref="O448">
    <cfRule type="cellIs" dxfId="1360" priority="136" operator="lessThan">
      <formula>0</formula>
    </cfRule>
  </conditionalFormatting>
  <conditionalFormatting sqref="O448">
    <cfRule type="cellIs" dxfId="1359" priority="135" operator="lessThan">
      <formula>0</formula>
    </cfRule>
  </conditionalFormatting>
  <conditionalFormatting sqref="O448">
    <cfRule type="cellIs" dxfId="1358" priority="134" operator="lessThan">
      <formula>0</formula>
    </cfRule>
  </conditionalFormatting>
  <conditionalFormatting sqref="O451">
    <cfRule type="cellIs" dxfId="1357" priority="133" operator="lessThan">
      <formula>0</formula>
    </cfRule>
  </conditionalFormatting>
  <conditionalFormatting sqref="O452">
    <cfRule type="cellIs" dxfId="1356" priority="132" operator="lessThan">
      <formula>0</formula>
    </cfRule>
  </conditionalFormatting>
  <conditionalFormatting sqref="O452">
    <cfRule type="cellIs" dxfId="1355" priority="131" operator="lessThan">
      <formula>0</formula>
    </cfRule>
  </conditionalFormatting>
  <conditionalFormatting sqref="O454">
    <cfRule type="cellIs" dxfId="1354" priority="130" operator="lessThan">
      <formula>0</formula>
    </cfRule>
  </conditionalFormatting>
  <conditionalFormatting sqref="O454">
    <cfRule type="cellIs" dxfId="1353" priority="129" operator="lessThan">
      <formula>0</formula>
    </cfRule>
  </conditionalFormatting>
  <conditionalFormatting sqref="O454">
    <cfRule type="cellIs" dxfId="1352" priority="128" operator="lessThan">
      <formula>0</formula>
    </cfRule>
  </conditionalFormatting>
  <conditionalFormatting sqref="O454">
    <cfRule type="cellIs" dxfId="1351" priority="127" operator="lessThan">
      <formula>0</formula>
    </cfRule>
  </conditionalFormatting>
  <conditionalFormatting sqref="O454">
    <cfRule type="cellIs" dxfId="1350" priority="126" operator="lessThan">
      <formula>0</formula>
    </cfRule>
  </conditionalFormatting>
  <conditionalFormatting sqref="O454">
    <cfRule type="cellIs" dxfId="1349" priority="125" operator="lessThan">
      <formula>0</formula>
    </cfRule>
  </conditionalFormatting>
  <conditionalFormatting sqref="O454">
    <cfRule type="cellIs" dxfId="1348" priority="124" operator="lessThan">
      <formula>0</formula>
    </cfRule>
  </conditionalFormatting>
  <conditionalFormatting sqref="O454">
    <cfRule type="cellIs" dxfId="1347" priority="123" operator="lessThan">
      <formula>0</formula>
    </cfRule>
  </conditionalFormatting>
  <conditionalFormatting sqref="O457">
    <cfRule type="cellIs" dxfId="1346" priority="122" operator="lessThan">
      <formula>0</formula>
    </cfRule>
  </conditionalFormatting>
  <conditionalFormatting sqref="O458">
    <cfRule type="cellIs" dxfId="1345" priority="121" operator="lessThan">
      <formula>0</formula>
    </cfRule>
  </conditionalFormatting>
  <conditionalFormatting sqref="O458">
    <cfRule type="cellIs" dxfId="1344" priority="120" operator="lessThan">
      <formula>0</formula>
    </cfRule>
  </conditionalFormatting>
  <conditionalFormatting sqref="O461:O464">
    <cfRule type="cellIs" dxfId="1343" priority="119" operator="lessThan">
      <formula>0</formula>
    </cfRule>
  </conditionalFormatting>
  <conditionalFormatting sqref="O461:O464">
    <cfRule type="expression" dxfId="1342" priority="117">
      <formula>O461/N461&gt;1</formula>
    </cfRule>
    <cfRule type="expression" dxfId="1341" priority="118">
      <formula>O461/N461&lt;1</formula>
    </cfRule>
  </conditionalFormatting>
  <conditionalFormatting sqref="O552 O560 O575 O589">
    <cfRule type="expression" dxfId="1340" priority="115">
      <formula>O552/#REF!&gt;1</formula>
    </cfRule>
    <cfRule type="expression" dxfId="1339" priority="116">
      <formula>O552/#REF!&lt;1</formula>
    </cfRule>
  </conditionalFormatting>
  <conditionalFormatting sqref="O512">
    <cfRule type="cellIs" dxfId="1338" priority="114" operator="lessThan">
      <formula>0</formula>
    </cfRule>
  </conditionalFormatting>
  <conditionalFormatting sqref="O512">
    <cfRule type="expression" dxfId="1337" priority="112">
      <formula>O512/N512&gt;1</formula>
    </cfRule>
    <cfRule type="expression" dxfId="1336" priority="113">
      <formula>O512/N512&lt;1</formula>
    </cfRule>
  </conditionalFormatting>
  <conditionalFormatting sqref="O596">
    <cfRule type="cellIs" dxfId="1335" priority="111" operator="lessThan">
      <formula>0</formula>
    </cfRule>
  </conditionalFormatting>
  <conditionalFormatting sqref="O600">
    <cfRule type="cellIs" dxfId="1334" priority="110" operator="lessThan">
      <formula>0</formula>
    </cfRule>
  </conditionalFormatting>
  <conditionalFormatting sqref="O600">
    <cfRule type="cellIs" dxfId="1333" priority="109" operator="lessThan">
      <formula>0</formula>
    </cfRule>
  </conditionalFormatting>
  <conditionalFormatting sqref="O710">
    <cfRule type="cellIs" dxfId="1332" priority="108" operator="lessThan">
      <formula>0</formula>
    </cfRule>
  </conditionalFormatting>
  <conditionalFormatting sqref="O654 O651 O648:O649 O632:O634">
    <cfRule type="expression" dxfId="1331" priority="95">
      <formula>O632/N632&gt;1</formula>
    </cfRule>
    <cfRule type="expression" dxfId="1330" priority="96">
      <formula>O632/N632&lt;1</formula>
    </cfRule>
  </conditionalFormatting>
  <conditionalFormatting sqref="O507:O510">
    <cfRule type="cellIs" dxfId="1329" priority="107" operator="lessThan">
      <formula>0</formula>
    </cfRule>
  </conditionalFormatting>
  <conditionalFormatting sqref="O507:O510">
    <cfRule type="expression" dxfId="1328" priority="105">
      <formula>O507/N507&gt;1</formula>
    </cfRule>
    <cfRule type="expression" dxfId="1327" priority="106">
      <formula>O507/N507&lt;1</formula>
    </cfRule>
  </conditionalFormatting>
  <conditionalFormatting sqref="O588 O574 O559 O551">
    <cfRule type="cellIs" dxfId="1326" priority="104" operator="lessThan">
      <formula>0</formula>
    </cfRule>
  </conditionalFormatting>
  <conditionalFormatting sqref="O584:O587 O570:O573 O555:O558 O547:O550">
    <cfRule type="cellIs" dxfId="1325" priority="103" operator="lessThan">
      <formula>0</formula>
    </cfRule>
  </conditionalFormatting>
  <conditionalFormatting sqref="O584:O587 O570:O573 O555:O558 O547:O550">
    <cfRule type="expression" dxfId="1324" priority="101">
      <formula>O547/N547&gt;1</formula>
    </cfRule>
    <cfRule type="expression" dxfId="1323" priority="102">
      <formula>O547/N547&lt;1</formula>
    </cfRule>
  </conditionalFormatting>
  <conditionalFormatting sqref="O588 O574 O559 O551">
    <cfRule type="cellIs" dxfId="1322" priority="100" operator="lessThan">
      <formula>0</formula>
    </cfRule>
  </conditionalFormatting>
  <conditionalFormatting sqref="O588 O574 O559 O551">
    <cfRule type="expression" dxfId="1321" priority="98">
      <formula>O551/N551&gt;1</formula>
    </cfRule>
    <cfRule type="expression" dxfId="1320" priority="99">
      <formula>O551/N551&lt;1</formula>
    </cfRule>
  </conditionalFormatting>
  <conditionalFormatting sqref="O654 O651 O648:O649 O632:O634">
    <cfRule type="cellIs" dxfId="1319" priority="97" operator="lessThan">
      <formula>0</formula>
    </cfRule>
  </conditionalFormatting>
  <conditionalFormatting sqref="O504">
    <cfRule type="expression" dxfId="1318" priority="292">
      <formula>O504/#REF!&gt;1</formula>
    </cfRule>
    <cfRule type="expression" dxfId="1317" priority="293">
      <formula>O504/#REF!&lt;1</formula>
    </cfRule>
  </conditionalFormatting>
  <conditionalFormatting sqref="O465">
    <cfRule type="cellIs" dxfId="1316" priority="94" operator="lessThan">
      <formula>0</formula>
    </cfRule>
  </conditionalFormatting>
  <conditionalFormatting sqref="O465">
    <cfRule type="expression" dxfId="1315" priority="92">
      <formula>O465/N465&gt;1</formula>
    </cfRule>
    <cfRule type="expression" dxfId="1314" priority="93">
      <formula>O465/N465&lt;1</formula>
    </cfRule>
  </conditionalFormatting>
  <conditionalFormatting sqref="O511">
    <cfRule type="cellIs" dxfId="1313" priority="91" operator="lessThan">
      <formula>0</formula>
    </cfRule>
  </conditionalFormatting>
  <conditionalFormatting sqref="O511">
    <cfRule type="expression" dxfId="1312" priority="89">
      <formula>O511/N511&gt;1</formula>
    </cfRule>
    <cfRule type="expression" dxfId="1311" priority="90">
      <formula>O511/N511&lt;1</formula>
    </cfRule>
  </conditionalFormatting>
  <conditionalFormatting sqref="O568">
    <cfRule type="cellIs" dxfId="1310" priority="79" operator="lessThan">
      <formula>0</formula>
    </cfRule>
  </conditionalFormatting>
  <conditionalFormatting sqref="O603">
    <cfRule type="expression" dxfId="1309" priority="53">
      <formula>O603/N603&gt;1</formula>
    </cfRule>
    <cfRule type="expression" dxfId="1308" priority="54">
      <formula>O603/N603&lt;1</formula>
    </cfRule>
  </conditionalFormatting>
  <conditionalFormatting sqref="O552">
    <cfRule type="cellIs" dxfId="1307" priority="76" operator="lessThan">
      <formula>0</formula>
    </cfRule>
  </conditionalFormatting>
  <conditionalFormatting sqref="O552">
    <cfRule type="expression" dxfId="1306" priority="74">
      <formula>O552/N552&gt;1</formula>
    </cfRule>
    <cfRule type="expression" dxfId="1305" priority="75">
      <formula>O552/N552&lt;1</formula>
    </cfRule>
  </conditionalFormatting>
  <conditionalFormatting sqref="O560">
    <cfRule type="cellIs" dxfId="1304" priority="73" operator="lessThan">
      <formula>0</formula>
    </cfRule>
  </conditionalFormatting>
  <conditionalFormatting sqref="O560">
    <cfRule type="expression" dxfId="1303" priority="71">
      <formula>O560/N560&gt;1</formula>
    </cfRule>
    <cfRule type="expression" dxfId="1302" priority="72">
      <formula>O560/N560&lt;1</formula>
    </cfRule>
  </conditionalFormatting>
  <conditionalFormatting sqref="O575">
    <cfRule type="cellIs" dxfId="1301" priority="70" operator="lessThan">
      <formula>0</formula>
    </cfRule>
  </conditionalFormatting>
  <conditionalFormatting sqref="O575">
    <cfRule type="expression" dxfId="1300" priority="68">
      <formula>O575/N575&gt;1</formula>
    </cfRule>
    <cfRule type="expression" dxfId="1299" priority="69">
      <formula>O575/N575&lt;1</formula>
    </cfRule>
  </conditionalFormatting>
  <conditionalFormatting sqref="O589">
    <cfRule type="cellIs" dxfId="1298" priority="67" operator="lessThan">
      <formula>0</formula>
    </cfRule>
  </conditionalFormatting>
  <conditionalFormatting sqref="O589">
    <cfRule type="expression" dxfId="1297" priority="65">
      <formula>O589/N589&gt;1</formula>
    </cfRule>
    <cfRule type="expression" dxfId="1296" priority="66">
      <formula>O589/N589&lt;1</formula>
    </cfRule>
  </conditionalFormatting>
  <conditionalFormatting sqref="O521">
    <cfRule type="cellIs" dxfId="1295" priority="88" operator="lessThan">
      <formula>0</formula>
    </cfRule>
  </conditionalFormatting>
  <conditionalFormatting sqref="O521">
    <cfRule type="expression" dxfId="1294" priority="86">
      <formula>O521/N521&gt;1</formula>
    </cfRule>
    <cfRule type="expression" dxfId="1293" priority="87">
      <formula>O521/N521&lt;1</formula>
    </cfRule>
  </conditionalFormatting>
  <conditionalFormatting sqref="O529">
    <cfRule type="cellIs" dxfId="1292" priority="85" operator="lessThan">
      <formula>0</formula>
    </cfRule>
  </conditionalFormatting>
  <conditionalFormatting sqref="O529">
    <cfRule type="expression" dxfId="1291" priority="83">
      <formula>O529/N529&gt;1</formula>
    </cfRule>
    <cfRule type="expression" dxfId="1290" priority="84">
      <formula>O529/N529&lt;1</formula>
    </cfRule>
  </conditionalFormatting>
  <conditionalFormatting sqref="O582">
    <cfRule type="expression" dxfId="1289" priority="62">
      <formula>O582/N582&gt;1</formula>
    </cfRule>
    <cfRule type="expression" dxfId="1288" priority="63">
      <formula>O582/N582&lt;1</formula>
    </cfRule>
  </conditionalFormatting>
  <conditionalFormatting sqref="O537">
    <cfRule type="cellIs" dxfId="1287" priority="82" operator="lessThan">
      <formula>0</formula>
    </cfRule>
  </conditionalFormatting>
  <conditionalFormatting sqref="O537">
    <cfRule type="expression" dxfId="1286" priority="80">
      <formula>O537/N537&gt;1</formula>
    </cfRule>
    <cfRule type="expression" dxfId="1285" priority="81">
      <formula>O537/N537&lt;1</formula>
    </cfRule>
  </conditionalFormatting>
  <conditionalFormatting sqref="O641:O645 B636:O637">
    <cfRule type="cellIs" dxfId="1284" priority="61" operator="lessThan">
      <formula>0</formula>
    </cfRule>
  </conditionalFormatting>
  <conditionalFormatting sqref="O568">
    <cfRule type="expression" dxfId="1283" priority="77">
      <formula>O568/N568&gt;1</formula>
    </cfRule>
    <cfRule type="expression" dxfId="1282" priority="78">
      <formula>O568/N568&lt;1</formula>
    </cfRule>
  </conditionalFormatting>
  <conditionalFormatting sqref="O597">
    <cfRule type="cellIs" dxfId="1281" priority="60" operator="lessThan">
      <formula>0</formula>
    </cfRule>
  </conditionalFormatting>
  <conditionalFormatting sqref="O608">
    <cfRule type="expression" dxfId="1280" priority="48">
      <formula>O608/N608&gt;1</formula>
    </cfRule>
    <cfRule type="expression" dxfId="1279" priority="49">
      <formula>O608/N608&lt;1</formula>
    </cfRule>
  </conditionalFormatting>
  <conditionalFormatting sqref="O582">
    <cfRule type="cellIs" dxfId="1278" priority="64" operator="lessThan">
      <formula>0</formula>
    </cfRule>
  </conditionalFormatting>
  <conditionalFormatting sqref="O597">
    <cfRule type="expression" dxfId="1277" priority="58">
      <formula>O597/N597&gt;1</formula>
    </cfRule>
    <cfRule type="expression" dxfId="1276" priority="59">
      <formula>O597/N597&lt;1</formula>
    </cfRule>
  </conditionalFormatting>
  <conditionalFormatting sqref="O676:O679">
    <cfRule type="cellIs" dxfId="1275" priority="47" operator="lessThan">
      <formula>0</formula>
    </cfRule>
  </conditionalFormatting>
  <conditionalFormatting sqref="O678">
    <cfRule type="cellIs" dxfId="1274" priority="46" operator="lessThan">
      <formula>0</formula>
    </cfRule>
  </conditionalFormatting>
  <conditionalFormatting sqref="O680:O683">
    <cfRule type="cellIs" dxfId="1273" priority="45" operator="lessThan">
      <formula>0</formula>
    </cfRule>
  </conditionalFormatting>
  <conditionalFormatting sqref="O682">
    <cfRule type="cellIs" dxfId="1272" priority="44" operator="lessThan">
      <formula>0</formula>
    </cfRule>
  </conditionalFormatting>
  <conditionalFormatting sqref="O684:O687">
    <cfRule type="cellIs" dxfId="1271" priority="43" operator="lessThan">
      <formula>0</formula>
    </cfRule>
  </conditionalFormatting>
  <conditionalFormatting sqref="O686">
    <cfRule type="cellIs" dxfId="1270" priority="42" operator="lessThan">
      <formula>0</formula>
    </cfRule>
  </conditionalFormatting>
  <conditionalFormatting sqref="O688:O691">
    <cfRule type="cellIs" dxfId="1269" priority="41" operator="lessThan">
      <formula>0</formula>
    </cfRule>
  </conditionalFormatting>
  <conditionalFormatting sqref="O690">
    <cfRule type="cellIs" dxfId="1268" priority="40" operator="lessThan">
      <formula>0</formula>
    </cfRule>
  </conditionalFormatting>
  <conditionalFormatting sqref="O692:O693 O695">
    <cfRule type="cellIs" dxfId="1267" priority="39" operator="lessThan">
      <formula>0</formula>
    </cfRule>
  </conditionalFormatting>
  <conditionalFormatting sqref="O696:O699">
    <cfRule type="cellIs" dxfId="1266" priority="38" operator="lessThan">
      <formula>0</formula>
    </cfRule>
  </conditionalFormatting>
  <conditionalFormatting sqref="O698">
    <cfRule type="cellIs" dxfId="1265" priority="37" operator="lessThan">
      <formula>0</formula>
    </cfRule>
  </conditionalFormatting>
  <conditionalFormatting sqref="O700:O703">
    <cfRule type="cellIs" dxfId="1264" priority="36" operator="lessThan">
      <formula>0</formula>
    </cfRule>
  </conditionalFormatting>
  <conditionalFormatting sqref="O702">
    <cfRule type="cellIs" dxfId="1263" priority="35" operator="lessThan">
      <formula>0</formula>
    </cfRule>
  </conditionalFormatting>
  <conditionalFormatting sqref="O704:O707">
    <cfRule type="cellIs" dxfId="1262" priority="34" operator="lessThan">
      <formula>0</formula>
    </cfRule>
  </conditionalFormatting>
  <conditionalFormatting sqref="O706">
    <cfRule type="cellIs" dxfId="1261" priority="33" operator="lessThan">
      <formula>0</formula>
    </cfRule>
  </conditionalFormatting>
  <conditionalFormatting sqref="O712:O715">
    <cfRule type="cellIs" dxfId="1260" priority="32" operator="lessThan">
      <formula>0</formula>
    </cfRule>
  </conditionalFormatting>
  <conditionalFormatting sqref="O714">
    <cfRule type="cellIs" dxfId="1259" priority="31" operator="lessThan">
      <formula>0</formula>
    </cfRule>
  </conditionalFormatting>
  <conditionalFormatting sqref="O716:O719">
    <cfRule type="cellIs" dxfId="1258" priority="30" operator="lessThan">
      <formula>0</formula>
    </cfRule>
  </conditionalFormatting>
  <conditionalFormatting sqref="O718">
    <cfRule type="cellIs" dxfId="1257" priority="29" operator="lessThan">
      <formula>0</formula>
    </cfRule>
  </conditionalFormatting>
  <conditionalFormatting sqref="O466">
    <cfRule type="cellIs" dxfId="1256" priority="28" operator="lessThan">
      <formula>0</formula>
    </cfRule>
  </conditionalFormatting>
  <conditionalFormatting sqref="O505">
    <cfRule type="cellIs" dxfId="1255" priority="27" operator="lessThan">
      <formula>0</formula>
    </cfRule>
  </conditionalFormatting>
  <conditionalFormatting sqref="O513">
    <cfRule type="cellIs" dxfId="1254" priority="26" operator="lessThan">
      <formula>0</formula>
    </cfRule>
  </conditionalFormatting>
  <conditionalFormatting sqref="O522">
    <cfRule type="cellIs" dxfId="1253" priority="25" operator="lessThan">
      <formula>0</formula>
    </cfRule>
  </conditionalFormatting>
  <conditionalFormatting sqref="O530">
    <cfRule type="cellIs" dxfId="1252" priority="24" operator="lessThan">
      <formula>0</formula>
    </cfRule>
  </conditionalFormatting>
  <conditionalFormatting sqref="O538">
    <cfRule type="cellIs" dxfId="1251" priority="23" operator="lessThan">
      <formula>0</formula>
    </cfRule>
  </conditionalFormatting>
  <conditionalFormatting sqref="O553">
    <cfRule type="cellIs" dxfId="1250" priority="22" operator="lessThan">
      <formula>0</formula>
    </cfRule>
  </conditionalFormatting>
  <conditionalFormatting sqref="O561">
    <cfRule type="cellIs" dxfId="1249" priority="21" operator="lessThan">
      <formula>0</formula>
    </cfRule>
  </conditionalFormatting>
  <conditionalFormatting sqref="O590">
    <cfRule type="cellIs" dxfId="1248" priority="20" operator="lessThan">
      <formula>0</formula>
    </cfRule>
  </conditionalFormatting>
  <conditionalFormatting sqref="B720:N723">
    <cfRule type="cellIs" dxfId="1247" priority="19" operator="lessThan">
      <formula>0</formula>
    </cfRule>
  </conditionalFormatting>
  <conditionalFormatting sqref="I722:N722 P720:Q723">
    <cfRule type="cellIs" dxfId="1246" priority="18" operator="lessThan">
      <formula>0</formula>
    </cfRule>
  </conditionalFormatting>
  <conditionalFormatting sqref="O720:O723">
    <cfRule type="cellIs" dxfId="1245" priority="17" operator="lessThan">
      <formula>0</formula>
    </cfRule>
  </conditionalFormatting>
  <conditionalFormatting sqref="O722">
    <cfRule type="cellIs" dxfId="1244" priority="16" operator="lessThan">
      <formula>0</formula>
    </cfRule>
  </conditionalFormatting>
  <conditionalFormatting sqref="P655:P658">
    <cfRule type="cellIs" dxfId="1243" priority="15" operator="lessThan">
      <formula>0</formula>
    </cfRule>
  </conditionalFormatting>
  <conditionalFormatting sqref="P638:Q638 Q639:Q640">
    <cfRule type="cellIs" dxfId="1242" priority="14" operator="lessThan">
      <formula>0</formula>
    </cfRule>
  </conditionalFormatting>
  <conditionalFormatting sqref="B638">
    <cfRule type="cellIs" dxfId="1241" priority="13" operator="lessThan">
      <formula>0</formula>
    </cfRule>
  </conditionalFormatting>
  <conditionalFormatting sqref="P639:P640">
    <cfRule type="cellIs" dxfId="1240" priority="12" operator="lessThan">
      <formula>0</formula>
    </cfRule>
  </conditionalFormatting>
  <conditionalFormatting sqref="B639:O640">
    <cfRule type="expression" dxfId="1239" priority="10">
      <formula>B639/A639&gt;1</formula>
    </cfRule>
    <cfRule type="expression" dxfId="1238" priority="11">
      <formula>B639/A639&lt;1</formula>
    </cfRule>
  </conditionalFormatting>
  <conditionalFormatting sqref="B639:O640">
    <cfRule type="cellIs" dxfId="1237" priority="9" operator="lessThan">
      <formula>0</formula>
    </cfRule>
  </conditionalFormatting>
  <conditionalFormatting sqref="B491">
    <cfRule type="cellIs" dxfId="1236" priority="8" operator="lessThan">
      <formula>0</formula>
    </cfRule>
  </conditionalFormatting>
  <conditionalFormatting sqref="B492:N496">
    <cfRule type="cellIs" dxfId="1235" priority="7" operator="lessThan">
      <formula>0</formula>
    </cfRule>
  </conditionalFormatting>
  <conditionalFormatting sqref="B492:N496">
    <cfRule type="expression" dxfId="1234" priority="5">
      <formula>B492/A492&gt;1</formula>
    </cfRule>
    <cfRule type="expression" dxfId="1233" priority="6">
      <formula>B492/A492&lt;1</formula>
    </cfRule>
  </conditionalFormatting>
  <conditionalFormatting sqref="O492:O496">
    <cfRule type="cellIs" dxfId="1232" priority="4" operator="lessThan">
      <formula>0</formula>
    </cfRule>
  </conditionalFormatting>
  <conditionalFormatting sqref="O492:O496">
    <cfRule type="expression" dxfId="1231" priority="2">
      <formula>O492/N492&gt;1</formula>
    </cfRule>
    <cfRule type="expression" dxfId="1230" priority="3">
      <formula>O492/N492&lt;1</formula>
    </cfRule>
  </conditionalFormatting>
  <conditionalFormatting sqref="B357:O360">
    <cfRule type="cellIs" dxfId="1229"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97A-2931-4375-BE70-1A866CD18C1A}">
  <sheetPr>
    <tabColor rgb="FFFFFF00"/>
    <outlinePr summaryBelow="0" summaryRight="0"/>
  </sheetPr>
  <dimension ref="A1:DO725"/>
  <sheetViews>
    <sheetView tabSelected="1" topLeftCell="O654" zoomScaleNormal="100" workbookViewId="0">
      <selection activeCell="T672" sqref="T672"/>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16.25" style="79" bestFit="1" customWidth="1"/>
    <col min="20" max="20" width="14.75" style="79" customWidth="1"/>
    <col min="21" max="21" width="13.83203125" style="79" bestFit="1" customWidth="1"/>
    <col min="22" max="22" width="13.5" style="79" customWidth="1"/>
    <col min="23"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2151</v>
      </c>
      <c r="C2" t="s">
        <v>2152</v>
      </c>
      <c r="D2" t="s">
        <v>2153</v>
      </c>
      <c r="E2" t="s">
        <v>706</v>
      </c>
      <c r="F2" t="s">
        <v>707</v>
      </c>
      <c r="G2" t="s">
        <v>708</v>
      </c>
      <c r="H2" t="s">
        <v>666</v>
      </c>
      <c r="I2" t="s">
        <v>391</v>
      </c>
      <c r="J2" t="s">
        <v>392</v>
      </c>
      <c r="K2" t="s">
        <v>393</v>
      </c>
      <c r="L2" t="s">
        <v>394</v>
      </c>
      <c r="M2" t="s">
        <v>395</v>
      </c>
      <c r="N2" t="s">
        <v>396</v>
      </c>
      <c r="O2" t="s">
        <v>397</v>
      </c>
      <c r="P2" t="s">
        <v>397</v>
      </c>
      <c r="Q2" t="s">
        <v>398</v>
      </c>
      <c r="R2" t="s">
        <v>399</v>
      </c>
      <c r="S2" t="s">
        <v>400</v>
      </c>
      <c r="T2" t="s">
        <v>401</v>
      </c>
      <c r="U2" t="s">
        <v>402</v>
      </c>
      <c r="V2" t="s">
        <v>403</v>
      </c>
      <c r="W2" t="s">
        <v>404</v>
      </c>
      <c r="X2" t="s">
        <v>405</v>
      </c>
      <c r="Y2" t="s">
        <v>406</v>
      </c>
      <c r="Z2" t="s">
        <v>407</v>
      </c>
      <c r="AA2" t="s">
        <v>408</v>
      </c>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316785.65999999997</v>
      </c>
      <c r="C5">
        <v>179179.56</v>
      </c>
      <c r="D5">
        <v>293856.28000000003</v>
      </c>
      <c r="E5">
        <v>439290.69</v>
      </c>
      <c r="F5">
        <v>237705.5</v>
      </c>
      <c r="G5">
        <v>90334.98</v>
      </c>
      <c r="H5">
        <v>123559.67999999999</v>
      </c>
      <c r="I5">
        <v>171447.49</v>
      </c>
      <c r="J5">
        <v>158882.97</v>
      </c>
      <c r="K5">
        <v>120734.41</v>
      </c>
      <c r="L5">
        <v>100005.52</v>
      </c>
      <c r="M5">
        <v>56567.22</v>
      </c>
      <c r="N5">
        <v>49211.46</v>
      </c>
      <c r="O5">
        <v>27936.75</v>
      </c>
      <c r="P5">
        <v>27936.75</v>
      </c>
      <c r="Q5">
        <v>17969.09</v>
      </c>
      <c r="R5">
        <v>38828.31</v>
      </c>
      <c r="S5">
        <v>69079.47</v>
      </c>
      <c r="T5">
        <v>27410.58</v>
      </c>
      <c r="U5">
        <v>18662.34</v>
      </c>
      <c r="V5">
        <v>178829.33</v>
      </c>
      <c r="W5">
        <v>168537.56</v>
      </c>
      <c r="X5">
        <v>293390.95</v>
      </c>
      <c r="Y5">
        <v>288757.90000000002</v>
      </c>
      <c r="Z5">
        <v>398445.27</v>
      </c>
      <c r="AA5">
        <v>57671.79</v>
      </c>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309</v>
      </c>
      <c r="B6">
        <v>0</v>
      </c>
      <c r="C6">
        <v>0</v>
      </c>
      <c r="D6">
        <v>0</v>
      </c>
      <c r="E6">
        <v>0</v>
      </c>
      <c r="F6">
        <v>0</v>
      </c>
      <c r="G6">
        <v>0</v>
      </c>
      <c r="H6">
        <v>0</v>
      </c>
      <c r="I6">
        <v>0</v>
      </c>
      <c r="J6">
        <v>0</v>
      </c>
      <c r="K6">
        <v>0</v>
      </c>
      <c r="L6">
        <v>0</v>
      </c>
      <c r="M6">
        <v>0</v>
      </c>
      <c r="N6">
        <v>0</v>
      </c>
      <c r="O6">
        <v>0</v>
      </c>
      <c r="P6">
        <v>0</v>
      </c>
      <c r="Q6">
        <v>30000</v>
      </c>
      <c r="R6">
        <v>30000</v>
      </c>
      <c r="S6">
        <v>30000</v>
      </c>
      <c r="T6">
        <v>80000</v>
      </c>
      <c r="U6">
        <v>100000</v>
      </c>
      <c r="V6">
        <v>100000</v>
      </c>
      <c r="W6">
        <v>350000</v>
      </c>
      <c r="X6">
        <v>350000</v>
      </c>
      <c r="Y6">
        <v>450000</v>
      </c>
      <c r="Z6">
        <v>450000</v>
      </c>
      <c r="AA6">
        <v>110000</v>
      </c>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310</v>
      </c>
      <c r="B7">
        <v>180523.48</v>
      </c>
      <c r="C7">
        <v>353379.7</v>
      </c>
      <c r="D7">
        <v>401944.35</v>
      </c>
      <c r="E7">
        <v>432356.76</v>
      </c>
      <c r="F7">
        <v>449652.22</v>
      </c>
      <c r="G7">
        <v>341183.02</v>
      </c>
      <c r="H7">
        <v>46297.23</v>
      </c>
      <c r="I7">
        <v>49100.3</v>
      </c>
      <c r="J7">
        <v>56941.18</v>
      </c>
      <c r="K7">
        <v>42448.93</v>
      </c>
      <c r="L7">
        <v>42063.92</v>
      </c>
      <c r="M7">
        <v>56384.24</v>
      </c>
      <c r="N7">
        <v>48944.14</v>
      </c>
      <c r="O7">
        <v>53899.98</v>
      </c>
      <c r="P7">
        <v>53899.98</v>
      </c>
      <c r="Q7">
        <v>51081.64</v>
      </c>
      <c r="R7">
        <v>43437.7</v>
      </c>
      <c r="S7">
        <v>33760.9</v>
      </c>
      <c r="T7">
        <v>53630.18</v>
      </c>
      <c r="U7">
        <v>20200.07</v>
      </c>
      <c r="V7">
        <v>22603.09</v>
      </c>
      <c r="W7">
        <v>19310.18</v>
      </c>
      <c r="X7">
        <v>23058.54</v>
      </c>
      <c r="Y7">
        <v>22524.36</v>
      </c>
      <c r="Z7">
        <v>20111.73</v>
      </c>
      <c r="AA7">
        <v>21377</v>
      </c>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446</v>
      </c>
      <c r="B8">
        <v>0</v>
      </c>
      <c r="C8">
        <v>0</v>
      </c>
      <c r="D8">
        <v>0</v>
      </c>
      <c r="E8">
        <v>0</v>
      </c>
      <c r="F8">
        <v>0</v>
      </c>
      <c r="G8">
        <v>0</v>
      </c>
      <c r="H8">
        <v>0</v>
      </c>
      <c r="I8">
        <v>0</v>
      </c>
      <c r="J8">
        <v>56941.18</v>
      </c>
      <c r="K8">
        <v>42448.93</v>
      </c>
      <c r="L8">
        <v>42063.92</v>
      </c>
      <c r="M8">
        <v>56384.24</v>
      </c>
      <c r="N8">
        <v>48944.14</v>
      </c>
      <c r="O8">
        <v>53899.98</v>
      </c>
      <c r="P8">
        <v>53899.98</v>
      </c>
      <c r="Q8">
        <v>51081.64</v>
      </c>
      <c r="R8">
        <v>43437.7</v>
      </c>
      <c r="S8">
        <v>0</v>
      </c>
      <c r="T8">
        <v>0</v>
      </c>
      <c r="U8">
        <v>0</v>
      </c>
      <c r="V8">
        <v>0</v>
      </c>
      <c r="W8">
        <v>0</v>
      </c>
      <c r="X8">
        <v>0</v>
      </c>
      <c r="Y8">
        <v>0</v>
      </c>
      <c r="Z8">
        <v>0</v>
      </c>
      <c r="AA8">
        <v>0</v>
      </c>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447</v>
      </c>
      <c r="B9">
        <v>0</v>
      </c>
      <c r="C9">
        <v>0</v>
      </c>
      <c r="D9">
        <v>0</v>
      </c>
      <c r="E9">
        <v>0</v>
      </c>
      <c r="F9">
        <v>0</v>
      </c>
      <c r="G9">
        <v>0</v>
      </c>
      <c r="H9">
        <v>0</v>
      </c>
      <c r="I9">
        <v>0</v>
      </c>
      <c r="J9">
        <v>0</v>
      </c>
      <c r="K9">
        <v>0</v>
      </c>
      <c r="L9">
        <v>0</v>
      </c>
      <c r="M9">
        <v>0</v>
      </c>
      <c r="N9">
        <v>0</v>
      </c>
      <c r="O9">
        <v>0</v>
      </c>
      <c r="P9">
        <v>0</v>
      </c>
      <c r="Q9">
        <v>0</v>
      </c>
      <c r="R9">
        <v>0</v>
      </c>
      <c r="S9">
        <v>33760.9</v>
      </c>
      <c r="T9">
        <v>53630.18</v>
      </c>
      <c r="U9">
        <v>20200.07</v>
      </c>
      <c r="V9">
        <v>22603.09</v>
      </c>
      <c r="W9">
        <v>19310.18</v>
      </c>
      <c r="X9">
        <v>23058.54</v>
      </c>
      <c r="Y9">
        <v>22524.36</v>
      </c>
      <c r="Z9">
        <v>20111.73</v>
      </c>
      <c r="AA9">
        <v>21377</v>
      </c>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311</v>
      </c>
      <c r="B10">
        <v>22638.7</v>
      </c>
      <c r="C10">
        <v>49922.33</v>
      </c>
      <c r="D10">
        <v>24477.84</v>
      </c>
      <c r="E10">
        <v>30752.17</v>
      </c>
      <c r="F10">
        <v>29682.26</v>
      </c>
      <c r="G10">
        <v>24204.5</v>
      </c>
      <c r="H10">
        <v>19792.36</v>
      </c>
      <c r="I10">
        <v>21314.48</v>
      </c>
      <c r="J10">
        <v>23406.720000000001</v>
      </c>
      <c r="K10">
        <v>21343.759999999998</v>
      </c>
      <c r="L10">
        <v>20275.849999999999</v>
      </c>
      <c r="M10">
        <v>21931.83</v>
      </c>
      <c r="N10">
        <v>21668.87</v>
      </c>
      <c r="O10">
        <v>18629.39</v>
      </c>
      <c r="P10">
        <v>18629.39</v>
      </c>
      <c r="Q10">
        <v>17185.259999999998</v>
      </c>
      <c r="R10">
        <v>16139.1</v>
      </c>
      <c r="S10">
        <v>16282.18</v>
      </c>
      <c r="T10">
        <v>15323.73</v>
      </c>
      <c r="U10">
        <v>11620.82</v>
      </c>
      <c r="V10">
        <v>10651.4</v>
      </c>
      <c r="W10">
        <v>10418.25</v>
      </c>
      <c r="X10">
        <v>10135.17</v>
      </c>
      <c r="Y10">
        <v>9545.81</v>
      </c>
      <c r="Z10">
        <v>9405.2999999999993</v>
      </c>
      <c r="AA10">
        <v>10507.29</v>
      </c>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449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295.68</v>
      </c>
      <c r="Z11">
        <v>3462.55</v>
      </c>
      <c r="AA11">
        <v>0</v>
      </c>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312</v>
      </c>
      <c r="B12">
        <v>519947.84</v>
      </c>
      <c r="C12">
        <v>582481.59</v>
      </c>
      <c r="D12">
        <v>720278.47</v>
      </c>
      <c r="E12">
        <v>902399.62</v>
      </c>
      <c r="F12">
        <v>717039.98</v>
      </c>
      <c r="G12">
        <v>455722.51</v>
      </c>
      <c r="H12">
        <v>189649.27</v>
      </c>
      <c r="I12">
        <v>241862.27</v>
      </c>
      <c r="J12">
        <v>239230.87</v>
      </c>
      <c r="K12">
        <v>184527.1</v>
      </c>
      <c r="L12">
        <v>162345.28</v>
      </c>
      <c r="M12">
        <v>134883.28</v>
      </c>
      <c r="N12">
        <v>119824.46</v>
      </c>
      <c r="O12">
        <v>100466.11</v>
      </c>
      <c r="P12">
        <v>100466.11</v>
      </c>
      <c r="Q12">
        <v>116236</v>
      </c>
      <c r="R12">
        <v>128405.11</v>
      </c>
      <c r="S12">
        <v>149122.54999999999</v>
      </c>
      <c r="T12">
        <v>176364.49</v>
      </c>
      <c r="U12">
        <v>150483.23000000001</v>
      </c>
      <c r="V12">
        <v>312083.82</v>
      </c>
      <c r="W12">
        <v>548265.98</v>
      </c>
      <c r="X12">
        <v>676584.66</v>
      </c>
      <c r="Y12">
        <v>771123.74</v>
      </c>
      <c r="Z12">
        <v>881424.84</v>
      </c>
      <c r="AA12">
        <v>199556.09</v>
      </c>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451</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656</v>
      </c>
      <c r="B14">
        <v>2241</v>
      </c>
      <c r="C14">
        <v>1941</v>
      </c>
      <c r="D14">
        <v>1941</v>
      </c>
      <c r="E14">
        <v>1941</v>
      </c>
      <c r="F14">
        <v>1941</v>
      </c>
      <c r="G14">
        <v>1941</v>
      </c>
      <c r="H14">
        <v>1941</v>
      </c>
      <c r="I14">
        <v>1941</v>
      </c>
      <c r="J14">
        <v>1941</v>
      </c>
      <c r="K14">
        <v>1941</v>
      </c>
      <c r="L14">
        <v>1941</v>
      </c>
      <c r="M14">
        <v>1941</v>
      </c>
      <c r="N14">
        <v>1941</v>
      </c>
      <c r="O14">
        <v>1941</v>
      </c>
      <c r="P14">
        <v>1941</v>
      </c>
      <c r="Q14">
        <v>1941</v>
      </c>
      <c r="R14">
        <v>1941</v>
      </c>
      <c r="S14">
        <v>1941</v>
      </c>
      <c r="T14">
        <v>1941</v>
      </c>
      <c r="U14">
        <v>1941</v>
      </c>
      <c r="V14">
        <v>1941</v>
      </c>
      <c r="W14">
        <v>1941</v>
      </c>
      <c r="X14">
        <v>1941</v>
      </c>
      <c r="Y14">
        <v>741</v>
      </c>
      <c r="Z14">
        <v>741</v>
      </c>
      <c r="AA14">
        <v>741</v>
      </c>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3735</v>
      </c>
      <c r="B15">
        <v>1151.67</v>
      </c>
      <c r="C15">
        <v>1004.87</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446</v>
      </c>
      <c r="B16">
        <v>1151.67</v>
      </c>
      <c r="C16">
        <v>1004.87</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455</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343.73</v>
      </c>
      <c r="X17">
        <v>143.72999999999999</v>
      </c>
      <c r="Y17">
        <v>143.72999999999999</v>
      </c>
      <c r="Z17">
        <v>123.03</v>
      </c>
      <c r="AA17">
        <v>123.03</v>
      </c>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456</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343.73</v>
      </c>
      <c r="X18">
        <v>143.72999999999999</v>
      </c>
      <c r="Y18">
        <v>143.72999999999999</v>
      </c>
      <c r="Z18">
        <v>123.03</v>
      </c>
      <c r="AA18">
        <v>123.03</v>
      </c>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3736</v>
      </c>
      <c r="B19">
        <v>12000</v>
      </c>
      <c r="C19">
        <v>12000</v>
      </c>
      <c r="D19">
        <v>12000</v>
      </c>
      <c r="E19">
        <v>12000</v>
      </c>
      <c r="F19">
        <v>12000</v>
      </c>
      <c r="G19">
        <v>12000</v>
      </c>
      <c r="H19">
        <v>12000</v>
      </c>
      <c r="I19">
        <v>12000</v>
      </c>
      <c r="J19">
        <v>12000</v>
      </c>
      <c r="K19">
        <v>12000</v>
      </c>
      <c r="L19">
        <v>12000</v>
      </c>
      <c r="M19">
        <v>12000</v>
      </c>
      <c r="N19">
        <v>12000</v>
      </c>
      <c r="O19">
        <v>12000</v>
      </c>
      <c r="P19">
        <v>12000</v>
      </c>
      <c r="Q19">
        <v>12000</v>
      </c>
      <c r="R19">
        <v>12000</v>
      </c>
      <c r="S19">
        <v>12000</v>
      </c>
      <c r="T19">
        <v>12000</v>
      </c>
      <c r="U19">
        <v>12000</v>
      </c>
      <c r="V19">
        <v>12000</v>
      </c>
      <c r="W19">
        <v>12000</v>
      </c>
      <c r="X19">
        <v>12000</v>
      </c>
      <c r="Y19">
        <v>12000</v>
      </c>
      <c r="Z19">
        <v>12000</v>
      </c>
      <c r="AA19">
        <v>12000</v>
      </c>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313</v>
      </c>
      <c r="B20">
        <v>1427540.36</v>
      </c>
      <c r="C20">
        <v>1446505.12</v>
      </c>
      <c r="D20">
        <v>1454962.49</v>
      </c>
      <c r="E20">
        <v>1474766.54</v>
      </c>
      <c r="F20">
        <v>1453438.74</v>
      </c>
      <c r="G20">
        <v>1473724.97</v>
      </c>
      <c r="H20">
        <v>1484937.93</v>
      </c>
      <c r="I20">
        <v>1505822.84</v>
      </c>
      <c r="J20">
        <v>1527133.92</v>
      </c>
      <c r="K20">
        <v>1547209.03</v>
      </c>
      <c r="L20">
        <v>1567545.29</v>
      </c>
      <c r="M20">
        <v>1585068.28</v>
      </c>
      <c r="N20">
        <v>1605622.7</v>
      </c>
      <c r="O20">
        <v>1621252.27</v>
      </c>
      <c r="P20">
        <v>1621252.27</v>
      </c>
      <c r="Q20">
        <v>1632163.68</v>
      </c>
      <c r="R20">
        <v>1639190.95</v>
      </c>
      <c r="S20">
        <v>1642435.24</v>
      </c>
      <c r="T20">
        <v>1577440.94</v>
      </c>
      <c r="U20">
        <v>1459166.46</v>
      </c>
      <c r="V20">
        <v>1331321.74</v>
      </c>
      <c r="W20">
        <v>1108668.8400000001</v>
      </c>
      <c r="X20">
        <v>860113.67</v>
      </c>
      <c r="Y20">
        <v>715229.49</v>
      </c>
      <c r="Z20">
        <v>568684.79</v>
      </c>
      <c r="AA20">
        <v>499876.47</v>
      </c>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457</v>
      </c>
      <c r="B21">
        <v>11661.7</v>
      </c>
      <c r="C21">
        <v>9166.0400000000009</v>
      </c>
      <c r="D21">
        <v>9483.51</v>
      </c>
      <c r="E21">
        <v>9739.6</v>
      </c>
      <c r="F21">
        <v>10140.200000000001</v>
      </c>
      <c r="G21">
        <v>10547.26</v>
      </c>
      <c r="H21">
        <v>10954.31</v>
      </c>
      <c r="I21">
        <v>11358.14</v>
      </c>
      <c r="J21">
        <v>0</v>
      </c>
      <c r="K21">
        <v>0</v>
      </c>
      <c r="L21">
        <v>0</v>
      </c>
      <c r="M21">
        <v>0</v>
      </c>
      <c r="N21">
        <v>0</v>
      </c>
      <c r="O21">
        <v>0</v>
      </c>
      <c r="P21">
        <v>0</v>
      </c>
      <c r="Q21">
        <v>0</v>
      </c>
      <c r="R21">
        <v>0</v>
      </c>
      <c r="S21">
        <v>0</v>
      </c>
      <c r="T21">
        <v>0</v>
      </c>
      <c r="U21">
        <v>0</v>
      </c>
      <c r="V21">
        <v>0</v>
      </c>
      <c r="W21">
        <v>0</v>
      </c>
      <c r="X21">
        <v>0</v>
      </c>
      <c r="Y21">
        <v>0</v>
      </c>
      <c r="Z21">
        <v>0</v>
      </c>
      <c r="AA21">
        <v>0</v>
      </c>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314</v>
      </c>
      <c r="B22">
        <v>26038.7</v>
      </c>
      <c r="C22">
        <v>22875.67</v>
      </c>
      <c r="D22">
        <v>20746.080000000002</v>
      </c>
      <c r="E22">
        <v>19094.400000000001</v>
      </c>
      <c r="F22">
        <v>5481.8</v>
      </c>
      <c r="G22">
        <v>4942.07</v>
      </c>
      <c r="H22">
        <v>5199.04</v>
      </c>
      <c r="I22">
        <v>5422.88</v>
      </c>
      <c r="J22">
        <v>5673.53</v>
      </c>
      <c r="K22">
        <v>5934.19</v>
      </c>
      <c r="L22">
        <v>6041.5</v>
      </c>
      <c r="M22">
        <v>6303.47</v>
      </c>
      <c r="N22">
        <v>6565.4</v>
      </c>
      <c r="O22">
        <v>6812.87</v>
      </c>
      <c r="P22">
        <v>6812.87</v>
      </c>
      <c r="Q22">
        <v>7078.75</v>
      </c>
      <c r="R22">
        <v>6802</v>
      </c>
      <c r="S22">
        <v>7047.9</v>
      </c>
      <c r="T22">
        <v>7250.42</v>
      </c>
      <c r="U22">
        <v>7385.99</v>
      </c>
      <c r="V22">
        <v>13616.89</v>
      </c>
      <c r="W22">
        <v>6343.12</v>
      </c>
      <c r="X22">
        <v>6553.41</v>
      </c>
      <c r="Y22">
        <v>6621.28</v>
      </c>
      <c r="Z22">
        <v>6782.69</v>
      </c>
      <c r="AA22">
        <v>6983.93</v>
      </c>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458</v>
      </c>
      <c r="B23">
        <v>26038.7</v>
      </c>
      <c r="C23">
        <v>22875.67</v>
      </c>
      <c r="D23">
        <v>20746.080000000002</v>
      </c>
      <c r="E23">
        <v>19094.400000000001</v>
      </c>
      <c r="F23">
        <v>5481.8</v>
      </c>
      <c r="G23">
        <v>4942.07</v>
      </c>
      <c r="H23">
        <v>5199.04</v>
      </c>
      <c r="I23">
        <v>5422.88</v>
      </c>
      <c r="J23">
        <v>5673.53</v>
      </c>
      <c r="K23">
        <v>5934.19</v>
      </c>
      <c r="L23">
        <v>6041.5</v>
      </c>
      <c r="M23">
        <v>6303.47</v>
      </c>
      <c r="N23">
        <v>6565.4</v>
      </c>
      <c r="O23">
        <v>6812.87</v>
      </c>
      <c r="P23">
        <v>6812.87</v>
      </c>
      <c r="Q23">
        <v>7078.75</v>
      </c>
      <c r="R23">
        <v>6802</v>
      </c>
      <c r="S23">
        <v>7047.9</v>
      </c>
      <c r="T23">
        <v>7250.42</v>
      </c>
      <c r="U23">
        <v>7385.99</v>
      </c>
      <c r="V23">
        <v>13616.89</v>
      </c>
      <c r="W23">
        <v>6343.12</v>
      </c>
      <c r="X23">
        <v>6553.41</v>
      </c>
      <c r="Y23">
        <v>6621.28</v>
      </c>
      <c r="Z23">
        <v>6782.69</v>
      </c>
      <c r="AA23">
        <v>6983.93</v>
      </c>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459</v>
      </c>
      <c r="B24">
        <v>6304.6</v>
      </c>
      <c r="C24">
        <v>9907.5499999999993</v>
      </c>
      <c r="D24">
        <v>10268.74</v>
      </c>
      <c r="E24">
        <v>10356.17</v>
      </c>
      <c r="F24">
        <v>10741.71</v>
      </c>
      <c r="G24">
        <v>6881.72</v>
      </c>
      <c r="H24">
        <v>6609.1</v>
      </c>
      <c r="I24">
        <v>6435.39</v>
      </c>
      <c r="J24">
        <v>6316.78</v>
      </c>
      <c r="K24">
        <v>5646.34</v>
      </c>
      <c r="L24">
        <v>5700.23</v>
      </c>
      <c r="M24">
        <v>5423.96</v>
      </c>
      <c r="N24">
        <v>5160.26</v>
      </c>
      <c r="O24">
        <v>4366.7299999999996</v>
      </c>
      <c r="P24">
        <v>4366.7299999999996</v>
      </c>
      <c r="Q24">
        <v>4226.87</v>
      </c>
      <c r="R24">
        <v>3194.43</v>
      </c>
      <c r="S24">
        <v>3092.83</v>
      </c>
      <c r="T24">
        <v>3091.42</v>
      </c>
      <c r="U24">
        <v>2941.14</v>
      </c>
      <c r="V24">
        <v>2857.06</v>
      </c>
      <c r="W24">
        <v>2739.16</v>
      </c>
      <c r="X24">
        <v>2373.35</v>
      </c>
      <c r="Y24">
        <v>2286.58</v>
      </c>
      <c r="Z24">
        <v>2206.4499999999998</v>
      </c>
      <c r="AA24">
        <v>2016.14</v>
      </c>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460</v>
      </c>
      <c r="B25">
        <v>1803.44</v>
      </c>
      <c r="C25">
        <v>109.44</v>
      </c>
      <c r="D25">
        <v>4855.41</v>
      </c>
      <c r="E25">
        <v>109.44</v>
      </c>
      <c r="F25">
        <v>3739.89</v>
      </c>
      <c r="G25">
        <v>4099.4399999999996</v>
      </c>
      <c r="H25">
        <v>109.44</v>
      </c>
      <c r="I25">
        <v>109.44</v>
      </c>
      <c r="J25">
        <v>11868.18</v>
      </c>
      <c r="K25">
        <v>12274.5</v>
      </c>
      <c r="L25">
        <v>12680.82</v>
      </c>
      <c r="M25">
        <v>5566.51</v>
      </c>
      <c r="N25">
        <v>142.84</v>
      </c>
      <c r="O25">
        <v>364.44</v>
      </c>
      <c r="P25">
        <v>364.44</v>
      </c>
      <c r="Q25">
        <v>1193.1400000000001</v>
      </c>
      <c r="R25">
        <v>1713.16</v>
      </c>
      <c r="S25">
        <v>1324.53</v>
      </c>
      <c r="T25">
        <v>3434.94</v>
      </c>
      <c r="U25">
        <v>14382.07</v>
      </c>
      <c r="V25">
        <v>11586.49</v>
      </c>
      <c r="W25">
        <v>9037.75</v>
      </c>
      <c r="X25">
        <v>8001.86</v>
      </c>
      <c r="Y25">
        <v>802.5</v>
      </c>
      <c r="Z25">
        <v>0</v>
      </c>
      <c r="AA25">
        <v>0</v>
      </c>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2157</v>
      </c>
      <c r="B26">
        <v>1694</v>
      </c>
      <c r="C26">
        <v>0</v>
      </c>
      <c r="D26">
        <v>4745.97</v>
      </c>
      <c r="E26">
        <v>0</v>
      </c>
      <c r="F26">
        <v>3630.45</v>
      </c>
      <c r="G26">
        <v>3990</v>
      </c>
      <c r="H26">
        <v>0</v>
      </c>
      <c r="I26">
        <v>0</v>
      </c>
      <c r="J26">
        <v>0</v>
      </c>
      <c r="K26">
        <v>0</v>
      </c>
      <c r="L26">
        <v>0</v>
      </c>
      <c r="M26">
        <v>46.41</v>
      </c>
      <c r="N26">
        <v>33.4</v>
      </c>
      <c r="O26">
        <v>255</v>
      </c>
      <c r="P26">
        <v>255</v>
      </c>
      <c r="Q26">
        <v>1083.7</v>
      </c>
      <c r="R26">
        <v>1603.72</v>
      </c>
      <c r="S26">
        <v>1215.0899999999999</v>
      </c>
      <c r="T26">
        <v>3351.21</v>
      </c>
      <c r="U26">
        <v>14238.34</v>
      </c>
      <c r="V26">
        <v>11442.76</v>
      </c>
      <c r="W26">
        <v>9037.75</v>
      </c>
      <c r="X26">
        <v>8001.86</v>
      </c>
      <c r="Y26">
        <v>802.5</v>
      </c>
      <c r="Z26">
        <v>0</v>
      </c>
      <c r="AA26">
        <v>0</v>
      </c>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461</v>
      </c>
      <c r="B27">
        <v>109.44</v>
      </c>
      <c r="C27">
        <v>109.44</v>
      </c>
      <c r="D27">
        <v>109.44</v>
      </c>
      <c r="E27">
        <v>109.44</v>
      </c>
      <c r="F27">
        <v>109.44</v>
      </c>
      <c r="G27">
        <v>109.44</v>
      </c>
      <c r="H27">
        <v>109.44</v>
      </c>
      <c r="I27">
        <v>109.44</v>
      </c>
      <c r="J27">
        <v>11868.18</v>
      </c>
      <c r="K27">
        <v>12274.5</v>
      </c>
      <c r="L27">
        <v>12680.82</v>
      </c>
      <c r="M27">
        <v>5520.1</v>
      </c>
      <c r="N27">
        <v>109.44</v>
      </c>
      <c r="O27">
        <v>109.44</v>
      </c>
      <c r="P27">
        <v>109.44</v>
      </c>
      <c r="Q27">
        <v>109.44</v>
      </c>
      <c r="R27">
        <v>109.44</v>
      </c>
      <c r="S27">
        <v>109.44</v>
      </c>
      <c r="T27">
        <v>83.73</v>
      </c>
      <c r="U27">
        <v>143.72999999999999</v>
      </c>
      <c r="V27">
        <v>143.72999999999999</v>
      </c>
      <c r="W27">
        <v>0</v>
      </c>
      <c r="X27">
        <v>0</v>
      </c>
      <c r="Y27">
        <v>0</v>
      </c>
      <c r="Z27">
        <v>0</v>
      </c>
      <c r="AA27">
        <v>0</v>
      </c>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315</v>
      </c>
      <c r="B28">
        <v>1488741.46</v>
      </c>
      <c r="C28">
        <v>1503509.7</v>
      </c>
      <c r="D28">
        <v>1514257.23</v>
      </c>
      <c r="E28">
        <v>1528007.15</v>
      </c>
      <c r="F28">
        <v>1497483.35</v>
      </c>
      <c r="G28">
        <v>1514136.45</v>
      </c>
      <c r="H28">
        <v>1521750.82</v>
      </c>
      <c r="I28">
        <v>1543089.69</v>
      </c>
      <c r="J28">
        <v>1564933.41</v>
      </c>
      <c r="K28">
        <v>1585005.06</v>
      </c>
      <c r="L28">
        <v>1605908.84</v>
      </c>
      <c r="M28">
        <v>1616303.22</v>
      </c>
      <c r="N28">
        <v>1631432.2</v>
      </c>
      <c r="O28">
        <v>1646737.31</v>
      </c>
      <c r="P28">
        <v>1646737.31</v>
      </c>
      <c r="Q28">
        <v>1658603.44</v>
      </c>
      <c r="R28">
        <v>1664841.53</v>
      </c>
      <c r="S28">
        <v>1667841.5</v>
      </c>
      <c r="T28">
        <v>1605158.72</v>
      </c>
      <c r="U28">
        <v>1497816.65</v>
      </c>
      <c r="V28">
        <v>1373323.18</v>
      </c>
      <c r="W28">
        <v>1141073.58</v>
      </c>
      <c r="X28">
        <v>891127.02</v>
      </c>
      <c r="Y28">
        <v>737824.58</v>
      </c>
      <c r="Z28">
        <v>590537.96</v>
      </c>
      <c r="AA28">
        <v>521740.56</v>
      </c>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316</v>
      </c>
      <c r="B29">
        <v>2008689.31</v>
      </c>
      <c r="C29">
        <v>2085991.29</v>
      </c>
      <c r="D29">
        <v>2234535.7000000002</v>
      </c>
      <c r="E29">
        <v>2430406.77</v>
      </c>
      <c r="F29">
        <v>2214523.3199999998</v>
      </c>
      <c r="G29">
        <v>1969858.96</v>
      </c>
      <c r="H29">
        <v>1711400.09</v>
      </c>
      <c r="I29">
        <v>1784951.96</v>
      </c>
      <c r="J29">
        <v>1804164.28</v>
      </c>
      <c r="K29">
        <v>1769532.17</v>
      </c>
      <c r="L29">
        <v>1768254.13</v>
      </c>
      <c r="M29">
        <v>1751186.5</v>
      </c>
      <c r="N29">
        <v>1751256.66</v>
      </c>
      <c r="O29">
        <v>1747203.42</v>
      </c>
      <c r="P29">
        <v>1747203.42</v>
      </c>
      <c r="Q29">
        <v>1774839.43</v>
      </c>
      <c r="R29">
        <v>1793246.63</v>
      </c>
      <c r="S29">
        <v>1816964.05</v>
      </c>
      <c r="T29">
        <v>1781523.2</v>
      </c>
      <c r="U29">
        <v>1648299.88</v>
      </c>
      <c r="V29">
        <v>1685406.99</v>
      </c>
      <c r="W29">
        <v>1689339.57</v>
      </c>
      <c r="X29">
        <v>1567711.68</v>
      </c>
      <c r="Y29">
        <v>1508948.31</v>
      </c>
      <c r="Z29">
        <v>1471962.81</v>
      </c>
      <c r="AA29">
        <v>721296.65</v>
      </c>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462</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463</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317</v>
      </c>
      <c r="B32">
        <v>20000</v>
      </c>
      <c r="C32">
        <v>20000</v>
      </c>
      <c r="D32">
        <v>50000</v>
      </c>
      <c r="E32">
        <v>20000</v>
      </c>
      <c r="F32">
        <v>20000</v>
      </c>
      <c r="G32">
        <v>20000</v>
      </c>
      <c r="H32">
        <v>20000</v>
      </c>
      <c r="I32">
        <v>20000</v>
      </c>
      <c r="J32">
        <v>20000</v>
      </c>
      <c r="K32">
        <v>20000</v>
      </c>
      <c r="L32">
        <v>20000</v>
      </c>
      <c r="M32">
        <v>0</v>
      </c>
      <c r="N32">
        <v>0</v>
      </c>
      <c r="O32">
        <v>0</v>
      </c>
      <c r="P32">
        <v>0</v>
      </c>
      <c r="Q32">
        <v>0</v>
      </c>
      <c r="R32">
        <v>0</v>
      </c>
      <c r="S32">
        <v>0</v>
      </c>
      <c r="T32">
        <v>0</v>
      </c>
      <c r="U32">
        <v>0</v>
      </c>
      <c r="V32">
        <v>0</v>
      </c>
      <c r="W32">
        <v>0</v>
      </c>
      <c r="X32">
        <v>0</v>
      </c>
      <c r="Y32">
        <v>0</v>
      </c>
      <c r="Z32">
        <v>0</v>
      </c>
      <c r="AA32">
        <v>0</v>
      </c>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318</v>
      </c>
      <c r="B33">
        <v>107012.57</v>
      </c>
      <c r="C33">
        <v>134021.48000000001</v>
      </c>
      <c r="D33">
        <v>143661.56</v>
      </c>
      <c r="E33">
        <v>184246.65</v>
      </c>
      <c r="F33">
        <v>197454.25</v>
      </c>
      <c r="G33">
        <v>206540.65</v>
      </c>
      <c r="H33">
        <v>73895.460000000006</v>
      </c>
      <c r="I33">
        <v>71825.11</v>
      </c>
      <c r="J33">
        <v>87348.42</v>
      </c>
      <c r="K33">
        <v>87021.01</v>
      </c>
      <c r="L33">
        <v>78546.59</v>
      </c>
      <c r="M33">
        <v>93628.11</v>
      </c>
      <c r="N33">
        <v>128914.45</v>
      </c>
      <c r="O33">
        <v>144594.03</v>
      </c>
      <c r="P33">
        <v>144594.03</v>
      </c>
      <c r="Q33">
        <v>141706.66</v>
      </c>
      <c r="R33">
        <v>203152.15</v>
      </c>
      <c r="S33">
        <v>246392.54</v>
      </c>
      <c r="T33">
        <v>285357.23</v>
      </c>
      <c r="U33">
        <v>251199.84</v>
      </c>
      <c r="V33">
        <v>305976.99</v>
      </c>
      <c r="W33">
        <v>310532</v>
      </c>
      <c r="X33">
        <v>140557.91</v>
      </c>
      <c r="Y33">
        <v>122372.28</v>
      </c>
      <c r="Z33">
        <v>73506.740000000005</v>
      </c>
      <c r="AA33">
        <v>102510.45</v>
      </c>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446</v>
      </c>
      <c r="B34">
        <v>0</v>
      </c>
      <c r="C34">
        <v>0</v>
      </c>
      <c r="D34">
        <v>0</v>
      </c>
      <c r="E34">
        <v>0</v>
      </c>
      <c r="F34">
        <v>0</v>
      </c>
      <c r="G34">
        <v>0</v>
      </c>
      <c r="H34">
        <v>0</v>
      </c>
      <c r="I34">
        <v>0</v>
      </c>
      <c r="J34">
        <v>87348.42</v>
      </c>
      <c r="K34">
        <v>87021.01</v>
      </c>
      <c r="L34">
        <v>78546.59</v>
      </c>
      <c r="M34">
        <v>93628.11</v>
      </c>
      <c r="N34">
        <v>128914.45</v>
      </c>
      <c r="O34">
        <v>144594.03</v>
      </c>
      <c r="P34">
        <v>144594.03</v>
      </c>
      <c r="Q34">
        <v>141706.66</v>
      </c>
      <c r="R34">
        <v>203152.15</v>
      </c>
      <c r="S34">
        <v>0</v>
      </c>
      <c r="T34">
        <v>0</v>
      </c>
      <c r="U34">
        <v>0</v>
      </c>
      <c r="V34">
        <v>0</v>
      </c>
      <c r="W34">
        <v>0</v>
      </c>
      <c r="X34">
        <v>0</v>
      </c>
      <c r="Y34">
        <v>0</v>
      </c>
      <c r="Z34">
        <v>0</v>
      </c>
      <c r="AA34">
        <v>0</v>
      </c>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464</v>
      </c>
      <c r="B35">
        <v>0</v>
      </c>
      <c r="C35">
        <v>0</v>
      </c>
      <c r="D35">
        <v>0</v>
      </c>
      <c r="E35">
        <v>0</v>
      </c>
      <c r="F35">
        <v>0</v>
      </c>
      <c r="G35">
        <v>0</v>
      </c>
      <c r="H35">
        <v>0</v>
      </c>
      <c r="I35">
        <v>0</v>
      </c>
      <c r="J35">
        <v>0</v>
      </c>
      <c r="K35">
        <v>0</v>
      </c>
      <c r="L35">
        <v>0</v>
      </c>
      <c r="M35">
        <v>0</v>
      </c>
      <c r="N35">
        <v>0</v>
      </c>
      <c r="O35">
        <v>0</v>
      </c>
      <c r="P35">
        <v>0</v>
      </c>
      <c r="Q35">
        <v>0</v>
      </c>
      <c r="R35">
        <v>0</v>
      </c>
      <c r="S35">
        <v>246392.54</v>
      </c>
      <c r="T35">
        <v>285357.23</v>
      </c>
      <c r="U35">
        <v>251199.84</v>
      </c>
      <c r="V35">
        <v>305976.99</v>
      </c>
      <c r="W35">
        <v>310532</v>
      </c>
      <c r="X35">
        <v>140557.91</v>
      </c>
      <c r="Y35">
        <v>122372.28</v>
      </c>
      <c r="Z35">
        <v>73506.740000000005</v>
      </c>
      <c r="AA35">
        <v>102510.45</v>
      </c>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320</v>
      </c>
      <c r="B36">
        <v>105611.31</v>
      </c>
      <c r="C36">
        <v>105171.16</v>
      </c>
      <c r="D36">
        <v>104388.09</v>
      </c>
      <c r="E36">
        <v>104355.93</v>
      </c>
      <c r="F36">
        <v>104566.02</v>
      </c>
      <c r="G36">
        <v>103925.52</v>
      </c>
      <c r="H36">
        <v>103280.43</v>
      </c>
      <c r="I36">
        <v>102930.22</v>
      </c>
      <c r="J36">
        <v>102338.17</v>
      </c>
      <c r="K36">
        <v>102713.04</v>
      </c>
      <c r="L36">
        <v>76844.63</v>
      </c>
      <c r="M36">
        <v>101264.77</v>
      </c>
      <c r="N36">
        <v>101351.38</v>
      </c>
      <c r="O36">
        <v>94460.49</v>
      </c>
      <c r="P36">
        <v>94460.49</v>
      </c>
      <c r="Q36">
        <v>87661.63</v>
      </c>
      <c r="R36">
        <v>81089.83</v>
      </c>
      <c r="S36">
        <v>73476.69</v>
      </c>
      <c r="T36">
        <v>77063.899999999994</v>
      </c>
      <c r="U36">
        <v>78140.44</v>
      </c>
      <c r="V36">
        <v>43581.54</v>
      </c>
      <c r="W36">
        <v>63941.45</v>
      </c>
      <c r="X36">
        <v>61787.82</v>
      </c>
      <c r="Y36">
        <v>40929.35</v>
      </c>
      <c r="Z36">
        <v>20291.37</v>
      </c>
      <c r="AA36">
        <v>0</v>
      </c>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466</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63941.45</v>
      </c>
      <c r="X37">
        <v>61787.82</v>
      </c>
      <c r="Y37">
        <v>40929.35</v>
      </c>
      <c r="Z37">
        <v>20291.37</v>
      </c>
      <c r="AA37">
        <v>0</v>
      </c>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468</v>
      </c>
      <c r="B38">
        <v>105611.31</v>
      </c>
      <c r="C38">
        <v>105171.16</v>
      </c>
      <c r="D38">
        <v>104388.09</v>
      </c>
      <c r="E38">
        <v>104355.93</v>
      </c>
      <c r="F38">
        <v>104566.02</v>
      </c>
      <c r="G38">
        <v>103925.52</v>
      </c>
      <c r="H38">
        <v>103280.43</v>
      </c>
      <c r="I38">
        <v>102930.22</v>
      </c>
      <c r="J38">
        <v>102338.17</v>
      </c>
      <c r="K38">
        <v>102713.04</v>
      </c>
      <c r="L38">
        <v>76844.63</v>
      </c>
      <c r="M38">
        <v>101264.77</v>
      </c>
      <c r="N38">
        <v>101351.38</v>
      </c>
      <c r="O38">
        <v>94460.49</v>
      </c>
      <c r="P38">
        <v>94460.49</v>
      </c>
      <c r="Q38">
        <v>87661.63</v>
      </c>
      <c r="R38">
        <v>81089.83</v>
      </c>
      <c r="S38">
        <v>73476.69</v>
      </c>
      <c r="T38">
        <v>77063.899999999994</v>
      </c>
      <c r="U38">
        <v>78140.44</v>
      </c>
      <c r="V38">
        <v>43581.54</v>
      </c>
      <c r="W38">
        <v>0</v>
      </c>
      <c r="X38">
        <v>0</v>
      </c>
      <c r="Y38">
        <v>0</v>
      </c>
      <c r="Z38">
        <v>0</v>
      </c>
      <c r="AA38">
        <v>0</v>
      </c>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470</v>
      </c>
      <c r="B39">
        <v>2779.45</v>
      </c>
      <c r="C39">
        <v>2324.98</v>
      </c>
      <c r="D39">
        <v>2289.5500000000002</v>
      </c>
      <c r="E39">
        <v>2269.54</v>
      </c>
      <c r="F39">
        <v>2241.46</v>
      </c>
      <c r="G39">
        <v>2213.73</v>
      </c>
      <c r="H39">
        <v>2175.92</v>
      </c>
      <c r="I39">
        <v>2138.5300000000002</v>
      </c>
      <c r="J39">
        <v>2101.58</v>
      </c>
      <c r="K39">
        <v>2065.0500000000002</v>
      </c>
      <c r="L39">
        <v>2039.38</v>
      </c>
      <c r="M39">
        <v>872.24</v>
      </c>
      <c r="N39">
        <v>0</v>
      </c>
      <c r="O39">
        <v>0</v>
      </c>
      <c r="P39">
        <v>0</v>
      </c>
      <c r="Q39">
        <v>0</v>
      </c>
      <c r="R39">
        <v>0</v>
      </c>
      <c r="S39">
        <v>0</v>
      </c>
      <c r="T39">
        <v>0</v>
      </c>
      <c r="U39">
        <v>0</v>
      </c>
      <c r="V39">
        <v>0</v>
      </c>
      <c r="W39">
        <v>57.54</v>
      </c>
      <c r="X39">
        <v>114.65</v>
      </c>
      <c r="Y39">
        <v>171.75</v>
      </c>
      <c r="Z39">
        <v>194.59</v>
      </c>
      <c r="AA39">
        <v>211.5</v>
      </c>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471</v>
      </c>
      <c r="B40">
        <v>3444.22</v>
      </c>
      <c r="C40">
        <v>11525.58</v>
      </c>
      <c r="D40">
        <v>51996.47</v>
      </c>
      <c r="E40">
        <v>131414.53</v>
      </c>
      <c r="F40">
        <v>91200.02</v>
      </c>
      <c r="G40">
        <v>35375.54</v>
      </c>
      <c r="H40">
        <v>5095.95</v>
      </c>
      <c r="I40">
        <v>15340.71</v>
      </c>
      <c r="J40">
        <v>12392.42</v>
      </c>
      <c r="K40">
        <v>4380.6899999999996</v>
      </c>
      <c r="L40">
        <v>15401.84</v>
      </c>
      <c r="M40">
        <v>15011.27</v>
      </c>
      <c r="N40">
        <v>9015.9699999999993</v>
      </c>
      <c r="O40">
        <v>5244.56</v>
      </c>
      <c r="P40">
        <v>5244.56</v>
      </c>
      <c r="Q40">
        <v>10243.48</v>
      </c>
      <c r="R40">
        <v>7312.07</v>
      </c>
      <c r="S40">
        <v>864</v>
      </c>
      <c r="T40">
        <v>1287.32</v>
      </c>
      <c r="U40">
        <v>7423.94</v>
      </c>
      <c r="V40">
        <v>11478.14</v>
      </c>
      <c r="W40">
        <v>7585.19</v>
      </c>
      <c r="X40">
        <v>4697.47</v>
      </c>
      <c r="Y40">
        <v>0</v>
      </c>
      <c r="Z40">
        <v>8252.43</v>
      </c>
      <c r="AA40">
        <v>8252.43</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472</v>
      </c>
      <c r="B41">
        <v>905.54</v>
      </c>
      <c r="C41">
        <v>10945.76</v>
      </c>
      <c r="D41">
        <v>647.34</v>
      </c>
      <c r="E41">
        <v>2118.6</v>
      </c>
      <c r="F41">
        <v>2774.11</v>
      </c>
      <c r="G41">
        <v>3470.57</v>
      </c>
      <c r="H41">
        <v>786.91</v>
      </c>
      <c r="I41">
        <v>665.3</v>
      </c>
      <c r="J41">
        <v>1177.9100000000001</v>
      </c>
      <c r="K41">
        <v>2150.4499999999998</v>
      </c>
      <c r="L41">
        <v>2167.44</v>
      </c>
      <c r="M41">
        <v>1382.44</v>
      </c>
      <c r="N41">
        <v>1248.07</v>
      </c>
      <c r="O41">
        <v>4765.37</v>
      </c>
      <c r="P41">
        <v>4765.37</v>
      </c>
      <c r="Q41">
        <v>1242.6300000000001</v>
      </c>
      <c r="R41">
        <v>1258.6199999999999</v>
      </c>
      <c r="S41">
        <v>1225.7</v>
      </c>
      <c r="T41">
        <v>1740.16</v>
      </c>
      <c r="U41">
        <v>1445.07</v>
      </c>
      <c r="V41">
        <v>2378.64</v>
      </c>
      <c r="W41">
        <v>4718.18</v>
      </c>
      <c r="X41">
        <v>46142.04</v>
      </c>
      <c r="Y41">
        <v>32732.639999999999</v>
      </c>
      <c r="Z41">
        <v>25154.61</v>
      </c>
      <c r="AA41">
        <v>20974.61</v>
      </c>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321</v>
      </c>
      <c r="B42">
        <v>239753.08</v>
      </c>
      <c r="C42">
        <v>283988.96000000002</v>
      </c>
      <c r="D42">
        <v>352983</v>
      </c>
      <c r="E42">
        <v>444405.25</v>
      </c>
      <c r="F42">
        <v>418235.85</v>
      </c>
      <c r="G42">
        <v>371526.01</v>
      </c>
      <c r="H42">
        <v>205234.66</v>
      </c>
      <c r="I42">
        <v>212899.86</v>
      </c>
      <c r="J42">
        <v>225358.51</v>
      </c>
      <c r="K42">
        <v>218330.23999999999</v>
      </c>
      <c r="L42">
        <v>194999.87</v>
      </c>
      <c r="M42">
        <v>212158.84</v>
      </c>
      <c r="N42">
        <v>240529.87</v>
      </c>
      <c r="O42">
        <v>249064.45</v>
      </c>
      <c r="P42">
        <v>249064.45</v>
      </c>
      <c r="Q42">
        <v>240854.39999999999</v>
      </c>
      <c r="R42">
        <v>292812.67</v>
      </c>
      <c r="S42">
        <v>321958.92</v>
      </c>
      <c r="T42">
        <v>365448.6</v>
      </c>
      <c r="U42">
        <v>338209.29</v>
      </c>
      <c r="V42">
        <v>363415.3</v>
      </c>
      <c r="W42">
        <v>386834.36</v>
      </c>
      <c r="X42">
        <v>253299.9</v>
      </c>
      <c r="Y42">
        <v>196206.03</v>
      </c>
      <c r="Z42">
        <v>127399.74</v>
      </c>
      <c r="AA42">
        <v>131949</v>
      </c>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322</v>
      </c>
      <c r="B44">
        <v>11365.02</v>
      </c>
      <c r="C44">
        <v>37712.5</v>
      </c>
      <c r="D44">
        <v>64295.26</v>
      </c>
      <c r="E44">
        <v>90108.45</v>
      </c>
      <c r="F44">
        <v>81867.81</v>
      </c>
      <c r="G44">
        <v>108250.02</v>
      </c>
      <c r="H44">
        <v>134462.19</v>
      </c>
      <c r="I44">
        <v>160238.51</v>
      </c>
      <c r="J44">
        <v>186191.87</v>
      </c>
      <c r="K44">
        <v>199076.95</v>
      </c>
      <c r="L44">
        <v>224945.36</v>
      </c>
      <c r="M44">
        <v>160525.22</v>
      </c>
      <c r="N44">
        <v>165836.62</v>
      </c>
      <c r="O44">
        <v>176462.76</v>
      </c>
      <c r="P44">
        <v>176462.76</v>
      </c>
      <c r="Q44">
        <v>201704.37</v>
      </c>
      <c r="R44">
        <v>176212.96</v>
      </c>
      <c r="S44">
        <v>202034.02</v>
      </c>
      <c r="T44">
        <v>126725.47</v>
      </c>
      <c r="U44">
        <v>0</v>
      </c>
      <c r="V44">
        <v>0</v>
      </c>
      <c r="W44">
        <v>0</v>
      </c>
      <c r="X44">
        <v>2119.69</v>
      </c>
      <c r="Y44">
        <v>22944.6</v>
      </c>
      <c r="Z44">
        <v>43549.73</v>
      </c>
      <c r="AA44">
        <v>63805.56</v>
      </c>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466</v>
      </c>
      <c r="B45">
        <v>11365.02</v>
      </c>
      <c r="C45">
        <v>37712.5</v>
      </c>
      <c r="D45">
        <v>64295.26</v>
      </c>
      <c r="E45">
        <v>90108.45</v>
      </c>
      <c r="F45">
        <v>81867.81</v>
      </c>
      <c r="G45">
        <v>108250.02</v>
      </c>
      <c r="H45">
        <v>134462.19</v>
      </c>
      <c r="I45">
        <v>160238.51</v>
      </c>
      <c r="J45">
        <v>186191.87</v>
      </c>
      <c r="K45">
        <v>199076.95</v>
      </c>
      <c r="L45">
        <v>224945.36</v>
      </c>
      <c r="M45">
        <v>160525.22</v>
      </c>
      <c r="N45">
        <v>165836.62</v>
      </c>
      <c r="O45">
        <v>176462.76</v>
      </c>
      <c r="P45">
        <v>176462.76</v>
      </c>
      <c r="Q45">
        <v>201704.37</v>
      </c>
      <c r="R45">
        <v>176212.96</v>
      </c>
      <c r="S45">
        <v>202034.02</v>
      </c>
      <c r="T45">
        <v>126725.47</v>
      </c>
      <c r="U45">
        <v>0</v>
      </c>
      <c r="V45">
        <v>0</v>
      </c>
      <c r="W45">
        <v>0</v>
      </c>
      <c r="X45">
        <v>2119.69</v>
      </c>
      <c r="Y45">
        <v>22944.6</v>
      </c>
      <c r="Z45">
        <v>43549.73</v>
      </c>
      <c r="AA45">
        <v>63805.56</v>
      </c>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475</v>
      </c>
      <c r="B46">
        <v>5334.46</v>
      </c>
      <c r="C46">
        <v>3472.6</v>
      </c>
      <c r="D46">
        <v>4066.43</v>
      </c>
      <c r="E46">
        <v>4569.71</v>
      </c>
      <c r="F46">
        <v>5147.74</v>
      </c>
      <c r="G46">
        <v>5718.61</v>
      </c>
      <c r="H46">
        <v>6282.42</v>
      </c>
      <c r="I46">
        <v>6839.25</v>
      </c>
      <c r="J46">
        <v>7389.2</v>
      </c>
      <c r="K46">
        <v>7932.34</v>
      </c>
      <c r="L46">
        <v>8458.34</v>
      </c>
      <c r="M46">
        <v>5066.6400000000003</v>
      </c>
      <c r="N46">
        <v>1976.41</v>
      </c>
      <c r="O46">
        <v>2109.5300000000002</v>
      </c>
      <c r="P46">
        <v>2109.5300000000002</v>
      </c>
      <c r="Q46">
        <v>2240.71</v>
      </c>
      <c r="R46">
        <v>0</v>
      </c>
      <c r="S46">
        <v>0</v>
      </c>
      <c r="T46">
        <v>0</v>
      </c>
      <c r="U46">
        <v>0</v>
      </c>
      <c r="V46">
        <v>0</v>
      </c>
      <c r="W46">
        <v>0</v>
      </c>
      <c r="X46">
        <v>0</v>
      </c>
      <c r="Y46">
        <v>0</v>
      </c>
      <c r="Z46">
        <v>22.99</v>
      </c>
      <c r="AA46">
        <v>57.54</v>
      </c>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477</v>
      </c>
      <c r="B47">
        <v>29012.38</v>
      </c>
      <c r="C47">
        <v>31889.34</v>
      </c>
      <c r="D47">
        <v>30813.040000000001</v>
      </c>
      <c r="E47">
        <v>29734.85</v>
      </c>
      <c r="F47">
        <v>29059.02</v>
      </c>
      <c r="G47">
        <v>32381.45</v>
      </c>
      <c r="H47">
        <v>31381.360000000001</v>
      </c>
      <c r="I47">
        <v>30348.799999999999</v>
      </c>
      <c r="J47">
        <v>29555.25</v>
      </c>
      <c r="K47">
        <v>26976.41</v>
      </c>
      <c r="L47">
        <v>26646.68</v>
      </c>
      <c r="M47">
        <v>25718.49</v>
      </c>
      <c r="N47">
        <v>25019.49</v>
      </c>
      <c r="O47">
        <v>20970.61</v>
      </c>
      <c r="P47">
        <v>20970.61</v>
      </c>
      <c r="Q47">
        <v>20440.72</v>
      </c>
      <c r="R47">
        <v>15242.77</v>
      </c>
      <c r="S47">
        <v>14665.99</v>
      </c>
      <c r="T47">
        <v>14641.7</v>
      </c>
      <c r="U47">
        <v>14210.55</v>
      </c>
      <c r="V47">
        <v>13764.65</v>
      </c>
      <c r="W47">
        <v>13318.76</v>
      </c>
      <c r="X47">
        <v>11629.37</v>
      </c>
      <c r="Y47">
        <v>11274.28</v>
      </c>
      <c r="Z47">
        <v>10919.19</v>
      </c>
      <c r="AA47">
        <v>10815.45</v>
      </c>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479</v>
      </c>
      <c r="B48">
        <v>360</v>
      </c>
      <c r="C48">
        <v>360</v>
      </c>
      <c r="D48">
        <v>480</v>
      </c>
      <c r="E48">
        <v>360</v>
      </c>
      <c r="F48">
        <v>360</v>
      </c>
      <c r="G48">
        <v>360</v>
      </c>
      <c r="H48">
        <v>360</v>
      </c>
      <c r="I48">
        <v>390</v>
      </c>
      <c r="J48">
        <v>390</v>
      </c>
      <c r="K48">
        <v>390</v>
      </c>
      <c r="L48">
        <v>510</v>
      </c>
      <c r="M48">
        <v>410</v>
      </c>
      <c r="N48">
        <v>410</v>
      </c>
      <c r="O48">
        <v>410</v>
      </c>
      <c r="P48">
        <v>410</v>
      </c>
      <c r="Q48">
        <v>410</v>
      </c>
      <c r="R48">
        <v>410</v>
      </c>
      <c r="S48">
        <v>410</v>
      </c>
      <c r="T48">
        <v>410</v>
      </c>
      <c r="U48">
        <v>410</v>
      </c>
      <c r="V48">
        <v>0</v>
      </c>
      <c r="W48">
        <v>0</v>
      </c>
      <c r="X48">
        <v>0</v>
      </c>
      <c r="Y48">
        <v>0</v>
      </c>
      <c r="Z48">
        <v>0</v>
      </c>
      <c r="AA48">
        <v>0</v>
      </c>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323</v>
      </c>
      <c r="B49">
        <v>46071.85</v>
      </c>
      <c r="C49">
        <v>73434.429999999993</v>
      </c>
      <c r="D49">
        <v>99654.74</v>
      </c>
      <c r="E49">
        <v>124773.01</v>
      </c>
      <c r="F49">
        <v>116434.57</v>
      </c>
      <c r="G49">
        <v>146710.09</v>
      </c>
      <c r="H49">
        <v>172485.98</v>
      </c>
      <c r="I49">
        <v>197816.56</v>
      </c>
      <c r="J49">
        <v>223526.32</v>
      </c>
      <c r="K49">
        <v>234375.7</v>
      </c>
      <c r="L49">
        <v>260560.37</v>
      </c>
      <c r="M49">
        <v>191720.35</v>
      </c>
      <c r="N49">
        <v>193242.52</v>
      </c>
      <c r="O49">
        <v>199952.9</v>
      </c>
      <c r="P49">
        <v>199952.9</v>
      </c>
      <c r="Q49">
        <v>224795.8</v>
      </c>
      <c r="R49">
        <v>191865.73</v>
      </c>
      <c r="S49">
        <v>217110.01</v>
      </c>
      <c r="T49">
        <v>141777.17000000001</v>
      </c>
      <c r="U49">
        <v>14620.55</v>
      </c>
      <c r="V49">
        <v>13764.65</v>
      </c>
      <c r="W49">
        <v>13318.76</v>
      </c>
      <c r="X49">
        <v>13749.06</v>
      </c>
      <c r="Y49">
        <v>34218.879999999997</v>
      </c>
      <c r="Z49">
        <v>54491.92</v>
      </c>
      <c r="AA49">
        <v>74678.55</v>
      </c>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324</v>
      </c>
      <c r="B50">
        <v>285824.93</v>
      </c>
      <c r="C50">
        <v>357423.4</v>
      </c>
      <c r="D50">
        <v>452637.74</v>
      </c>
      <c r="E50">
        <v>569178.26</v>
      </c>
      <c r="F50">
        <v>534670.42000000004</v>
      </c>
      <c r="G50">
        <v>518236.1</v>
      </c>
      <c r="H50">
        <v>377720.63</v>
      </c>
      <c r="I50">
        <v>410716.42</v>
      </c>
      <c r="J50">
        <v>448884.82</v>
      </c>
      <c r="K50">
        <v>452705.94</v>
      </c>
      <c r="L50">
        <v>455560.24</v>
      </c>
      <c r="M50">
        <v>403879.19</v>
      </c>
      <c r="N50">
        <v>433772.38</v>
      </c>
      <c r="O50">
        <v>449017.35</v>
      </c>
      <c r="P50">
        <v>449017.35</v>
      </c>
      <c r="Q50">
        <v>465650.2</v>
      </c>
      <c r="R50">
        <v>484678.40000000002</v>
      </c>
      <c r="S50">
        <v>539068.93999999994</v>
      </c>
      <c r="T50">
        <v>507225.77</v>
      </c>
      <c r="U50">
        <v>352829.84</v>
      </c>
      <c r="V50">
        <v>377179.96</v>
      </c>
      <c r="W50">
        <v>400153.11</v>
      </c>
      <c r="X50">
        <v>267048.96000000002</v>
      </c>
      <c r="Y50">
        <v>230424.91</v>
      </c>
      <c r="Z50">
        <v>181891.65</v>
      </c>
      <c r="AA50">
        <v>206627.55</v>
      </c>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480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481</v>
      </c>
      <c r="B52">
        <v>546000</v>
      </c>
      <c r="C52">
        <v>546000</v>
      </c>
      <c r="D52">
        <v>546000</v>
      </c>
      <c r="E52">
        <v>546000</v>
      </c>
      <c r="F52">
        <v>546000</v>
      </c>
      <c r="G52">
        <v>546000</v>
      </c>
      <c r="H52">
        <v>546000</v>
      </c>
      <c r="I52">
        <v>546000</v>
      </c>
      <c r="J52">
        <v>546000</v>
      </c>
      <c r="K52">
        <v>546000</v>
      </c>
      <c r="L52">
        <v>546000</v>
      </c>
      <c r="M52">
        <v>546000</v>
      </c>
      <c r="N52">
        <v>546000</v>
      </c>
      <c r="O52">
        <v>546000</v>
      </c>
      <c r="P52">
        <v>546000</v>
      </c>
      <c r="Q52">
        <v>546000</v>
      </c>
      <c r="R52">
        <v>546000</v>
      </c>
      <c r="S52">
        <v>546000</v>
      </c>
      <c r="T52">
        <v>546000</v>
      </c>
      <c r="U52">
        <v>546000</v>
      </c>
      <c r="V52">
        <v>546000</v>
      </c>
      <c r="W52">
        <v>546000</v>
      </c>
      <c r="X52">
        <v>546000</v>
      </c>
      <c r="Y52">
        <v>546000</v>
      </c>
      <c r="Z52">
        <v>546000</v>
      </c>
      <c r="AA52">
        <v>546000</v>
      </c>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482</v>
      </c>
      <c r="B53">
        <v>546000</v>
      </c>
      <c r="C53">
        <v>546000</v>
      </c>
      <c r="D53">
        <v>546000</v>
      </c>
      <c r="E53">
        <v>546000</v>
      </c>
      <c r="F53">
        <v>546000</v>
      </c>
      <c r="G53">
        <v>546000</v>
      </c>
      <c r="H53">
        <v>546000</v>
      </c>
      <c r="I53">
        <v>546000</v>
      </c>
      <c r="J53">
        <v>546000</v>
      </c>
      <c r="K53">
        <v>546000</v>
      </c>
      <c r="L53">
        <v>546000</v>
      </c>
      <c r="M53">
        <v>546000</v>
      </c>
      <c r="N53">
        <v>546000</v>
      </c>
      <c r="O53">
        <v>546000</v>
      </c>
      <c r="P53">
        <v>546000</v>
      </c>
      <c r="Q53">
        <v>546000</v>
      </c>
      <c r="R53">
        <v>546000</v>
      </c>
      <c r="S53">
        <v>546000</v>
      </c>
      <c r="T53">
        <v>546000</v>
      </c>
      <c r="U53">
        <v>546000</v>
      </c>
      <c r="V53">
        <v>546000</v>
      </c>
      <c r="W53">
        <v>546000</v>
      </c>
      <c r="X53">
        <v>546000</v>
      </c>
      <c r="Y53">
        <v>546000</v>
      </c>
      <c r="Z53">
        <v>546000</v>
      </c>
      <c r="AA53">
        <v>546000</v>
      </c>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483</v>
      </c>
      <c r="B54">
        <v>546000</v>
      </c>
      <c r="C54">
        <v>546000</v>
      </c>
      <c r="D54">
        <v>546000</v>
      </c>
      <c r="E54">
        <v>546000</v>
      </c>
      <c r="F54">
        <v>546000</v>
      </c>
      <c r="G54">
        <v>546000</v>
      </c>
      <c r="H54">
        <v>546000</v>
      </c>
      <c r="I54">
        <v>546000</v>
      </c>
      <c r="J54">
        <v>546000</v>
      </c>
      <c r="K54">
        <v>546000</v>
      </c>
      <c r="L54">
        <v>546000</v>
      </c>
      <c r="M54">
        <v>546000</v>
      </c>
      <c r="N54">
        <v>546000</v>
      </c>
      <c r="O54">
        <v>546000</v>
      </c>
      <c r="P54">
        <v>546000</v>
      </c>
      <c r="Q54">
        <v>546000</v>
      </c>
      <c r="R54">
        <v>546000</v>
      </c>
      <c r="S54">
        <v>546000</v>
      </c>
      <c r="T54">
        <v>546000</v>
      </c>
      <c r="U54">
        <v>546000</v>
      </c>
      <c r="V54">
        <v>546000</v>
      </c>
      <c r="W54">
        <v>546000</v>
      </c>
      <c r="X54">
        <v>546000</v>
      </c>
      <c r="Y54">
        <v>546000</v>
      </c>
      <c r="Z54">
        <v>546000</v>
      </c>
      <c r="AA54">
        <v>382220</v>
      </c>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484</v>
      </c>
      <c r="B55">
        <v>546000</v>
      </c>
      <c r="C55">
        <v>546000</v>
      </c>
      <c r="D55">
        <v>546000</v>
      </c>
      <c r="E55">
        <v>546000</v>
      </c>
      <c r="F55">
        <v>546000</v>
      </c>
      <c r="G55">
        <v>546000</v>
      </c>
      <c r="H55">
        <v>546000</v>
      </c>
      <c r="I55">
        <v>546000</v>
      </c>
      <c r="J55">
        <v>546000</v>
      </c>
      <c r="K55">
        <v>546000</v>
      </c>
      <c r="L55">
        <v>546000</v>
      </c>
      <c r="M55">
        <v>546000</v>
      </c>
      <c r="N55">
        <v>546000</v>
      </c>
      <c r="O55">
        <v>546000</v>
      </c>
      <c r="P55">
        <v>546000</v>
      </c>
      <c r="Q55">
        <v>546000</v>
      </c>
      <c r="R55">
        <v>546000</v>
      </c>
      <c r="S55">
        <v>546000</v>
      </c>
      <c r="T55">
        <v>546000</v>
      </c>
      <c r="U55">
        <v>546000</v>
      </c>
      <c r="V55">
        <v>546000</v>
      </c>
      <c r="W55">
        <v>546000</v>
      </c>
      <c r="X55">
        <v>546000</v>
      </c>
      <c r="Y55">
        <v>546000</v>
      </c>
      <c r="Z55">
        <v>546000</v>
      </c>
      <c r="AA55">
        <v>382220</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485</v>
      </c>
      <c r="B56">
        <v>669539.67000000004</v>
      </c>
      <c r="C56">
        <v>669539.67000000004</v>
      </c>
      <c r="D56">
        <v>669539.67000000004</v>
      </c>
      <c r="E56">
        <v>669539.67000000004</v>
      </c>
      <c r="F56">
        <v>669539.67000000004</v>
      </c>
      <c r="G56">
        <v>669539.67000000004</v>
      </c>
      <c r="H56">
        <v>669539.67000000004</v>
      </c>
      <c r="I56">
        <v>669539.67000000004</v>
      </c>
      <c r="J56">
        <v>669539.67000000004</v>
      </c>
      <c r="K56">
        <v>669539.67000000004</v>
      </c>
      <c r="L56">
        <v>669539.67000000004</v>
      </c>
      <c r="M56">
        <v>669539.67000000004</v>
      </c>
      <c r="N56">
        <v>669539.67000000004</v>
      </c>
      <c r="O56">
        <v>669539.67000000004</v>
      </c>
      <c r="P56">
        <v>669539.67000000004</v>
      </c>
      <c r="Q56">
        <v>669539.67000000004</v>
      </c>
      <c r="R56">
        <v>669539.67000000004</v>
      </c>
      <c r="S56">
        <v>669539.67000000004</v>
      </c>
      <c r="T56">
        <v>669539.67000000004</v>
      </c>
      <c r="U56">
        <v>669539.67000000004</v>
      </c>
      <c r="V56">
        <v>669539.67000000004</v>
      </c>
      <c r="W56">
        <v>669539.67000000004</v>
      </c>
      <c r="X56">
        <v>669539.67000000004</v>
      </c>
      <c r="Y56">
        <v>669539.67000000004</v>
      </c>
      <c r="Z56">
        <v>669539.67000000004</v>
      </c>
      <c r="AA56">
        <v>67281.279999999999</v>
      </c>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486</v>
      </c>
      <c r="B57">
        <v>669539.67000000004</v>
      </c>
      <c r="C57">
        <v>669539.67000000004</v>
      </c>
      <c r="D57">
        <v>669539.67000000004</v>
      </c>
      <c r="E57">
        <v>669539.67000000004</v>
      </c>
      <c r="F57">
        <v>669539.67000000004</v>
      </c>
      <c r="G57">
        <v>669539.67000000004</v>
      </c>
      <c r="H57">
        <v>669539.67000000004</v>
      </c>
      <c r="I57">
        <v>669539.67000000004</v>
      </c>
      <c r="J57">
        <v>669539.67000000004</v>
      </c>
      <c r="K57">
        <v>669539.67000000004</v>
      </c>
      <c r="L57">
        <v>669539.67000000004</v>
      </c>
      <c r="M57">
        <v>669539.67000000004</v>
      </c>
      <c r="N57">
        <v>669539.67000000004</v>
      </c>
      <c r="O57">
        <v>669539.67000000004</v>
      </c>
      <c r="P57">
        <v>669539.67000000004</v>
      </c>
      <c r="Q57">
        <v>669539.67000000004</v>
      </c>
      <c r="R57">
        <v>669539.67000000004</v>
      </c>
      <c r="S57">
        <v>669539.67000000004</v>
      </c>
      <c r="T57">
        <v>669539.67000000004</v>
      </c>
      <c r="U57">
        <v>669539.67000000004</v>
      </c>
      <c r="V57">
        <v>669539.67000000004</v>
      </c>
      <c r="W57">
        <v>669539.67000000004</v>
      </c>
      <c r="X57">
        <v>669539.67000000004</v>
      </c>
      <c r="Y57">
        <v>669539.67000000004</v>
      </c>
      <c r="Z57">
        <v>669539.67000000004</v>
      </c>
      <c r="AA57">
        <v>67281.279999999999</v>
      </c>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487</v>
      </c>
      <c r="B58">
        <v>497803.89</v>
      </c>
      <c r="C58">
        <v>503507.41</v>
      </c>
      <c r="D58">
        <v>556837.47</v>
      </c>
      <c r="E58">
        <v>636168.02</v>
      </c>
      <c r="F58">
        <v>454792.42</v>
      </c>
      <c r="G58">
        <v>226562.38</v>
      </c>
      <c r="H58">
        <v>108618.97</v>
      </c>
      <c r="I58">
        <v>149175.04999999999</v>
      </c>
      <c r="J58">
        <v>130218.97</v>
      </c>
      <c r="K58">
        <v>91765.74</v>
      </c>
      <c r="L58">
        <v>87633.4</v>
      </c>
      <c r="M58">
        <v>122246.83</v>
      </c>
      <c r="N58">
        <v>92423.79</v>
      </c>
      <c r="O58">
        <v>73125.58</v>
      </c>
      <c r="P58">
        <v>73125.58</v>
      </c>
      <c r="Q58">
        <v>84128.75</v>
      </c>
      <c r="R58">
        <v>83507.75</v>
      </c>
      <c r="S58">
        <v>52834.63</v>
      </c>
      <c r="T58">
        <v>49236.95</v>
      </c>
      <c r="U58">
        <v>70409.55</v>
      </c>
      <c r="V58">
        <v>83166.55</v>
      </c>
      <c r="W58">
        <v>64566.36</v>
      </c>
      <c r="X58">
        <v>74989.81</v>
      </c>
      <c r="Y58">
        <v>52850.49</v>
      </c>
      <c r="Z58">
        <v>64398.23</v>
      </c>
      <c r="AA58">
        <v>55034.57</v>
      </c>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488</v>
      </c>
      <c r="B59">
        <v>54600</v>
      </c>
      <c r="C59">
        <v>54600</v>
      </c>
      <c r="D59">
        <v>54600</v>
      </c>
      <c r="E59">
        <v>54600</v>
      </c>
      <c r="F59">
        <v>54600</v>
      </c>
      <c r="G59">
        <v>41342</v>
      </c>
      <c r="H59">
        <v>41342</v>
      </c>
      <c r="I59">
        <v>41342</v>
      </c>
      <c r="J59">
        <v>41342</v>
      </c>
      <c r="K59">
        <v>36642</v>
      </c>
      <c r="L59">
        <v>36642</v>
      </c>
      <c r="M59">
        <v>36642</v>
      </c>
      <c r="N59">
        <v>36642</v>
      </c>
      <c r="O59">
        <v>31820</v>
      </c>
      <c r="P59">
        <v>31820</v>
      </c>
      <c r="Q59">
        <v>31820</v>
      </c>
      <c r="R59">
        <v>31820</v>
      </c>
      <c r="S59">
        <v>31820</v>
      </c>
      <c r="T59">
        <v>29389</v>
      </c>
      <c r="U59">
        <v>29389</v>
      </c>
      <c r="V59">
        <v>29389</v>
      </c>
      <c r="W59">
        <v>29389</v>
      </c>
      <c r="X59">
        <v>26195</v>
      </c>
      <c r="Y59">
        <v>26195</v>
      </c>
      <c r="Z59">
        <v>26195</v>
      </c>
      <c r="AA59">
        <v>26195</v>
      </c>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489</v>
      </c>
      <c r="B60">
        <v>54600</v>
      </c>
      <c r="C60">
        <v>54600</v>
      </c>
      <c r="D60">
        <v>54600</v>
      </c>
      <c r="E60">
        <v>54600</v>
      </c>
      <c r="F60">
        <v>54600</v>
      </c>
      <c r="G60">
        <v>41342</v>
      </c>
      <c r="H60">
        <v>41342</v>
      </c>
      <c r="I60">
        <v>41342</v>
      </c>
      <c r="J60">
        <v>41342</v>
      </c>
      <c r="K60">
        <v>36642</v>
      </c>
      <c r="L60">
        <v>36642</v>
      </c>
      <c r="M60">
        <v>36642</v>
      </c>
      <c r="N60">
        <v>36642</v>
      </c>
      <c r="O60">
        <v>31820</v>
      </c>
      <c r="P60">
        <v>31820</v>
      </c>
      <c r="Q60">
        <v>31820</v>
      </c>
      <c r="R60">
        <v>31820</v>
      </c>
      <c r="S60">
        <v>31820</v>
      </c>
      <c r="T60">
        <v>29389</v>
      </c>
      <c r="U60">
        <v>29389</v>
      </c>
      <c r="V60">
        <v>29389</v>
      </c>
      <c r="W60">
        <v>29389</v>
      </c>
      <c r="X60">
        <v>26195</v>
      </c>
      <c r="Y60">
        <v>26195</v>
      </c>
      <c r="Z60">
        <v>26195</v>
      </c>
      <c r="AA60">
        <v>26195</v>
      </c>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325</v>
      </c>
      <c r="B61">
        <v>443203.89</v>
      </c>
      <c r="C61">
        <v>448907.41</v>
      </c>
      <c r="D61">
        <v>502237.47</v>
      </c>
      <c r="E61">
        <v>581568.02</v>
      </c>
      <c r="F61">
        <v>400192.42</v>
      </c>
      <c r="G61">
        <v>185220.38</v>
      </c>
      <c r="H61">
        <v>67276.97</v>
      </c>
      <c r="I61">
        <v>107833.05</v>
      </c>
      <c r="J61">
        <v>88876.97</v>
      </c>
      <c r="K61">
        <v>55123.74</v>
      </c>
      <c r="L61">
        <v>50991.4</v>
      </c>
      <c r="M61">
        <v>85604.83</v>
      </c>
      <c r="N61">
        <v>55781.79</v>
      </c>
      <c r="O61">
        <v>41305.58</v>
      </c>
      <c r="P61">
        <v>41305.58</v>
      </c>
      <c r="Q61">
        <v>52308.75</v>
      </c>
      <c r="R61">
        <v>51687.75</v>
      </c>
      <c r="S61">
        <v>21014.63</v>
      </c>
      <c r="T61">
        <v>19847.95</v>
      </c>
      <c r="U61">
        <v>41020.550000000003</v>
      </c>
      <c r="V61">
        <v>53777.55</v>
      </c>
      <c r="W61">
        <v>35177.360000000001</v>
      </c>
      <c r="X61">
        <v>48794.81</v>
      </c>
      <c r="Y61">
        <v>26655.49</v>
      </c>
      <c r="Z61">
        <v>38203.230000000003</v>
      </c>
      <c r="AA61">
        <v>28839.57</v>
      </c>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490</v>
      </c>
      <c r="B62">
        <v>9520.82</v>
      </c>
      <c r="C62">
        <v>9520.82</v>
      </c>
      <c r="D62">
        <v>9520.82</v>
      </c>
      <c r="E62">
        <v>9520.82</v>
      </c>
      <c r="F62">
        <v>9520.82</v>
      </c>
      <c r="G62">
        <v>9520.82</v>
      </c>
      <c r="H62">
        <v>9520.82</v>
      </c>
      <c r="I62">
        <v>9520.82</v>
      </c>
      <c r="J62">
        <v>9520.82</v>
      </c>
      <c r="K62">
        <v>9520.82</v>
      </c>
      <c r="L62">
        <v>9520.82</v>
      </c>
      <c r="M62">
        <v>9520.82</v>
      </c>
      <c r="N62">
        <v>9520.82</v>
      </c>
      <c r="O62">
        <v>9520.82</v>
      </c>
      <c r="P62">
        <v>9520.82</v>
      </c>
      <c r="Q62">
        <v>9520.82</v>
      </c>
      <c r="R62">
        <v>9520.82</v>
      </c>
      <c r="S62">
        <v>9520.82</v>
      </c>
      <c r="T62">
        <v>9520.82</v>
      </c>
      <c r="U62">
        <v>9520.82</v>
      </c>
      <c r="V62">
        <v>9520.82</v>
      </c>
      <c r="W62">
        <v>9080.42</v>
      </c>
      <c r="X62">
        <v>10133.25</v>
      </c>
      <c r="Y62">
        <v>10133.25</v>
      </c>
      <c r="Z62">
        <v>10133.25</v>
      </c>
      <c r="AA62">
        <v>10133.25</v>
      </c>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491</v>
      </c>
      <c r="B63">
        <v>0</v>
      </c>
      <c r="C63">
        <v>0</v>
      </c>
      <c r="D63">
        <v>0</v>
      </c>
      <c r="E63">
        <v>0</v>
      </c>
      <c r="F63">
        <v>0</v>
      </c>
      <c r="G63">
        <v>0</v>
      </c>
      <c r="H63">
        <v>0</v>
      </c>
      <c r="I63">
        <v>0</v>
      </c>
      <c r="J63">
        <v>9520.82</v>
      </c>
      <c r="K63">
        <v>9520.82</v>
      </c>
      <c r="L63">
        <v>9520.82</v>
      </c>
      <c r="M63">
        <v>9520.82</v>
      </c>
      <c r="N63">
        <v>9520.82</v>
      </c>
      <c r="O63">
        <v>9520.82</v>
      </c>
      <c r="P63">
        <v>9520.82</v>
      </c>
      <c r="Q63">
        <v>9520.82</v>
      </c>
      <c r="R63">
        <v>9520.82</v>
      </c>
      <c r="S63">
        <v>9520.82</v>
      </c>
      <c r="T63">
        <v>9520.82</v>
      </c>
      <c r="U63">
        <v>9520.82</v>
      </c>
      <c r="V63">
        <v>9520.82</v>
      </c>
      <c r="W63">
        <v>9520.82</v>
      </c>
      <c r="X63">
        <v>9520.82</v>
      </c>
      <c r="Y63">
        <v>9520.82</v>
      </c>
      <c r="Z63">
        <v>9520.82</v>
      </c>
      <c r="AA63">
        <v>9520.82</v>
      </c>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493</v>
      </c>
      <c r="B64">
        <v>0</v>
      </c>
      <c r="C64">
        <v>0</v>
      </c>
      <c r="D64">
        <v>0</v>
      </c>
      <c r="E64">
        <v>0</v>
      </c>
      <c r="F64">
        <v>0</v>
      </c>
      <c r="G64">
        <v>0</v>
      </c>
      <c r="H64">
        <v>0</v>
      </c>
      <c r="I64">
        <v>0</v>
      </c>
      <c r="J64">
        <v>9520.82</v>
      </c>
      <c r="K64">
        <v>9520.82</v>
      </c>
      <c r="L64">
        <v>9520.82</v>
      </c>
      <c r="M64">
        <v>9520.82</v>
      </c>
      <c r="N64">
        <v>9520.82</v>
      </c>
      <c r="O64">
        <v>9520.82</v>
      </c>
      <c r="P64">
        <v>9520.82</v>
      </c>
      <c r="Q64">
        <v>9520.82</v>
      </c>
      <c r="R64">
        <v>9520.82</v>
      </c>
      <c r="S64">
        <v>9520.82</v>
      </c>
      <c r="T64">
        <v>9520.82</v>
      </c>
      <c r="U64">
        <v>9520.82</v>
      </c>
      <c r="V64">
        <v>9520.82</v>
      </c>
      <c r="W64">
        <v>9520.82</v>
      </c>
      <c r="X64">
        <v>9520.82</v>
      </c>
      <c r="Y64">
        <v>9520.82</v>
      </c>
      <c r="Z64">
        <v>9520.82</v>
      </c>
      <c r="AA64">
        <v>9520.82</v>
      </c>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2160</v>
      </c>
      <c r="B65">
        <v>9520.82</v>
      </c>
      <c r="C65">
        <v>9520.82</v>
      </c>
      <c r="D65">
        <v>9520.82</v>
      </c>
      <c r="E65">
        <v>9520.82</v>
      </c>
      <c r="F65">
        <v>9520.82</v>
      </c>
      <c r="G65">
        <v>9520.82</v>
      </c>
      <c r="H65">
        <v>9520.82</v>
      </c>
      <c r="I65">
        <v>9520.82</v>
      </c>
      <c r="J65">
        <v>0</v>
      </c>
      <c r="K65">
        <v>0</v>
      </c>
      <c r="L65">
        <v>0</v>
      </c>
      <c r="M65">
        <v>0</v>
      </c>
      <c r="N65">
        <v>0</v>
      </c>
      <c r="O65">
        <v>0</v>
      </c>
      <c r="P65">
        <v>0</v>
      </c>
      <c r="Q65">
        <v>0</v>
      </c>
      <c r="R65">
        <v>0</v>
      </c>
      <c r="S65">
        <v>0</v>
      </c>
      <c r="T65">
        <v>0</v>
      </c>
      <c r="U65">
        <v>0</v>
      </c>
      <c r="V65">
        <v>0</v>
      </c>
      <c r="W65">
        <v>0</v>
      </c>
      <c r="X65">
        <v>0</v>
      </c>
      <c r="Y65">
        <v>0</v>
      </c>
      <c r="Z65">
        <v>0</v>
      </c>
      <c r="AA65">
        <v>0</v>
      </c>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494</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-440.4</v>
      </c>
      <c r="X66">
        <v>612.42999999999995</v>
      </c>
      <c r="Y66">
        <v>612.42999999999995</v>
      </c>
      <c r="Z66">
        <v>612.42999999999995</v>
      </c>
      <c r="AA66">
        <v>612.42999999999995</v>
      </c>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326</v>
      </c>
      <c r="B67">
        <v>1722864.37</v>
      </c>
      <c r="C67">
        <v>1728567.9</v>
      </c>
      <c r="D67">
        <v>1781897.96</v>
      </c>
      <c r="E67">
        <v>1861228.51</v>
      </c>
      <c r="F67">
        <v>1679852.9</v>
      </c>
      <c r="G67">
        <v>1451622.86</v>
      </c>
      <c r="H67">
        <v>1333679.45</v>
      </c>
      <c r="I67">
        <v>1374235.54</v>
      </c>
      <c r="J67">
        <v>1355279.46</v>
      </c>
      <c r="K67">
        <v>1316826.23</v>
      </c>
      <c r="L67">
        <v>1312693.8899999999</v>
      </c>
      <c r="M67">
        <v>1347307.31</v>
      </c>
      <c r="N67">
        <v>1317484.28</v>
      </c>
      <c r="O67">
        <v>1298186.07</v>
      </c>
      <c r="P67">
        <v>1298186.07</v>
      </c>
      <c r="Q67">
        <v>1309189.23</v>
      </c>
      <c r="R67">
        <v>1308568.23</v>
      </c>
      <c r="S67">
        <v>1277895.1200000001</v>
      </c>
      <c r="T67">
        <v>1274297.43</v>
      </c>
      <c r="U67">
        <v>1295470.04</v>
      </c>
      <c r="V67">
        <v>1308227.04</v>
      </c>
      <c r="W67">
        <v>1289186.45</v>
      </c>
      <c r="X67">
        <v>1300662.73</v>
      </c>
      <c r="Y67">
        <v>1278523.4099999999</v>
      </c>
      <c r="Z67">
        <v>1290071.1499999999</v>
      </c>
      <c r="AA67">
        <v>514669.1</v>
      </c>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496</v>
      </c>
      <c r="B68">
        <v>1722864.37</v>
      </c>
      <c r="C68">
        <v>1728567.9</v>
      </c>
      <c r="D68">
        <v>1781897.96</v>
      </c>
      <c r="E68">
        <v>1861228.51</v>
      </c>
      <c r="F68">
        <v>1679852.9</v>
      </c>
      <c r="G68">
        <v>1451622.86</v>
      </c>
      <c r="H68">
        <v>1333679.45</v>
      </c>
      <c r="I68">
        <v>1374235.54</v>
      </c>
      <c r="J68">
        <v>1355279.46</v>
      </c>
      <c r="K68">
        <v>1316826.23</v>
      </c>
      <c r="L68">
        <v>1312693.8899999999</v>
      </c>
      <c r="M68">
        <v>1347307.31</v>
      </c>
      <c r="N68">
        <v>1317484.28</v>
      </c>
      <c r="O68">
        <v>1298186.07</v>
      </c>
      <c r="P68">
        <v>1298186.07</v>
      </c>
      <c r="Q68">
        <v>1309189.23</v>
      </c>
      <c r="R68">
        <v>1308568.23</v>
      </c>
      <c r="S68">
        <v>1277895.1200000001</v>
      </c>
      <c r="T68">
        <v>1274297.43</v>
      </c>
      <c r="U68">
        <v>1295470.04</v>
      </c>
      <c r="V68">
        <v>1308227.04</v>
      </c>
      <c r="W68">
        <v>1289186.45</v>
      </c>
      <c r="X68">
        <v>1300662.73</v>
      </c>
      <c r="Y68">
        <v>1278523.4099999999</v>
      </c>
      <c r="Z68">
        <v>1290071.1499999999</v>
      </c>
      <c r="AA68">
        <v>514669.1</v>
      </c>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497</v>
      </c>
      <c r="B69">
        <v>2008689.31</v>
      </c>
      <c r="C69">
        <v>2085991.29</v>
      </c>
      <c r="D69">
        <v>2234535.7000000002</v>
      </c>
      <c r="E69">
        <v>2430406.77</v>
      </c>
      <c r="F69">
        <v>2214523.3199999998</v>
      </c>
      <c r="G69">
        <v>1969858.96</v>
      </c>
      <c r="H69">
        <v>1711400.09</v>
      </c>
      <c r="I69">
        <v>1784951.96</v>
      </c>
      <c r="J69">
        <v>1804164.28</v>
      </c>
      <c r="K69">
        <v>1769532.17</v>
      </c>
      <c r="L69">
        <v>1768254.13</v>
      </c>
      <c r="M69">
        <v>1751186.5</v>
      </c>
      <c r="N69">
        <v>1751256.66</v>
      </c>
      <c r="O69">
        <v>1747203.42</v>
      </c>
      <c r="P69">
        <v>1747203.42</v>
      </c>
      <c r="Q69">
        <v>1774839.43</v>
      </c>
      <c r="R69">
        <v>1793246.63</v>
      </c>
      <c r="S69">
        <v>1816964.05</v>
      </c>
      <c r="T69">
        <v>1781523.2</v>
      </c>
      <c r="U69">
        <v>1648299.88</v>
      </c>
      <c r="V69">
        <v>1685407</v>
      </c>
      <c r="W69">
        <v>1689339.56</v>
      </c>
      <c r="X69">
        <v>1567711.69</v>
      </c>
      <c r="Y69">
        <v>1508948.32</v>
      </c>
      <c r="Z69">
        <v>1471962.8</v>
      </c>
      <c r="AA69">
        <v>721296.65</v>
      </c>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587</v>
      </c>
      <c r="B70" t="s">
        <v>2172</v>
      </c>
      <c r="C70" t="s">
        <v>2173</v>
      </c>
      <c r="D70" t="s">
        <v>2174</v>
      </c>
      <c r="E70" t="s">
        <v>710</v>
      </c>
      <c r="F70" t="s">
        <v>711</v>
      </c>
      <c r="G70" t="s">
        <v>712</v>
      </c>
      <c r="H70" t="s">
        <v>667</v>
      </c>
      <c r="I70" t="s">
        <v>588</v>
      </c>
      <c r="J70" t="s">
        <v>589</v>
      </c>
      <c r="K70" t="s">
        <v>590</v>
      </c>
      <c r="L70" t="s">
        <v>591</v>
      </c>
      <c r="M70" t="s">
        <v>592</v>
      </c>
      <c r="N70" t="s">
        <v>593</v>
      </c>
      <c r="O70" t="s">
        <v>594</v>
      </c>
      <c r="P70" t="s">
        <v>594</v>
      </c>
      <c r="Q70" t="s">
        <v>595</v>
      </c>
      <c r="R70" t="s">
        <v>596</v>
      </c>
      <c r="S70" t="s">
        <v>597</v>
      </c>
      <c r="T70" t="s">
        <v>598</v>
      </c>
      <c r="U70" t="s">
        <v>599</v>
      </c>
      <c r="V70" t="s">
        <v>600</v>
      </c>
      <c r="W70" t="s">
        <v>601</v>
      </c>
      <c r="X70" t="s">
        <v>602</v>
      </c>
      <c r="Y70" t="s">
        <v>603</v>
      </c>
      <c r="Z70" t="s">
        <v>604</v>
      </c>
      <c r="AA70" t="s">
        <v>605</v>
      </c>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641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713</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642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IFERROR(INDEX(B$3:B$117,MATCH($A$119,$A$3:$A$117,0),1),0)</f>
        <v>20000</v>
      </c>
      <c r="C119" s="131">
        <f t="shared" ref="C119:BL119" si="0">IFERROR(INDEX(C$3:C$117,MATCH($A$119,$A$3:$A$117,0),1),0)</f>
        <v>20000</v>
      </c>
      <c r="D119" s="131">
        <f t="shared" si="0"/>
        <v>50000</v>
      </c>
      <c r="E119" s="131">
        <f t="shared" si="0"/>
        <v>20000</v>
      </c>
      <c r="F119" s="131">
        <f t="shared" si="0"/>
        <v>20000</v>
      </c>
      <c r="G119" s="131">
        <f t="shared" si="0"/>
        <v>20000</v>
      </c>
      <c r="H119" s="131">
        <f t="shared" si="0"/>
        <v>20000</v>
      </c>
      <c r="I119" s="131">
        <f t="shared" si="0"/>
        <v>20000</v>
      </c>
      <c r="J119" s="131">
        <f t="shared" si="0"/>
        <v>20000</v>
      </c>
      <c r="K119" s="131">
        <f t="shared" si="0"/>
        <v>20000</v>
      </c>
      <c r="L119" s="131">
        <f t="shared" si="0"/>
        <v>20000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319</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320</v>
      </c>
      <c r="B121" s="131">
        <f>IFERROR(INDEX(B$3:B$117,MATCH($A$121,$A$3:$A$117,0),1),0)</f>
        <v>105611.31</v>
      </c>
      <c r="C121" s="131">
        <f t="shared" ref="C121:BL121" si="2">IFERROR(INDEX(C$3:C$117,MATCH($A$121,$A$3:$A$117,0),1),0)</f>
        <v>105171.16</v>
      </c>
      <c r="D121" s="131">
        <f t="shared" si="2"/>
        <v>104388.09</v>
      </c>
      <c r="E121" s="131">
        <f t="shared" si="2"/>
        <v>104355.93</v>
      </c>
      <c r="F121" s="131">
        <f t="shared" si="2"/>
        <v>104566.02</v>
      </c>
      <c r="G121" s="131">
        <f t="shared" si="2"/>
        <v>103925.52</v>
      </c>
      <c r="H121" s="131">
        <f t="shared" si="2"/>
        <v>103280.43</v>
      </c>
      <c r="I121" s="131">
        <f t="shared" si="2"/>
        <v>102930.22</v>
      </c>
      <c r="J121" s="131">
        <f t="shared" si="2"/>
        <v>102338.17</v>
      </c>
      <c r="K121" s="131">
        <f t="shared" si="2"/>
        <v>102713.04</v>
      </c>
      <c r="L121" s="131">
        <f t="shared" si="2"/>
        <v>76844.63</v>
      </c>
      <c r="M121" s="131">
        <f t="shared" si="2"/>
        <v>101264.77</v>
      </c>
      <c r="N121" s="131">
        <f t="shared" si="2"/>
        <v>101351.38</v>
      </c>
      <c r="O121" s="131">
        <f t="shared" si="2"/>
        <v>94460.49</v>
      </c>
      <c r="P121" s="131">
        <f t="shared" si="2"/>
        <v>94460.49</v>
      </c>
      <c r="Q121" s="131">
        <f t="shared" si="2"/>
        <v>87661.63</v>
      </c>
      <c r="R121" s="131">
        <f t="shared" si="2"/>
        <v>81089.83</v>
      </c>
      <c r="S121" s="131">
        <f t="shared" si="2"/>
        <v>73476.69</v>
      </c>
      <c r="T121" s="131">
        <f t="shared" si="2"/>
        <v>77063.899999999994</v>
      </c>
      <c r="U121" s="131">
        <f t="shared" si="2"/>
        <v>78140.44</v>
      </c>
      <c r="V121" s="131">
        <f t="shared" si="2"/>
        <v>43581.54</v>
      </c>
      <c r="W121" s="131">
        <f t="shared" si="2"/>
        <v>63941.45</v>
      </c>
      <c r="X121" s="131">
        <f t="shared" si="2"/>
        <v>61787.82</v>
      </c>
      <c r="Y121" s="131">
        <f t="shared" si="2"/>
        <v>40929.35</v>
      </c>
      <c r="Z121" s="131">
        <f t="shared" si="2"/>
        <v>20291.37</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322</v>
      </c>
      <c r="B122" s="131">
        <f>IFERROR(INDEX(B$3:B$117,MATCH($A$122,$A3:$A$117,0),1),0)</f>
        <v>11365.02</v>
      </c>
      <c r="C122" s="131">
        <f>IFERROR(INDEX(C$3:C$117,MATCH($A$122,$A3:$A$117,0),1),0)</f>
        <v>37712.5</v>
      </c>
      <c r="D122" s="131">
        <f>IFERROR(INDEX(D$3:D$117,MATCH($A$122,$A3:$A$117,0),1),0)</f>
        <v>64295.26</v>
      </c>
      <c r="E122" s="131">
        <f>IFERROR(INDEX(E$3:E$117,MATCH($A$122,$A3:$A$117,0),1),0)</f>
        <v>90108.45</v>
      </c>
      <c r="F122" s="131">
        <f>IFERROR(INDEX(F$3:F$117,MATCH($A$122,$A3:$A$117,0),1),0)</f>
        <v>81867.81</v>
      </c>
      <c r="G122" s="131">
        <f>IFERROR(INDEX(G$3:G$117,MATCH($A$122,$A3:$A$117,0),1),0)</f>
        <v>108250.02</v>
      </c>
      <c r="H122" s="131">
        <f>IFERROR(INDEX(H$3:H$117,MATCH($A$122,$A3:$A$117,0),1),0)</f>
        <v>134462.19</v>
      </c>
      <c r="I122" s="131">
        <f>IFERROR(INDEX(I$3:I$117,MATCH($A$122,$A3:$A$117,0),1),0)</f>
        <v>160238.51</v>
      </c>
      <c r="J122" s="131">
        <f>IFERROR(INDEX(J$3:J$117,MATCH($A$122,$A3:$A$117,0),1),0)</f>
        <v>186191.87</v>
      </c>
      <c r="K122" s="131">
        <f>IFERROR(INDEX(K$3:K$117,MATCH($A$122,$A3:$A$117,0),1),0)</f>
        <v>199076.95</v>
      </c>
      <c r="L122" s="131">
        <f>IFERROR(INDEX(L$3:L$117,MATCH($A$122,$A3:$A$117,0),1),0)</f>
        <v>224945.36</v>
      </c>
      <c r="M122" s="131">
        <f>IFERROR(INDEX(M$3:M$117,MATCH($A$122,$A3:$A$117,0),1),0)</f>
        <v>160525.22</v>
      </c>
      <c r="N122" s="131">
        <f>IFERROR(INDEX(N$3:N$117,MATCH($A$122,$A3:$A$117,0),1),0)</f>
        <v>165836.62</v>
      </c>
      <c r="O122" s="131">
        <f>IFERROR(INDEX(O$3:O$117,MATCH($A$122,$A3:$A$117,0),1),0)</f>
        <v>176462.76</v>
      </c>
      <c r="P122" s="131">
        <f>IFERROR(INDEX(P$3:P$117,MATCH($A$122,$A3:$A$117,0),1),0)</f>
        <v>176462.76</v>
      </c>
      <c r="Q122" s="131">
        <f>IFERROR(INDEX(Q$3:Q$117,MATCH($A$122,$A3:$A$117,0),1),0)</f>
        <v>201704.37</v>
      </c>
      <c r="R122" s="131">
        <f>IFERROR(INDEX(R$3:R$117,MATCH($A$122,$A3:$A$117,0),1),0)</f>
        <v>176212.96</v>
      </c>
      <c r="S122" s="131">
        <f>IFERROR(INDEX(S$3:S$117,MATCH($A$122,$A3:$A$117,0),1),0)</f>
        <v>202034.02</v>
      </c>
      <c r="T122" s="131">
        <f>IFERROR(INDEX(T$3:T$117,MATCH($A$122,$A3:$A$117,0),1),0)</f>
        <v>126725.47</v>
      </c>
      <c r="U122" s="131">
        <f>IFERROR(INDEX(U$3:U$117,MATCH($A$122,$A3:$A$117,0),1),0)</f>
        <v>0</v>
      </c>
      <c r="V122" s="131">
        <f>IFERROR(INDEX(V$3:V$117,MATCH($A$122,$A3:$A$117,0),1),0)</f>
        <v>0</v>
      </c>
      <c r="W122" s="131">
        <f>IFERROR(INDEX(W$3:W$117,MATCH($A$122,$A3:$A$117,0),1),0)</f>
        <v>0</v>
      </c>
      <c r="X122" s="131">
        <f>IFERROR(INDEX(X$3:X$117,MATCH($A$122,$A3:$A$117,0),1),0)</f>
        <v>2119.69</v>
      </c>
      <c r="Y122" s="131">
        <f>IFERROR(INDEX(Y$3:Y$117,MATCH($A$122,$A3:$A$117,0),1),0)</f>
        <v>22944.6</v>
      </c>
      <c r="Z122" s="131">
        <f>IFERROR(INDEX(Z$3:Z$117,MATCH($A$122,$A3:$A$117,0),1),0)</f>
        <v>43549.73</v>
      </c>
      <c r="AA122" s="131">
        <f>IFERROR(INDEX(AA$3:AA$117,MATCH($A$122,$A3:$A$117,0),1),0)</f>
        <v>63805.56</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125611.31</v>
      </c>
      <c r="C123" s="80">
        <f t="shared" ref="C123:BC123" si="3">C119+C120+C121</f>
        <v>125171.16</v>
      </c>
      <c r="D123" s="80">
        <f t="shared" si="3"/>
        <v>154388.09</v>
      </c>
      <c r="E123" s="80">
        <f t="shared" si="3"/>
        <v>124355.93</v>
      </c>
      <c r="F123" s="80">
        <f t="shared" si="3"/>
        <v>124566.02</v>
      </c>
      <c r="G123" s="80">
        <f t="shared" si="3"/>
        <v>123925.52</v>
      </c>
      <c r="H123" s="80">
        <f t="shared" si="3"/>
        <v>123280.43</v>
      </c>
      <c r="I123" s="80">
        <f t="shared" si="3"/>
        <v>122930.22</v>
      </c>
      <c r="J123" s="80">
        <f t="shared" si="3"/>
        <v>122338.17</v>
      </c>
      <c r="K123" s="80">
        <f t="shared" si="3"/>
        <v>122713.04</v>
      </c>
      <c r="L123" s="80">
        <f t="shared" si="3"/>
        <v>96844.63</v>
      </c>
      <c r="M123" s="80">
        <f t="shared" si="3"/>
        <v>101264.77</v>
      </c>
      <c r="N123" s="80">
        <f t="shared" si="3"/>
        <v>101351.38</v>
      </c>
      <c r="O123" s="80">
        <f t="shared" ref="O123" si="4">O119+O120+O121</f>
        <v>94460.49</v>
      </c>
      <c r="P123" s="80">
        <f t="shared" si="3"/>
        <v>94460.49</v>
      </c>
      <c r="Q123" s="80">
        <f t="shared" si="3"/>
        <v>87661.63</v>
      </c>
      <c r="R123" s="80">
        <f t="shared" si="3"/>
        <v>81089.83</v>
      </c>
      <c r="S123" s="80">
        <f t="shared" si="3"/>
        <v>73476.69</v>
      </c>
      <c r="T123" s="80">
        <f t="shared" si="3"/>
        <v>77063.899999999994</v>
      </c>
      <c r="U123" s="80">
        <f t="shared" si="3"/>
        <v>78140.44</v>
      </c>
      <c r="V123" s="80">
        <f t="shared" si="3"/>
        <v>43581.54</v>
      </c>
      <c r="W123" s="80">
        <f t="shared" si="3"/>
        <v>63941.45</v>
      </c>
      <c r="X123" s="80">
        <f t="shared" si="3"/>
        <v>61787.82</v>
      </c>
      <c r="Y123" s="80">
        <f t="shared" si="3"/>
        <v>40929.35</v>
      </c>
      <c r="Z123" s="80">
        <f t="shared" si="3"/>
        <v>20291.37</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11365.02</v>
      </c>
      <c r="C124" s="80">
        <f t="shared" ref="C124:BL124" si="6">C122</f>
        <v>37712.5</v>
      </c>
      <c r="D124" s="80">
        <f t="shared" si="6"/>
        <v>64295.26</v>
      </c>
      <c r="E124" s="80">
        <f t="shared" si="6"/>
        <v>90108.45</v>
      </c>
      <c r="F124" s="80">
        <f t="shared" si="6"/>
        <v>81867.81</v>
      </c>
      <c r="G124" s="80">
        <f t="shared" si="6"/>
        <v>108250.02</v>
      </c>
      <c r="H124" s="80">
        <f t="shared" si="6"/>
        <v>134462.19</v>
      </c>
      <c r="I124" s="80">
        <f t="shared" si="6"/>
        <v>160238.51</v>
      </c>
      <c r="J124" s="80">
        <f t="shared" si="6"/>
        <v>186191.87</v>
      </c>
      <c r="K124" s="80">
        <f t="shared" si="6"/>
        <v>199076.95</v>
      </c>
      <c r="L124" s="80">
        <f t="shared" si="6"/>
        <v>224945.36</v>
      </c>
      <c r="M124" s="80">
        <f t="shared" si="6"/>
        <v>160525.22</v>
      </c>
      <c r="N124" s="80">
        <f t="shared" si="6"/>
        <v>165836.62</v>
      </c>
      <c r="O124" s="80">
        <f t="shared" ref="O124" si="7">O122</f>
        <v>176462.76</v>
      </c>
      <c r="P124" s="80">
        <f t="shared" si="6"/>
        <v>176462.76</v>
      </c>
      <c r="Q124" s="80">
        <f t="shared" si="6"/>
        <v>201704.37</v>
      </c>
      <c r="R124" s="80">
        <f t="shared" si="6"/>
        <v>176212.96</v>
      </c>
      <c r="S124" s="80">
        <f t="shared" si="6"/>
        <v>202034.02</v>
      </c>
      <c r="T124" s="80">
        <f t="shared" si="6"/>
        <v>126725.47</v>
      </c>
      <c r="U124" s="80">
        <f t="shared" si="6"/>
        <v>0</v>
      </c>
      <c r="V124" s="80">
        <f t="shared" si="6"/>
        <v>0</v>
      </c>
      <c r="W124" s="80">
        <f t="shared" si="6"/>
        <v>0</v>
      </c>
      <c r="X124" s="80">
        <f t="shared" si="6"/>
        <v>2119.69</v>
      </c>
      <c r="Y124" s="80">
        <f t="shared" si="6"/>
        <v>22944.6</v>
      </c>
      <c r="Z124" s="80">
        <f t="shared" si="6"/>
        <v>43549.73</v>
      </c>
      <c r="AA124" s="80">
        <f t="shared" si="6"/>
        <v>63805.56</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136976.32999999999</v>
      </c>
      <c r="C125" s="82">
        <f t="shared" ref="C125:BL125" si="8">SUM(C123:C124)</f>
        <v>162883.66</v>
      </c>
      <c r="D125" s="82">
        <f t="shared" si="8"/>
        <v>218683.35</v>
      </c>
      <c r="E125" s="82">
        <f t="shared" si="8"/>
        <v>214464.38</v>
      </c>
      <c r="F125" s="82">
        <f t="shared" si="8"/>
        <v>206433.83000000002</v>
      </c>
      <c r="G125" s="82">
        <f t="shared" si="8"/>
        <v>232175.54</v>
      </c>
      <c r="H125" s="82">
        <f t="shared" si="8"/>
        <v>257742.62</v>
      </c>
      <c r="I125" s="82">
        <f t="shared" si="8"/>
        <v>283168.73</v>
      </c>
      <c r="J125" s="82">
        <f t="shared" si="8"/>
        <v>308530.03999999998</v>
      </c>
      <c r="K125" s="82">
        <f t="shared" si="8"/>
        <v>321789.99</v>
      </c>
      <c r="L125" s="82">
        <f t="shared" si="8"/>
        <v>321789.99</v>
      </c>
      <c r="M125" s="82">
        <f t="shared" si="8"/>
        <v>261789.99</v>
      </c>
      <c r="N125" s="82">
        <f t="shared" si="8"/>
        <v>267188</v>
      </c>
      <c r="O125" s="82">
        <f t="shared" ref="O125" si="9">SUM(O123:O124)</f>
        <v>270923.25</v>
      </c>
      <c r="P125" s="82">
        <f t="shared" si="8"/>
        <v>270923.25</v>
      </c>
      <c r="Q125" s="82">
        <f t="shared" si="8"/>
        <v>289366</v>
      </c>
      <c r="R125" s="82">
        <f t="shared" si="8"/>
        <v>257302.78999999998</v>
      </c>
      <c r="S125" s="82">
        <f t="shared" si="8"/>
        <v>275510.70999999996</v>
      </c>
      <c r="T125" s="82">
        <f t="shared" si="8"/>
        <v>203789.37</v>
      </c>
      <c r="U125" s="82">
        <f t="shared" si="8"/>
        <v>78140.44</v>
      </c>
      <c r="V125" s="82">
        <f t="shared" si="8"/>
        <v>43581.54</v>
      </c>
      <c r="W125" s="82">
        <f t="shared" si="8"/>
        <v>63941.45</v>
      </c>
      <c r="X125" s="82">
        <f t="shared" si="8"/>
        <v>63907.51</v>
      </c>
      <c r="Y125" s="82">
        <f t="shared" si="8"/>
        <v>63873.95</v>
      </c>
      <c r="Z125" s="82">
        <f t="shared" si="8"/>
        <v>63841.100000000006</v>
      </c>
      <c r="AA125" s="82">
        <f t="shared" si="8"/>
        <v>63805.56</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2162</v>
      </c>
      <c r="C128" t="s">
        <v>2152</v>
      </c>
      <c r="D128" t="s">
        <v>2153</v>
      </c>
      <c r="E128" t="s">
        <v>706</v>
      </c>
      <c r="F128" t="s">
        <v>714</v>
      </c>
      <c r="G128" t="s">
        <v>708</v>
      </c>
      <c r="H128" t="s">
        <v>666</v>
      </c>
      <c r="I128" t="s">
        <v>391</v>
      </c>
      <c r="J128" t="s">
        <v>498</v>
      </c>
      <c r="K128" t="s">
        <v>393</v>
      </c>
      <c r="L128" t="s">
        <v>394</v>
      </c>
      <c r="M128" t="s">
        <v>395</v>
      </c>
      <c r="N128" t="s">
        <v>499</v>
      </c>
      <c r="O128" t="s">
        <v>397</v>
      </c>
      <c r="P128" t="s">
        <v>397</v>
      </c>
      <c r="Q128" t="s">
        <v>398</v>
      </c>
      <c r="R128" t="s">
        <v>399</v>
      </c>
      <c r="S128" t="s">
        <v>500</v>
      </c>
      <c r="T128" t="s">
        <v>401</v>
      </c>
      <c r="U128" t="s">
        <v>402</v>
      </c>
      <c r="V128" t="s">
        <v>403</v>
      </c>
      <c r="W128" t="s">
        <v>501</v>
      </c>
      <c r="X128" t="s">
        <v>405</v>
      </c>
      <c r="Y128" t="s">
        <v>406</v>
      </c>
      <c r="Z128" t="s">
        <v>407</v>
      </c>
      <c r="AA128" t="s">
        <v>502</v>
      </c>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511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238150.94</v>
      </c>
      <c r="C131">
        <v>283431.67</v>
      </c>
      <c r="D131">
        <v>284447.37</v>
      </c>
      <c r="E131">
        <v>520151.01</v>
      </c>
      <c r="F131">
        <v>598670.59</v>
      </c>
      <c r="G131">
        <v>424686.89</v>
      </c>
      <c r="H131">
        <v>190349.03</v>
      </c>
      <c r="I131">
        <v>198858.18</v>
      </c>
      <c r="J131">
        <v>225637.28</v>
      </c>
      <c r="K131">
        <v>195912.61</v>
      </c>
      <c r="L131">
        <v>162247.65</v>
      </c>
      <c r="M131">
        <v>215531.4</v>
      </c>
      <c r="N131">
        <v>203839.31</v>
      </c>
      <c r="O131">
        <v>218706.31</v>
      </c>
      <c r="P131">
        <v>218706.31</v>
      </c>
      <c r="Q131">
        <v>189469.89</v>
      </c>
      <c r="R131">
        <v>204560.27</v>
      </c>
      <c r="S131">
        <v>162564.19</v>
      </c>
      <c r="T131">
        <v>153000.91</v>
      </c>
      <c r="U131">
        <v>108163.83</v>
      </c>
      <c r="V131">
        <v>109157.03</v>
      </c>
      <c r="W131">
        <v>105814.45</v>
      </c>
      <c r="X131">
        <v>113015.18</v>
      </c>
      <c r="Y131">
        <v>99188.67</v>
      </c>
      <c r="Z131">
        <v>95000.72</v>
      </c>
      <c r="AA131">
        <v>102450.42</v>
      </c>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3741</v>
      </c>
      <c r="B132">
        <v>238150.94</v>
      </c>
      <c r="C132">
        <v>283431.67</v>
      </c>
      <c r="D132">
        <v>284447.37</v>
      </c>
      <c r="E132">
        <v>520151.01</v>
      </c>
      <c r="F132">
        <v>598670.59</v>
      </c>
      <c r="G132">
        <v>424686.89</v>
      </c>
      <c r="H132">
        <v>190349.03</v>
      </c>
      <c r="I132">
        <v>198858.18</v>
      </c>
      <c r="J132">
        <v>0</v>
      </c>
      <c r="K132">
        <v>0</v>
      </c>
      <c r="L132">
        <v>0</v>
      </c>
      <c r="M132">
        <v>0</v>
      </c>
      <c r="N132">
        <v>0</v>
      </c>
      <c r="O132">
        <v>0</v>
      </c>
      <c r="P132">
        <v>0</v>
      </c>
      <c r="Q132">
        <v>0</v>
      </c>
      <c r="R132">
        <v>0</v>
      </c>
      <c r="S132">
        <v>0</v>
      </c>
      <c r="T132">
        <v>0</v>
      </c>
      <c r="U132">
        <v>0</v>
      </c>
      <c r="V132">
        <v>0</v>
      </c>
      <c r="W132">
        <v>0</v>
      </c>
      <c r="X132">
        <v>0</v>
      </c>
      <c r="Y132">
        <v>0</v>
      </c>
      <c r="Z132">
        <v>0</v>
      </c>
      <c r="AA132">
        <v>0</v>
      </c>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650</v>
      </c>
      <c r="B133">
        <v>0</v>
      </c>
      <c r="C133">
        <v>0</v>
      </c>
      <c r="D133">
        <v>0</v>
      </c>
      <c r="E133">
        <v>0</v>
      </c>
      <c r="F133">
        <v>0</v>
      </c>
      <c r="G133">
        <v>0</v>
      </c>
      <c r="H133">
        <v>0</v>
      </c>
      <c r="I133">
        <v>0</v>
      </c>
      <c r="J133">
        <v>225637.28</v>
      </c>
      <c r="K133">
        <v>195912.61</v>
      </c>
      <c r="L133">
        <v>162247.65</v>
      </c>
      <c r="M133">
        <v>215531.4</v>
      </c>
      <c r="N133">
        <v>203839.31</v>
      </c>
      <c r="O133">
        <v>218706.31</v>
      </c>
      <c r="P133">
        <v>218706.31</v>
      </c>
      <c r="Q133">
        <v>189469.89</v>
      </c>
      <c r="R133">
        <v>204560.27</v>
      </c>
      <c r="S133">
        <v>162564.19</v>
      </c>
      <c r="T133">
        <v>153000.91</v>
      </c>
      <c r="U133">
        <v>108163.83</v>
      </c>
      <c r="V133">
        <v>109157.03</v>
      </c>
      <c r="W133">
        <v>105814.45</v>
      </c>
      <c r="X133">
        <v>113015.18</v>
      </c>
      <c r="Y133">
        <v>99188.67</v>
      </c>
      <c r="Z133">
        <v>95000.72</v>
      </c>
      <c r="AA133">
        <v>102450.42</v>
      </c>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307</v>
      </c>
      <c r="B134">
        <v>6544.74</v>
      </c>
      <c r="C134">
        <v>3068.75</v>
      </c>
      <c r="D134">
        <v>2323.9299999999998</v>
      </c>
      <c r="E134">
        <v>2138.38</v>
      </c>
      <c r="F134">
        <v>3785.92</v>
      </c>
      <c r="G134">
        <v>2564.5300000000002</v>
      </c>
      <c r="H134">
        <v>4629.87</v>
      </c>
      <c r="I134">
        <v>911.1</v>
      </c>
      <c r="J134">
        <v>2466.0100000000002</v>
      </c>
      <c r="K134">
        <v>2936.35</v>
      </c>
      <c r="L134">
        <v>4085.66</v>
      </c>
      <c r="M134">
        <v>3720.38</v>
      </c>
      <c r="N134">
        <v>2261.84</v>
      </c>
      <c r="O134">
        <v>3356.3</v>
      </c>
      <c r="P134">
        <v>3356.3</v>
      </c>
      <c r="Q134">
        <v>4682.16</v>
      </c>
      <c r="R134">
        <v>3387.92</v>
      </c>
      <c r="S134">
        <v>1516.3</v>
      </c>
      <c r="T134">
        <v>1388.11</v>
      </c>
      <c r="U134">
        <v>5531.5</v>
      </c>
      <c r="V134">
        <v>1245.28</v>
      </c>
      <c r="W134">
        <v>2024.89</v>
      </c>
      <c r="X134">
        <v>5204.6899999999996</v>
      </c>
      <c r="Y134">
        <v>3773.54</v>
      </c>
      <c r="Z134">
        <v>396.26</v>
      </c>
      <c r="AA134">
        <v>1654.36</v>
      </c>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347</v>
      </c>
      <c r="B135">
        <v>244695.67999999999</v>
      </c>
      <c r="C135">
        <v>286500.42</v>
      </c>
      <c r="D135">
        <v>286771.28999999998</v>
      </c>
      <c r="E135">
        <v>522289.39</v>
      </c>
      <c r="F135">
        <v>602456.51</v>
      </c>
      <c r="G135">
        <v>427251.42</v>
      </c>
      <c r="H135">
        <v>194978.9</v>
      </c>
      <c r="I135">
        <v>199769.29</v>
      </c>
      <c r="J135">
        <v>228103.29</v>
      </c>
      <c r="K135">
        <v>198848.96</v>
      </c>
      <c r="L135">
        <v>166333.31</v>
      </c>
      <c r="M135">
        <v>219251.78</v>
      </c>
      <c r="N135">
        <v>206101.15</v>
      </c>
      <c r="O135">
        <v>222062.61</v>
      </c>
      <c r="P135">
        <v>222062.61</v>
      </c>
      <c r="Q135">
        <v>194152.06</v>
      </c>
      <c r="R135">
        <v>207948.19</v>
      </c>
      <c r="S135">
        <v>164080.49</v>
      </c>
      <c r="T135">
        <v>154389.01999999999</v>
      </c>
      <c r="U135">
        <v>113695.33</v>
      </c>
      <c r="V135">
        <v>110402.3</v>
      </c>
      <c r="W135">
        <v>107839.34</v>
      </c>
      <c r="X135">
        <v>118219.87</v>
      </c>
      <c r="Y135">
        <v>102962.21</v>
      </c>
      <c r="Z135">
        <v>95396.98</v>
      </c>
      <c r="AA135">
        <v>104104.78</v>
      </c>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514</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348</v>
      </c>
      <c r="B137">
        <v>208093.62</v>
      </c>
      <c r="C137">
        <v>188979.5</v>
      </c>
      <c r="D137">
        <v>174660.02</v>
      </c>
      <c r="E137">
        <v>255273.23</v>
      </c>
      <c r="F137">
        <v>259161.42</v>
      </c>
      <c r="G137">
        <v>204579.82</v>
      </c>
      <c r="H137">
        <v>142493.01999999999</v>
      </c>
      <c r="I137">
        <v>140746.25</v>
      </c>
      <c r="J137">
        <v>148041.16</v>
      </c>
      <c r="K137">
        <v>140732.1</v>
      </c>
      <c r="L137">
        <v>129376.68</v>
      </c>
      <c r="M137">
        <v>148489.04999999999</v>
      </c>
      <c r="N137">
        <v>145287.69</v>
      </c>
      <c r="O137">
        <v>148980.29999999999</v>
      </c>
      <c r="P137">
        <v>148980.29999999999</v>
      </c>
      <c r="Q137">
        <v>140018.23999999999</v>
      </c>
      <c r="R137">
        <v>137305.39000000001</v>
      </c>
      <c r="S137">
        <v>130603.8</v>
      </c>
      <c r="T137">
        <v>109093.8</v>
      </c>
      <c r="U137">
        <v>74874.570000000007</v>
      </c>
      <c r="V137">
        <v>71598.320000000007</v>
      </c>
      <c r="W137">
        <v>72654.100000000006</v>
      </c>
      <c r="X137">
        <v>75373.64</v>
      </c>
      <c r="Y137">
        <v>68090.820000000007</v>
      </c>
      <c r="Z137">
        <v>66695.41</v>
      </c>
      <c r="AA137">
        <v>68385.009999999995</v>
      </c>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3742</v>
      </c>
      <c r="B138">
        <v>0</v>
      </c>
      <c r="C138">
        <v>0</v>
      </c>
      <c r="D138">
        <v>0</v>
      </c>
      <c r="E138">
        <v>0</v>
      </c>
      <c r="F138">
        <v>0</v>
      </c>
      <c r="G138">
        <v>0</v>
      </c>
      <c r="H138">
        <v>0</v>
      </c>
      <c r="I138">
        <v>0</v>
      </c>
      <c r="J138">
        <v>148041.16</v>
      </c>
      <c r="K138">
        <v>140732.1</v>
      </c>
      <c r="L138">
        <v>129376.68</v>
      </c>
      <c r="M138">
        <v>148489.04999999999</v>
      </c>
      <c r="N138">
        <v>145287.69</v>
      </c>
      <c r="O138">
        <v>148980.29999999999</v>
      </c>
      <c r="P138">
        <v>148980.29999999999</v>
      </c>
      <c r="Q138">
        <v>140018.23999999999</v>
      </c>
      <c r="R138">
        <v>137305.39000000001</v>
      </c>
      <c r="S138">
        <v>130603.8</v>
      </c>
      <c r="T138">
        <v>109093.8</v>
      </c>
      <c r="U138">
        <v>74874.570000000007</v>
      </c>
      <c r="V138">
        <v>71598.320000000007</v>
      </c>
      <c r="W138">
        <v>72654.100000000006</v>
      </c>
      <c r="X138">
        <v>75373.64</v>
      </c>
      <c r="Y138">
        <v>68090.820000000007</v>
      </c>
      <c r="Z138">
        <v>66695.41</v>
      </c>
      <c r="AA138">
        <v>68385.009999999995</v>
      </c>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349</v>
      </c>
      <c r="B139">
        <v>44923.99</v>
      </c>
      <c r="C139">
        <v>26404.720000000001</v>
      </c>
      <c r="D139">
        <v>39151.199999999997</v>
      </c>
      <c r="E139">
        <v>39024.730000000003</v>
      </c>
      <c r="F139">
        <v>61768.09</v>
      </c>
      <c r="G139">
        <v>39179.57</v>
      </c>
      <c r="H139">
        <v>33176.160000000003</v>
      </c>
      <c r="I139">
        <v>33595.589999999997</v>
      </c>
      <c r="J139">
        <v>28920.22</v>
      </c>
      <c r="K139">
        <v>30583.84</v>
      </c>
      <c r="L139">
        <v>30509.35</v>
      </c>
      <c r="M139">
        <v>31564.99</v>
      </c>
      <c r="N139">
        <v>31192.17</v>
      </c>
      <c r="O139">
        <v>36590.080000000002</v>
      </c>
      <c r="P139">
        <v>36590.080000000002</v>
      </c>
      <c r="Q139">
        <v>30935.27</v>
      </c>
      <c r="R139">
        <v>29639.41</v>
      </c>
      <c r="S139">
        <v>26806.26</v>
      </c>
      <c r="T139">
        <v>33308.120000000003</v>
      </c>
      <c r="U139">
        <v>16995.599999999999</v>
      </c>
      <c r="V139">
        <v>14725.51</v>
      </c>
      <c r="W139">
        <v>14135.28</v>
      </c>
      <c r="X139">
        <v>14464.26</v>
      </c>
      <c r="Y139">
        <v>15900.23</v>
      </c>
      <c r="Z139">
        <v>16583.96</v>
      </c>
      <c r="AA139">
        <v>13829.08</v>
      </c>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350</v>
      </c>
      <c r="B140">
        <v>5944.35</v>
      </c>
      <c r="C140">
        <v>1351.25</v>
      </c>
      <c r="D140">
        <v>1203.8499999999999</v>
      </c>
      <c r="E140">
        <v>1177.33</v>
      </c>
      <c r="F140">
        <v>1432.44</v>
      </c>
      <c r="G140">
        <v>1510.15</v>
      </c>
      <c r="H140">
        <v>1355.94</v>
      </c>
      <c r="I140">
        <v>1403.93</v>
      </c>
      <c r="J140">
        <v>1598.37</v>
      </c>
      <c r="K140">
        <v>1631.06</v>
      </c>
      <c r="L140">
        <v>1422.92</v>
      </c>
      <c r="M140">
        <v>1396.2</v>
      </c>
      <c r="N140">
        <v>1742.4</v>
      </c>
      <c r="O140">
        <v>1118.6099999999999</v>
      </c>
      <c r="P140">
        <v>1118.6099999999999</v>
      </c>
      <c r="Q140">
        <v>882.41</v>
      </c>
      <c r="R140">
        <v>982.83</v>
      </c>
      <c r="S140">
        <v>998.05</v>
      </c>
      <c r="T140">
        <v>2181.69</v>
      </c>
      <c r="U140">
        <v>711.53</v>
      </c>
      <c r="V140">
        <v>486.64</v>
      </c>
      <c r="W140">
        <v>666.23</v>
      </c>
      <c r="X140">
        <v>691.07</v>
      </c>
      <c r="Y140">
        <v>729.24</v>
      </c>
      <c r="Z140">
        <v>1762.38</v>
      </c>
      <c r="AA140">
        <v>467.85</v>
      </c>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351</v>
      </c>
      <c r="B141">
        <v>38979.64</v>
      </c>
      <c r="C141">
        <v>25053.47</v>
      </c>
      <c r="D141">
        <v>37947.339999999997</v>
      </c>
      <c r="E141">
        <v>37847.4</v>
      </c>
      <c r="F141">
        <v>60335.65</v>
      </c>
      <c r="G141">
        <v>37669.42</v>
      </c>
      <c r="H141">
        <v>31820.21</v>
      </c>
      <c r="I141">
        <v>32191.66</v>
      </c>
      <c r="J141">
        <v>27321.86</v>
      </c>
      <c r="K141">
        <v>28952.78</v>
      </c>
      <c r="L141">
        <v>29086.43</v>
      </c>
      <c r="M141">
        <v>30168.799999999999</v>
      </c>
      <c r="N141">
        <v>29449.77</v>
      </c>
      <c r="O141">
        <v>35471.47</v>
      </c>
      <c r="P141">
        <v>35471.47</v>
      </c>
      <c r="Q141">
        <v>30052.85</v>
      </c>
      <c r="R141">
        <v>28656.58</v>
      </c>
      <c r="S141">
        <v>25808.21</v>
      </c>
      <c r="T141">
        <v>31126.43</v>
      </c>
      <c r="U141">
        <v>16284.07</v>
      </c>
      <c r="V141">
        <v>14238.87</v>
      </c>
      <c r="W141">
        <v>13469.05</v>
      </c>
      <c r="X141">
        <v>13773.19</v>
      </c>
      <c r="Y141">
        <v>15170.99</v>
      </c>
      <c r="Z141">
        <v>14821.58</v>
      </c>
      <c r="AA141">
        <v>13361.24</v>
      </c>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652</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16.739999999999998</v>
      </c>
      <c r="X142">
        <v>30.89</v>
      </c>
      <c r="Y142">
        <v>5.96</v>
      </c>
      <c r="Z142">
        <v>141.78</v>
      </c>
      <c r="AA142">
        <v>12.6</v>
      </c>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515</v>
      </c>
      <c r="B143">
        <v>253017.61</v>
      </c>
      <c r="C143">
        <v>215384.22</v>
      </c>
      <c r="D143">
        <v>213811.22</v>
      </c>
      <c r="E143">
        <v>294297.96000000002</v>
      </c>
      <c r="F143">
        <v>320929.51</v>
      </c>
      <c r="G143">
        <v>243759.38</v>
      </c>
      <c r="H143">
        <v>175669.17</v>
      </c>
      <c r="I143">
        <v>174341.84</v>
      </c>
      <c r="J143">
        <v>176961.38</v>
      </c>
      <c r="K143">
        <v>171315.94</v>
      </c>
      <c r="L143">
        <v>159886.03</v>
      </c>
      <c r="M143">
        <v>180054.05</v>
      </c>
      <c r="N143">
        <v>176479.86</v>
      </c>
      <c r="O143">
        <v>185570.38</v>
      </c>
      <c r="P143">
        <v>185570.38</v>
      </c>
      <c r="Q143">
        <v>170953.51</v>
      </c>
      <c r="R143">
        <v>166944.81</v>
      </c>
      <c r="S143">
        <v>157410.07</v>
      </c>
      <c r="T143">
        <v>142401.92000000001</v>
      </c>
      <c r="U143">
        <v>91870.17</v>
      </c>
      <c r="V143">
        <v>86323.82</v>
      </c>
      <c r="W143">
        <v>86806.12</v>
      </c>
      <c r="X143">
        <v>89868.800000000003</v>
      </c>
      <c r="Y143">
        <v>83997.01</v>
      </c>
      <c r="Z143">
        <v>83421.149999999994</v>
      </c>
      <c r="AA143">
        <v>82226.69</v>
      </c>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516</v>
      </c>
      <c r="B144">
        <v>-8321.93</v>
      </c>
      <c r="C144">
        <v>71116.2</v>
      </c>
      <c r="D144">
        <v>72960.08</v>
      </c>
      <c r="E144">
        <v>227991.43</v>
      </c>
      <c r="F144">
        <v>281527</v>
      </c>
      <c r="G144">
        <v>183492.04</v>
      </c>
      <c r="H144">
        <v>19309.73</v>
      </c>
      <c r="I144">
        <v>25427.439999999999</v>
      </c>
      <c r="J144">
        <v>51141.9</v>
      </c>
      <c r="K144">
        <v>27533.02</v>
      </c>
      <c r="L144">
        <v>6447.28</v>
      </c>
      <c r="M144">
        <v>39197.74</v>
      </c>
      <c r="N144">
        <v>29621.279999999999</v>
      </c>
      <c r="O144">
        <v>36492.239999999998</v>
      </c>
      <c r="P144">
        <v>36492.239999999998</v>
      </c>
      <c r="Q144">
        <v>23198.55</v>
      </c>
      <c r="R144">
        <v>41003.39</v>
      </c>
      <c r="S144">
        <v>6670.42</v>
      </c>
      <c r="T144">
        <v>11987.09</v>
      </c>
      <c r="U144">
        <v>21825.16</v>
      </c>
      <c r="V144">
        <v>24078.48</v>
      </c>
      <c r="W144">
        <v>21033.22</v>
      </c>
      <c r="X144">
        <v>28351.07</v>
      </c>
      <c r="Y144">
        <v>18965.2</v>
      </c>
      <c r="Z144">
        <v>11975.83</v>
      </c>
      <c r="AA144">
        <v>21878.09</v>
      </c>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355</v>
      </c>
      <c r="B145">
        <v>1366.91</v>
      </c>
      <c r="C145">
        <v>1394.65</v>
      </c>
      <c r="D145">
        <v>1431.91</v>
      </c>
      <c r="E145">
        <v>1357.88</v>
      </c>
      <c r="F145">
        <v>1459.94</v>
      </c>
      <c r="G145">
        <v>1628.56</v>
      </c>
      <c r="H145">
        <v>1774.99</v>
      </c>
      <c r="I145">
        <v>1826.55</v>
      </c>
      <c r="J145">
        <v>1973.65</v>
      </c>
      <c r="K145">
        <v>1803.52</v>
      </c>
      <c r="L145">
        <v>1891.86</v>
      </c>
      <c r="M145">
        <v>2164.96</v>
      </c>
      <c r="N145">
        <v>2319.08</v>
      </c>
      <c r="O145">
        <v>2534.38</v>
      </c>
      <c r="P145">
        <v>2534.38</v>
      </c>
      <c r="Q145">
        <v>2584.1999999999998</v>
      </c>
      <c r="R145">
        <v>2751.86</v>
      </c>
      <c r="S145">
        <v>2772.17</v>
      </c>
      <c r="T145">
        <v>1269.92</v>
      </c>
      <c r="U145">
        <v>411.92</v>
      </c>
      <c r="V145">
        <v>611.07000000000005</v>
      </c>
      <c r="W145">
        <v>698.78</v>
      </c>
      <c r="X145">
        <v>698.41</v>
      </c>
      <c r="Y145">
        <v>690.5</v>
      </c>
      <c r="Z145">
        <v>678.83</v>
      </c>
      <c r="AA145">
        <v>729.54</v>
      </c>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356</v>
      </c>
      <c r="B146">
        <v>-1743.14</v>
      </c>
      <c r="C146">
        <v>13851.61</v>
      </c>
      <c r="D146">
        <v>14358.72</v>
      </c>
      <c r="E146">
        <v>45257.94</v>
      </c>
      <c r="F146">
        <v>55316.86</v>
      </c>
      <c r="G146">
        <v>36620.120000000003</v>
      </c>
      <c r="H146">
        <v>3490.96</v>
      </c>
      <c r="I146">
        <v>4644.82</v>
      </c>
      <c r="J146">
        <v>9266.58</v>
      </c>
      <c r="K146">
        <v>5217.17</v>
      </c>
      <c r="L146">
        <v>948.84</v>
      </c>
      <c r="M146">
        <v>7209.74</v>
      </c>
      <c r="N146">
        <v>5343.67</v>
      </c>
      <c r="O146">
        <v>6741.03</v>
      </c>
      <c r="P146">
        <v>6741.03</v>
      </c>
      <c r="Q146">
        <v>4050.15</v>
      </c>
      <c r="R146">
        <v>7578.41</v>
      </c>
      <c r="S146">
        <v>635.24</v>
      </c>
      <c r="T146">
        <v>1859.78</v>
      </c>
      <c r="U146">
        <v>4140.2299999999996</v>
      </c>
      <c r="V146">
        <v>4426.83</v>
      </c>
      <c r="W146">
        <v>3458.08</v>
      </c>
      <c r="X146">
        <v>5513.34</v>
      </c>
      <c r="Y146">
        <v>3614.44</v>
      </c>
      <c r="Z146">
        <v>1933.33</v>
      </c>
      <c r="AA146">
        <v>4173.6099999999997</v>
      </c>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517</v>
      </c>
      <c r="B147">
        <v>-7945.7</v>
      </c>
      <c r="C147">
        <v>55869.94</v>
      </c>
      <c r="D147">
        <v>57169.45</v>
      </c>
      <c r="E147">
        <v>181375.61</v>
      </c>
      <c r="F147">
        <v>224750.2</v>
      </c>
      <c r="G147">
        <v>145243.35999999999</v>
      </c>
      <c r="H147">
        <v>14043.78</v>
      </c>
      <c r="I147">
        <v>18956.080000000002</v>
      </c>
      <c r="J147">
        <v>39901.67</v>
      </c>
      <c r="K147">
        <v>20512.34</v>
      </c>
      <c r="L147">
        <v>3606.57</v>
      </c>
      <c r="M147">
        <v>29823.040000000001</v>
      </c>
      <c r="N147">
        <v>21958.54</v>
      </c>
      <c r="O147">
        <v>27216.83</v>
      </c>
      <c r="P147">
        <v>27216.83</v>
      </c>
      <c r="Q147">
        <v>16564.2</v>
      </c>
      <c r="R147">
        <v>30673.119999999999</v>
      </c>
      <c r="S147">
        <v>3263.01</v>
      </c>
      <c r="T147">
        <v>8857.39</v>
      </c>
      <c r="U147">
        <v>17273.009999999998</v>
      </c>
      <c r="V147">
        <v>19040.580000000002</v>
      </c>
      <c r="W147">
        <v>16876.36</v>
      </c>
      <c r="X147">
        <v>22139.32</v>
      </c>
      <c r="Y147">
        <v>14660.26</v>
      </c>
      <c r="Z147">
        <v>9363.67</v>
      </c>
      <c r="AA147">
        <v>16974.939999999999</v>
      </c>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518</v>
      </c>
      <c r="B148">
        <v>-7945.7</v>
      </c>
      <c r="C148">
        <v>55869.94</v>
      </c>
      <c r="D148">
        <v>57169.45</v>
      </c>
      <c r="E148">
        <v>181375.61</v>
      </c>
      <c r="F148">
        <v>224750.2</v>
      </c>
      <c r="G148">
        <v>145243.35999999999</v>
      </c>
      <c r="H148">
        <v>14043.78</v>
      </c>
      <c r="I148">
        <v>18956.080000000002</v>
      </c>
      <c r="J148">
        <v>39901.67</v>
      </c>
      <c r="K148">
        <v>20512.34</v>
      </c>
      <c r="L148">
        <v>3606.57</v>
      </c>
      <c r="M148">
        <v>29823.040000000001</v>
      </c>
      <c r="N148">
        <v>21958.54</v>
      </c>
      <c r="O148">
        <v>27216.83</v>
      </c>
      <c r="P148">
        <v>27216.83</v>
      </c>
      <c r="Q148">
        <v>16564.2</v>
      </c>
      <c r="R148">
        <v>30673.119999999999</v>
      </c>
      <c r="S148">
        <v>3263.01</v>
      </c>
      <c r="T148">
        <v>8857.39</v>
      </c>
      <c r="U148">
        <v>17273</v>
      </c>
      <c r="V148">
        <v>19040.580000000002</v>
      </c>
      <c r="W148">
        <v>16876.36</v>
      </c>
      <c r="X148">
        <v>22139.32</v>
      </c>
      <c r="Y148">
        <v>14660.25</v>
      </c>
      <c r="Z148">
        <v>9363.67</v>
      </c>
      <c r="AA148">
        <v>16974.939999999999</v>
      </c>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519</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520</v>
      </c>
      <c r="B150">
        <v>-7945.7</v>
      </c>
      <c r="C150">
        <v>55869.94</v>
      </c>
      <c r="D150">
        <v>57169.45</v>
      </c>
      <c r="E150">
        <v>181375.61</v>
      </c>
      <c r="F150">
        <v>224750.2</v>
      </c>
      <c r="G150">
        <v>145243.35999999999</v>
      </c>
      <c r="H150">
        <v>14043.78</v>
      </c>
      <c r="I150">
        <v>18956.080000000002</v>
      </c>
      <c r="J150">
        <v>39901.67</v>
      </c>
      <c r="K150">
        <v>20512.34</v>
      </c>
      <c r="L150">
        <v>3606.57</v>
      </c>
      <c r="M150">
        <v>29823.040000000001</v>
      </c>
      <c r="N150">
        <v>21958.54</v>
      </c>
      <c r="O150">
        <v>27216.83</v>
      </c>
      <c r="P150">
        <v>27216.83</v>
      </c>
      <c r="Q150">
        <v>16564.2</v>
      </c>
      <c r="R150">
        <v>30673.119999999999</v>
      </c>
      <c r="S150">
        <v>3263.01</v>
      </c>
      <c r="T150">
        <v>8857.39</v>
      </c>
      <c r="U150">
        <v>17273</v>
      </c>
      <c r="V150">
        <v>19040.580000000002</v>
      </c>
      <c r="W150">
        <v>16876.36</v>
      </c>
      <c r="X150">
        <v>22139.32</v>
      </c>
      <c r="Y150">
        <v>14660.25</v>
      </c>
      <c r="Z150">
        <v>9363.67</v>
      </c>
      <c r="AA150">
        <v>16974.939999999999</v>
      </c>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521</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523</v>
      </c>
      <c r="B152">
        <v>0</v>
      </c>
      <c r="C152">
        <v>0</v>
      </c>
      <c r="D152">
        <v>0</v>
      </c>
      <c r="E152">
        <v>0</v>
      </c>
      <c r="F152">
        <v>0</v>
      </c>
      <c r="G152">
        <v>0</v>
      </c>
      <c r="H152">
        <v>0</v>
      </c>
      <c r="I152">
        <v>0</v>
      </c>
      <c r="J152">
        <v>90.53</v>
      </c>
      <c r="K152">
        <v>0</v>
      </c>
      <c r="L152">
        <v>0</v>
      </c>
      <c r="M152">
        <v>0</v>
      </c>
      <c r="N152">
        <v>166.27</v>
      </c>
      <c r="O152">
        <v>0</v>
      </c>
      <c r="P152">
        <v>0</v>
      </c>
      <c r="Q152">
        <v>0</v>
      </c>
      <c r="R152">
        <v>0</v>
      </c>
      <c r="S152">
        <v>-20.92</v>
      </c>
      <c r="T152">
        <v>0</v>
      </c>
      <c r="U152">
        <v>0</v>
      </c>
      <c r="V152">
        <v>0</v>
      </c>
      <c r="W152">
        <v>65.8</v>
      </c>
      <c r="X152">
        <v>0</v>
      </c>
      <c r="Y152">
        <v>0</v>
      </c>
      <c r="Z152">
        <v>0</v>
      </c>
      <c r="AA152">
        <v>-153.94</v>
      </c>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524</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526</v>
      </c>
      <c r="B154">
        <v>700.68</v>
      </c>
      <c r="C154">
        <v>0</v>
      </c>
      <c r="D154">
        <v>0</v>
      </c>
      <c r="E154">
        <v>0</v>
      </c>
      <c r="F154">
        <v>1087.45</v>
      </c>
      <c r="G154">
        <v>0</v>
      </c>
      <c r="H154">
        <v>0</v>
      </c>
      <c r="I154">
        <v>0</v>
      </c>
      <c r="J154">
        <v>-452.64</v>
      </c>
      <c r="K154">
        <v>0</v>
      </c>
      <c r="L154">
        <v>0</v>
      </c>
      <c r="M154">
        <v>0</v>
      </c>
      <c r="N154">
        <v>-831.35</v>
      </c>
      <c r="O154">
        <v>0</v>
      </c>
      <c r="P154">
        <v>0</v>
      </c>
      <c r="Q154">
        <v>0</v>
      </c>
      <c r="R154">
        <v>0</v>
      </c>
      <c r="S154">
        <v>104.59</v>
      </c>
      <c r="T154">
        <v>0</v>
      </c>
      <c r="U154">
        <v>0</v>
      </c>
      <c r="V154">
        <v>0</v>
      </c>
      <c r="W154">
        <v>-329.01</v>
      </c>
      <c r="X154">
        <v>0</v>
      </c>
      <c r="Y154">
        <v>0</v>
      </c>
      <c r="Z154">
        <v>0</v>
      </c>
      <c r="AA154">
        <v>769.69</v>
      </c>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659</v>
      </c>
      <c r="B155">
        <v>-140.13999999999999</v>
      </c>
      <c r="C155">
        <v>0</v>
      </c>
      <c r="D155">
        <v>0</v>
      </c>
      <c r="E155">
        <v>0</v>
      </c>
      <c r="F155">
        <v>-217.49</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527</v>
      </c>
      <c r="B156">
        <v>560.54</v>
      </c>
      <c r="C156">
        <v>0</v>
      </c>
      <c r="D156">
        <v>0</v>
      </c>
      <c r="E156">
        <v>0</v>
      </c>
      <c r="F156">
        <v>869.96</v>
      </c>
      <c r="G156">
        <v>0</v>
      </c>
      <c r="H156">
        <v>0</v>
      </c>
      <c r="I156">
        <v>0</v>
      </c>
      <c r="J156">
        <v>-362.11</v>
      </c>
      <c r="K156">
        <v>0</v>
      </c>
      <c r="L156">
        <v>0</v>
      </c>
      <c r="M156">
        <v>0</v>
      </c>
      <c r="N156">
        <v>-665.08</v>
      </c>
      <c r="O156">
        <v>0</v>
      </c>
      <c r="P156">
        <v>0</v>
      </c>
      <c r="Q156">
        <v>0</v>
      </c>
      <c r="R156">
        <v>0</v>
      </c>
      <c r="S156">
        <v>83.67</v>
      </c>
      <c r="T156">
        <v>0</v>
      </c>
      <c r="U156">
        <v>0</v>
      </c>
      <c r="V156">
        <v>0</v>
      </c>
      <c r="W156">
        <v>-263.20999999999998</v>
      </c>
      <c r="X156">
        <v>0</v>
      </c>
      <c r="Y156">
        <v>0</v>
      </c>
      <c r="Z156">
        <v>0</v>
      </c>
      <c r="AA156">
        <v>615.76</v>
      </c>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528</v>
      </c>
      <c r="B157">
        <v>-5703.53</v>
      </c>
      <c r="C157">
        <v>55869.94</v>
      </c>
      <c r="D157">
        <v>57169.45</v>
      </c>
      <c r="E157">
        <v>181375.61</v>
      </c>
      <c r="F157">
        <v>228230.04</v>
      </c>
      <c r="G157">
        <v>145243.35999999999</v>
      </c>
      <c r="H157">
        <v>14043.78</v>
      </c>
      <c r="I157">
        <v>18956.080000000002</v>
      </c>
      <c r="J157">
        <v>38453.230000000003</v>
      </c>
      <c r="K157">
        <v>20512.34</v>
      </c>
      <c r="L157">
        <v>3606.57</v>
      </c>
      <c r="M157">
        <v>29823.040000000001</v>
      </c>
      <c r="N157">
        <v>19298.21</v>
      </c>
      <c r="O157">
        <v>27216.83</v>
      </c>
      <c r="P157">
        <v>27216.83</v>
      </c>
      <c r="Q157">
        <v>16564.2</v>
      </c>
      <c r="R157">
        <v>30673.119999999999</v>
      </c>
      <c r="S157">
        <v>3597.68</v>
      </c>
      <c r="T157">
        <v>8857.39</v>
      </c>
      <c r="U157">
        <v>17273</v>
      </c>
      <c r="V157">
        <v>19040.580000000002</v>
      </c>
      <c r="W157">
        <v>15823.53</v>
      </c>
      <c r="X157">
        <v>22139.32</v>
      </c>
      <c r="Y157">
        <v>14660.25</v>
      </c>
      <c r="Z157">
        <v>9363.67</v>
      </c>
      <c r="AA157">
        <v>17590.7</v>
      </c>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529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665</v>
      </c>
      <c r="B159">
        <v>-7945.7</v>
      </c>
      <c r="C159">
        <v>55869.94</v>
      </c>
      <c r="D159">
        <v>57169.45</v>
      </c>
      <c r="E159">
        <v>181375.61</v>
      </c>
      <c r="F159">
        <v>224750.2</v>
      </c>
      <c r="G159">
        <v>145243.35999999999</v>
      </c>
      <c r="H159">
        <v>14043.78</v>
      </c>
      <c r="I159">
        <v>18956.080000000002</v>
      </c>
      <c r="J159">
        <v>39901.67</v>
      </c>
      <c r="K159">
        <v>20512.34</v>
      </c>
      <c r="L159">
        <v>3606.57</v>
      </c>
      <c r="M159">
        <v>29823.040000000001</v>
      </c>
      <c r="N159">
        <v>21958.54</v>
      </c>
      <c r="O159">
        <v>27216.83</v>
      </c>
      <c r="P159">
        <v>27216.83</v>
      </c>
      <c r="Q159">
        <v>16564.2</v>
      </c>
      <c r="R159">
        <v>30673.119999999999</v>
      </c>
      <c r="S159">
        <v>3263.01</v>
      </c>
      <c r="T159">
        <v>8857.39</v>
      </c>
      <c r="U159">
        <v>17273</v>
      </c>
      <c r="V159">
        <v>19040.580000000002</v>
      </c>
      <c r="W159">
        <v>16876.36</v>
      </c>
      <c r="X159">
        <v>22139.32</v>
      </c>
      <c r="Y159">
        <v>14660.25</v>
      </c>
      <c r="Z159">
        <v>9363.67</v>
      </c>
      <c r="AA159">
        <v>16974.939999999999</v>
      </c>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530</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669</v>
      </c>
      <c r="B161">
        <v>-5703.53</v>
      </c>
      <c r="C161">
        <v>55869.94</v>
      </c>
      <c r="D161">
        <v>57169.45</v>
      </c>
      <c r="E161">
        <v>181375.61</v>
      </c>
      <c r="F161">
        <v>228230.04</v>
      </c>
      <c r="G161">
        <v>145243.35999999999</v>
      </c>
      <c r="H161">
        <v>14043.78</v>
      </c>
      <c r="I161">
        <v>18956.080000000002</v>
      </c>
      <c r="J161">
        <v>38453.230000000003</v>
      </c>
      <c r="K161">
        <v>20512.34</v>
      </c>
      <c r="L161">
        <v>3606.57</v>
      </c>
      <c r="M161">
        <v>29823.040000000001</v>
      </c>
      <c r="N161">
        <v>19298.21</v>
      </c>
      <c r="O161">
        <v>27216.83</v>
      </c>
      <c r="P161">
        <v>27216.83</v>
      </c>
      <c r="Q161">
        <v>16564.2</v>
      </c>
      <c r="R161">
        <v>30673.119999999999</v>
      </c>
      <c r="S161">
        <v>3597.68</v>
      </c>
      <c r="T161">
        <v>8857.39</v>
      </c>
      <c r="U161">
        <v>17273</v>
      </c>
      <c r="V161">
        <v>19040.580000000002</v>
      </c>
      <c r="W161">
        <v>15823.53</v>
      </c>
      <c r="X161">
        <v>22139.32</v>
      </c>
      <c r="Y161">
        <v>14660.25</v>
      </c>
      <c r="Z161">
        <v>9363.67</v>
      </c>
      <c r="AA161">
        <v>17590.7</v>
      </c>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531</v>
      </c>
      <c r="B162">
        <v>-0.02</v>
      </c>
      <c r="C162">
        <v>0.1</v>
      </c>
      <c r="D162">
        <v>0.1</v>
      </c>
      <c r="E162">
        <v>0.33</v>
      </c>
      <c r="F162">
        <v>0.41</v>
      </c>
      <c r="G162">
        <v>0.27</v>
      </c>
      <c r="H162">
        <v>0.03</v>
      </c>
      <c r="I162">
        <v>0.03</v>
      </c>
      <c r="J162">
        <v>7.0000000000000007E-2</v>
      </c>
      <c r="K162">
        <v>0.04</v>
      </c>
      <c r="L162">
        <v>0.01</v>
      </c>
      <c r="M162">
        <v>0.05</v>
      </c>
      <c r="N162">
        <v>0.04</v>
      </c>
      <c r="O162">
        <v>0.05</v>
      </c>
      <c r="P162">
        <v>0.05</v>
      </c>
      <c r="Q162">
        <v>0.03</v>
      </c>
      <c r="R162">
        <v>0.06</v>
      </c>
      <c r="S162">
        <v>0.01</v>
      </c>
      <c r="T162">
        <v>0.02</v>
      </c>
      <c r="U162">
        <v>0.03</v>
      </c>
      <c r="V162">
        <v>0.03</v>
      </c>
      <c r="W162">
        <v>0.03</v>
      </c>
      <c r="X162">
        <v>0.04</v>
      </c>
      <c r="Y162">
        <v>0.03</v>
      </c>
      <c r="Z162">
        <v>0.02</v>
      </c>
      <c r="AA162">
        <v>4.4999999999999998E-2</v>
      </c>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587</v>
      </c>
      <c r="B163" t="s">
        <v>2172</v>
      </c>
      <c r="C163" t="s">
        <v>2173</v>
      </c>
      <c r="D163" t="s">
        <v>2174</v>
      </c>
      <c r="E163" t="s">
        <v>710</v>
      </c>
      <c r="F163" t="s">
        <v>711</v>
      </c>
      <c r="G163" t="s">
        <v>712</v>
      </c>
      <c r="H163" t="s">
        <v>667</v>
      </c>
      <c r="I163" t="s">
        <v>588</v>
      </c>
      <c r="J163" t="s">
        <v>589</v>
      </c>
      <c r="K163" t="s">
        <v>590</v>
      </c>
      <c r="L163" t="s">
        <v>591</v>
      </c>
      <c r="M163" t="s">
        <v>592</v>
      </c>
      <c r="N163" t="s">
        <v>593</v>
      </c>
      <c r="O163" t="s">
        <v>594</v>
      </c>
      <c r="P163" t="s">
        <v>594</v>
      </c>
      <c r="Q163" t="s">
        <v>595</v>
      </c>
      <c r="R163" t="s">
        <v>596</v>
      </c>
      <c r="S163" t="s">
        <v>597</v>
      </c>
      <c r="T163" t="s">
        <v>598</v>
      </c>
      <c r="U163" t="s">
        <v>599</v>
      </c>
      <c r="V163" t="s">
        <v>600</v>
      </c>
      <c r="W163" t="s">
        <v>601</v>
      </c>
      <c r="X163" t="s">
        <v>602</v>
      </c>
      <c r="Y163" t="s">
        <v>603</v>
      </c>
      <c r="Z163" t="s">
        <v>604</v>
      </c>
      <c r="AA163" t="s">
        <v>605</v>
      </c>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641</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713</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642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2151</v>
      </c>
      <c r="C219" t="s">
        <v>2152</v>
      </c>
      <c r="D219" t="s">
        <v>2153</v>
      </c>
      <c r="E219" t="s">
        <v>706</v>
      </c>
      <c r="F219" t="s">
        <v>707</v>
      </c>
      <c r="G219" t="s">
        <v>708</v>
      </c>
      <c r="H219" t="s">
        <v>666</v>
      </c>
      <c r="I219" t="s">
        <v>391</v>
      </c>
      <c r="J219" t="s">
        <v>392</v>
      </c>
      <c r="K219" t="s">
        <v>393</v>
      </c>
      <c r="L219" t="s">
        <v>394</v>
      </c>
      <c r="M219" t="s">
        <v>395</v>
      </c>
      <c r="N219" t="s">
        <v>396</v>
      </c>
      <c r="O219" t="s">
        <v>397</v>
      </c>
      <c r="P219" t="s">
        <v>397</v>
      </c>
      <c r="Q219" t="s">
        <v>398</v>
      </c>
      <c r="R219" t="s">
        <v>399</v>
      </c>
      <c r="S219" t="s">
        <v>400</v>
      </c>
      <c r="T219" t="s">
        <v>401</v>
      </c>
      <c r="U219" t="s">
        <v>402</v>
      </c>
      <c r="V219" t="s">
        <v>403</v>
      </c>
      <c r="W219" t="s">
        <v>404</v>
      </c>
      <c r="X219" t="s">
        <v>405</v>
      </c>
      <c r="Y219" t="s">
        <v>406</v>
      </c>
      <c r="Z219" t="s">
        <v>407</v>
      </c>
      <c r="AA219" t="s">
        <v>408</v>
      </c>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533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534</v>
      </c>
      <c r="B221">
        <v>358194.43</v>
      </c>
      <c r="C221">
        <v>367883.26</v>
      </c>
      <c r="D221">
        <v>298161.71999999997</v>
      </c>
      <c r="E221">
        <v>226633.55</v>
      </c>
      <c r="F221">
        <v>503066.17</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653</v>
      </c>
      <c r="B222">
        <v>0</v>
      </c>
      <c r="C222">
        <v>0</v>
      </c>
      <c r="D222">
        <v>0</v>
      </c>
      <c r="E222">
        <v>0</v>
      </c>
      <c r="F222">
        <v>0</v>
      </c>
      <c r="G222">
        <v>222999.11</v>
      </c>
      <c r="H222">
        <v>41135.629999999997</v>
      </c>
      <c r="I222">
        <v>23600.89</v>
      </c>
      <c r="J222">
        <v>116485.95</v>
      </c>
      <c r="K222">
        <v>67317.7</v>
      </c>
      <c r="L222">
        <v>41588.19</v>
      </c>
      <c r="M222">
        <v>37032.78</v>
      </c>
      <c r="N222">
        <v>120125.94</v>
      </c>
      <c r="O222">
        <v>92823.73</v>
      </c>
      <c r="P222">
        <v>92823.73</v>
      </c>
      <c r="Q222">
        <v>58865.87</v>
      </c>
      <c r="R222">
        <v>38251.53</v>
      </c>
      <c r="S222">
        <v>59496.07</v>
      </c>
      <c r="T222">
        <v>55597.82</v>
      </c>
      <c r="U222">
        <v>44880.65</v>
      </c>
      <c r="V222">
        <v>23467.41</v>
      </c>
      <c r="W222">
        <v>77558.8</v>
      </c>
      <c r="X222">
        <v>57224.36</v>
      </c>
      <c r="Y222">
        <v>29571.7</v>
      </c>
      <c r="Z222">
        <v>11297</v>
      </c>
      <c r="AA222">
        <v>84594.19</v>
      </c>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357</v>
      </c>
      <c r="B223">
        <v>93924.57</v>
      </c>
      <c r="C223">
        <v>69749.53</v>
      </c>
      <c r="D223">
        <v>45963.93</v>
      </c>
      <c r="E223">
        <v>22664.17</v>
      </c>
      <c r="F223">
        <v>89263.12</v>
      </c>
      <c r="G223">
        <v>66971.8</v>
      </c>
      <c r="H223">
        <v>44558.96</v>
      </c>
      <c r="I223">
        <v>22152.32</v>
      </c>
      <c r="J223">
        <v>89172.58</v>
      </c>
      <c r="K223">
        <v>66615.75</v>
      </c>
      <c r="L223">
        <v>44079.86</v>
      </c>
      <c r="M223">
        <v>21908.2</v>
      </c>
      <c r="N223">
        <v>86856.62</v>
      </c>
      <c r="O223">
        <v>64854.01</v>
      </c>
      <c r="P223">
        <v>64854.01</v>
      </c>
      <c r="Q223">
        <v>42904.05</v>
      </c>
      <c r="R223">
        <v>21309.83</v>
      </c>
      <c r="S223">
        <v>40107.54</v>
      </c>
      <c r="T223">
        <v>19375.86</v>
      </c>
      <c r="U223">
        <v>6297.54</v>
      </c>
      <c r="V223">
        <v>3019.77</v>
      </c>
      <c r="W223">
        <v>12586.54</v>
      </c>
      <c r="X223">
        <v>9539.5499999999993</v>
      </c>
      <c r="Y223">
        <v>6444.83</v>
      </c>
      <c r="Z223">
        <v>3225.75</v>
      </c>
      <c r="AA223">
        <v>14490.75</v>
      </c>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535</v>
      </c>
      <c r="B224">
        <v>92101.92</v>
      </c>
      <c r="C224">
        <v>68536.990000000005</v>
      </c>
      <c r="D224">
        <v>45195.54</v>
      </c>
      <c r="E224">
        <v>22335.31</v>
      </c>
      <c r="F224">
        <v>88241.4</v>
      </c>
      <c r="G224">
        <v>66210.34</v>
      </c>
      <c r="H224">
        <v>44054.47</v>
      </c>
      <c r="I224">
        <v>21901.67</v>
      </c>
      <c r="J224">
        <v>88120.2</v>
      </c>
      <c r="K224">
        <v>65824.05</v>
      </c>
      <c r="L224">
        <v>43555.95</v>
      </c>
      <c r="M224">
        <v>21646.27</v>
      </c>
      <c r="N224">
        <v>85677.97</v>
      </c>
      <c r="O224">
        <v>63968.56</v>
      </c>
      <c r="P224">
        <v>63968.56</v>
      </c>
      <c r="Q224">
        <v>42344.66</v>
      </c>
      <c r="R224">
        <v>21036.46</v>
      </c>
      <c r="S224">
        <v>39074.160000000003</v>
      </c>
      <c r="T224">
        <v>18621.22</v>
      </c>
      <c r="U224">
        <v>5816.26</v>
      </c>
      <c r="V224">
        <v>2803.18</v>
      </c>
      <c r="W224">
        <v>11763.94</v>
      </c>
      <c r="X224">
        <v>8927.24</v>
      </c>
      <c r="Y224">
        <v>6039.49</v>
      </c>
      <c r="Z224">
        <v>3024.51</v>
      </c>
      <c r="AA224">
        <v>13863.55</v>
      </c>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536</v>
      </c>
      <c r="B225">
        <v>1822.65</v>
      </c>
      <c r="C225">
        <v>1212.53</v>
      </c>
      <c r="D225">
        <v>768.39</v>
      </c>
      <c r="E225">
        <v>328.86</v>
      </c>
      <c r="F225">
        <v>1021.72</v>
      </c>
      <c r="G225">
        <v>761.46</v>
      </c>
      <c r="H225">
        <v>504.49</v>
      </c>
      <c r="I225">
        <v>250.65</v>
      </c>
      <c r="J225">
        <v>1052.3699999999999</v>
      </c>
      <c r="K225">
        <v>791.71</v>
      </c>
      <c r="L225">
        <v>523.9</v>
      </c>
      <c r="M225">
        <v>261.93</v>
      </c>
      <c r="N225">
        <v>1178.6500000000001</v>
      </c>
      <c r="O225">
        <v>885.45</v>
      </c>
      <c r="P225">
        <v>885.45</v>
      </c>
      <c r="Q225">
        <v>559.39</v>
      </c>
      <c r="R225">
        <v>273.37</v>
      </c>
      <c r="S225">
        <v>1033.3800000000001</v>
      </c>
      <c r="T225">
        <v>754.64</v>
      </c>
      <c r="U225">
        <v>481.28</v>
      </c>
      <c r="V225">
        <v>216.59</v>
      </c>
      <c r="W225">
        <v>822.6</v>
      </c>
      <c r="X225">
        <v>612.30999999999995</v>
      </c>
      <c r="Y225">
        <v>405.34</v>
      </c>
      <c r="Z225">
        <v>201.24</v>
      </c>
      <c r="AA225">
        <v>627.20000000000005</v>
      </c>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358</v>
      </c>
      <c r="B226">
        <v>1254.8900000000001</v>
      </c>
      <c r="C226">
        <v>1400.36</v>
      </c>
      <c r="D226">
        <v>1451.29</v>
      </c>
      <c r="E226">
        <v>301.42</v>
      </c>
      <c r="F226">
        <v>1302.69</v>
      </c>
      <c r="G226">
        <v>2412.39</v>
      </c>
      <c r="H226">
        <v>71.88</v>
      </c>
      <c r="I226">
        <v>138.61000000000001</v>
      </c>
      <c r="J226">
        <v>960.32</v>
      </c>
      <c r="K226">
        <v>1084.53</v>
      </c>
      <c r="L226">
        <v>1136.82</v>
      </c>
      <c r="M226">
        <v>91.04</v>
      </c>
      <c r="N226">
        <v>342.79</v>
      </c>
      <c r="O226">
        <v>498.45</v>
      </c>
      <c r="P226">
        <v>498.45</v>
      </c>
      <c r="Q226">
        <v>314.81</v>
      </c>
      <c r="R226">
        <v>37.07</v>
      </c>
      <c r="S226">
        <v>392.02</v>
      </c>
      <c r="T226">
        <v>255.36</v>
      </c>
      <c r="U226">
        <v>164.67</v>
      </c>
      <c r="V226">
        <v>80.41</v>
      </c>
      <c r="W226">
        <v>-158.82</v>
      </c>
      <c r="X226">
        <v>-182.68</v>
      </c>
      <c r="Y226">
        <v>-7.04</v>
      </c>
      <c r="Z226">
        <v>23.51</v>
      </c>
      <c r="AA226">
        <v>-179.38</v>
      </c>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537</v>
      </c>
      <c r="B227">
        <v>-359.71</v>
      </c>
      <c r="C227">
        <v>13739.99</v>
      </c>
      <c r="D227">
        <v>-145.62</v>
      </c>
      <c r="E227">
        <v>9.1199999999999992</v>
      </c>
      <c r="F227">
        <v>356.88</v>
      </c>
      <c r="G227">
        <v>311.95</v>
      </c>
      <c r="H227">
        <v>271.94</v>
      </c>
      <c r="I227">
        <v>53.98</v>
      </c>
      <c r="J227">
        <v>0</v>
      </c>
      <c r="K227">
        <v>0</v>
      </c>
      <c r="L227">
        <v>0</v>
      </c>
      <c r="M227">
        <v>0</v>
      </c>
      <c r="N227">
        <v>0</v>
      </c>
      <c r="O227">
        <v>0</v>
      </c>
      <c r="P227">
        <v>0</v>
      </c>
      <c r="Q227">
        <v>0</v>
      </c>
      <c r="R227">
        <v>0</v>
      </c>
      <c r="S227">
        <v>0</v>
      </c>
      <c r="T227">
        <v>0</v>
      </c>
      <c r="U227">
        <v>0</v>
      </c>
      <c r="V227">
        <v>0</v>
      </c>
      <c r="W227">
        <v>0</v>
      </c>
      <c r="X227">
        <v>0</v>
      </c>
      <c r="Y227">
        <v>0</v>
      </c>
      <c r="Z227">
        <v>0</v>
      </c>
      <c r="AA227">
        <v>0</v>
      </c>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539</v>
      </c>
      <c r="B228">
        <v>287.77999999999997</v>
      </c>
      <c r="C228">
        <v>217.33</v>
      </c>
      <c r="D228">
        <v>81.209999999999994</v>
      </c>
      <c r="E228">
        <v>78.05</v>
      </c>
      <c r="F228">
        <v>175.03</v>
      </c>
      <c r="G228">
        <v>392.31</v>
      </c>
      <c r="H228">
        <v>348.18</v>
      </c>
      <c r="I228">
        <v>225.01</v>
      </c>
      <c r="J228">
        <v>0</v>
      </c>
      <c r="K228">
        <v>0</v>
      </c>
      <c r="L228">
        <v>0</v>
      </c>
      <c r="M228">
        <v>0</v>
      </c>
      <c r="N228">
        <v>0</v>
      </c>
      <c r="O228">
        <v>0</v>
      </c>
      <c r="P228">
        <v>0</v>
      </c>
      <c r="Q228">
        <v>0</v>
      </c>
      <c r="R228">
        <v>0</v>
      </c>
      <c r="S228">
        <v>0</v>
      </c>
      <c r="T228">
        <v>0</v>
      </c>
      <c r="U228">
        <v>0</v>
      </c>
      <c r="V228">
        <v>0</v>
      </c>
      <c r="W228">
        <v>191.21</v>
      </c>
      <c r="X228">
        <v>178.63</v>
      </c>
      <c r="Y228">
        <v>147.74</v>
      </c>
      <c r="Z228">
        <v>141.78</v>
      </c>
      <c r="AA228">
        <v>50.4</v>
      </c>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540</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-4.16</v>
      </c>
      <c r="X229">
        <v>0</v>
      </c>
      <c r="Y229">
        <v>0</v>
      </c>
      <c r="Z229">
        <v>0</v>
      </c>
      <c r="AA229">
        <v>0</v>
      </c>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541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195.37</v>
      </c>
      <c r="X230">
        <v>178.63</v>
      </c>
      <c r="Y230">
        <v>147.74</v>
      </c>
      <c r="Z230">
        <v>141.78</v>
      </c>
      <c r="AA230">
        <v>50.4</v>
      </c>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542</v>
      </c>
      <c r="B231">
        <v>0</v>
      </c>
      <c r="C231">
        <v>0</v>
      </c>
      <c r="D231">
        <v>0</v>
      </c>
      <c r="E231">
        <v>0</v>
      </c>
      <c r="F231">
        <v>0</v>
      </c>
      <c r="G231">
        <v>0</v>
      </c>
      <c r="H231">
        <v>0</v>
      </c>
      <c r="I231">
        <v>0</v>
      </c>
      <c r="J231">
        <v>-4.54</v>
      </c>
      <c r="K231">
        <v>53.76</v>
      </c>
      <c r="L231">
        <v>29.59</v>
      </c>
      <c r="M231">
        <v>17.420000000000002</v>
      </c>
      <c r="N231">
        <v>156.13999999999999</v>
      </c>
      <c r="O231">
        <v>139.16</v>
      </c>
      <c r="P231">
        <v>139.16</v>
      </c>
      <c r="Q231">
        <v>50.97</v>
      </c>
      <c r="R231">
        <v>7.79</v>
      </c>
      <c r="S231">
        <v>6.02</v>
      </c>
      <c r="T231">
        <v>6.02</v>
      </c>
      <c r="U231">
        <v>6.02</v>
      </c>
      <c r="V231">
        <v>2.54</v>
      </c>
      <c r="W231">
        <v>0</v>
      </c>
      <c r="X231">
        <v>0</v>
      </c>
      <c r="Y231">
        <v>0</v>
      </c>
      <c r="Z231">
        <v>0</v>
      </c>
      <c r="AA231">
        <v>0</v>
      </c>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543</v>
      </c>
      <c r="B232">
        <v>0</v>
      </c>
      <c r="C232">
        <v>0</v>
      </c>
      <c r="D232">
        <v>0</v>
      </c>
      <c r="E232">
        <v>0</v>
      </c>
      <c r="F232">
        <v>0</v>
      </c>
      <c r="G232">
        <v>0</v>
      </c>
      <c r="H232">
        <v>0</v>
      </c>
      <c r="I232">
        <v>0</v>
      </c>
      <c r="J232">
        <v>0</v>
      </c>
      <c r="K232">
        <v>53.76</v>
      </c>
      <c r="L232">
        <v>29.59</v>
      </c>
      <c r="M232">
        <v>17.420000000000002</v>
      </c>
      <c r="N232">
        <v>156.13999999999999</v>
      </c>
      <c r="O232">
        <v>139.16</v>
      </c>
      <c r="P232">
        <v>139.16</v>
      </c>
      <c r="Q232">
        <v>50.97</v>
      </c>
      <c r="R232">
        <v>7.79</v>
      </c>
      <c r="S232">
        <v>0</v>
      </c>
      <c r="T232">
        <v>0</v>
      </c>
      <c r="U232">
        <v>6.02</v>
      </c>
      <c r="V232">
        <v>2.54</v>
      </c>
      <c r="W232">
        <v>0</v>
      </c>
      <c r="X232">
        <v>0</v>
      </c>
      <c r="Y232">
        <v>0</v>
      </c>
      <c r="Z232">
        <v>0</v>
      </c>
      <c r="AA232">
        <v>0</v>
      </c>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654</v>
      </c>
      <c r="B233">
        <v>0</v>
      </c>
      <c r="C233">
        <v>0</v>
      </c>
      <c r="D233">
        <v>0</v>
      </c>
      <c r="E233">
        <v>0</v>
      </c>
      <c r="F233">
        <v>0</v>
      </c>
      <c r="G233">
        <v>0</v>
      </c>
      <c r="H233">
        <v>0</v>
      </c>
      <c r="I233">
        <v>0</v>
      </c>
      <c r="J233">
        <v>-4.54</v>
      </c>
      <c r="K233">
        <v>0</v>
      </c>
      <c r="L233">
        <v>0</v>
      </c>
      <c r="M233">
        <v>0</v>
      </c>
      <c r="N233">
        <v>0</v>
      </c>
      <c r="O233">
        <v>0</v>
      </c>
      <c r="P233">
        <v>0</v>
      </c>
      <c r="Q233">
        <v>0</v>
      </c>
      <c r="R233">
        <v>0</v>
      </c>
      <c r="S233">
        <v>6.02</v>
      </c>
      <c r="T233">
        <v>6.02</v>
      </c>
      <c r="U233">
        <v>0</v>
      </c>
      <c r="V233">
        <v>0</v>
      </c>
      <c r="W233">
        <v>0</v>
      </c>
      <c r="X233">
        <v>0</v>
      </c>
      <c r="Y233">
        <v>0</v>
      </c>
      <c r="Z233">
        <v>0</v>
      </c>
      <c r="AA233">
        <v>0</v>
      </c>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3737</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395.21</v>
      </c>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3738</v>
      </c>
      <c r="B235">
        <v>-5752.44</v>
      </c>
      <c r="C235">
        <v>-21564.400000000001</v>
      </c>
      <c r="D235">
        <v>-5152.72</v>
      </c>
      <c r="E235">
        <v>-2405.84</v>
      </c>
      <c r="F235">
        <v>21564.400000000001</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544</v>
      </c>
      <c r="B236">
        <v>-810.9</v>
      </c>
      <c r="C236">
        <v>-506.98</v>
      </c>
      <c r="D236">
        <v>-490.09</v>
      </c>
      <c r="E236">
        <v>-205.45</v>
      </c>
      <c r="F236">
        <v>-349.72</v>
      </c>
      <c r="G236">
        <v>-217.53</v>
      </c>
      <c r="H236">
        <v>-215.07</v>
      </c>
      <c r="I236">
        <v>-2.71</v>
      </c>
      <c r="J236">
        <v>0</v>
      </c>
      <c r="K236">
        <v>0</v>
      </c>
      <c r="L236">
        <v>0</v>
      </c>
      <c r="M236">
        <v>0</v>
      </c>
      <c r="N236">
        <v>0</v>
      </c>
      <c r="O236">
        <v>0</v>
      </c>
      <c r="P236">
        <v>0</v>
      </c>
      <c r="Q236">
        <v>0</v>
      </c>
      <c r="R236">
        <v>0</v>
      </c>
      <c r="S236">
        <v>0</v>
      </c>
      <c r="T236">
        <v>0</v>
      </c>
      <c r="U236">
        <v>0</v>
      </c>
      <c r="V236">
        <v>0</v>
      </c>
      <c r="W236">
        <v>0</v>
      </c>
      <c r="X236">
        <v>0</v>
      </c>
      <c r="Y236">
        <v>0</v>
      </c>
      <c r="Z236">
        <v>0</v>
      </c>
      <c r="AA236">
        <v>0</v>
      </c>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346</v>
      </c>
      <c r="B237">
        <v>-810.9</v>
      </c>
      <c r="C237">
        <v>-506.98</v>
      </c>
      <c r="D237">
        <v>-490.09</v>
      </c>
      <c r="E237">
        <v>-205.45</v>
      </c>
      <c r="F237">
        <v>-349.72</v>
      </c>
      <c r="G237">
        <v>-217.53</v>
      </c>
      <c r="H237">
        <v>-215.07</v>
      </c>
      <c r="I237">
        <v>-2.71</v>
      </c>
      <c r="J237">
        <v>0</v>
      </c>
      <c r="K237">
        <v>0</v>
      </c>
      <c r="L237">
        <v>0</v>
      </c>
      <c r="M237">
        <v>0</v>
      </c>
      <c r="N237">
        <v>0</v>
      </c>
      <c r="O237">
        <v>0</v>
      </c>
      <c r="P237">
        <v>0</v>
      </c>
      <c r="Q237">
        <v>0</v>
      </c>
      <c r="R237">
        <v>0</v>
      </c>
      <c r="S237">
        <v>0</v>
      </c>
      <c r="T237">
        <v>0</v>
      </c>
      <c r="U237">
        <v>0</v>
      </c>
      <c r="V237">
        <v>0</v>
      </c>
      <c r="W237">
        <v>0</v>
      </c>
      <c r="X237">
        <v>0</v>
      </c>
      <c r="Y237">
        <v>0</v>
      </c>
      <c r="Z237">
        <v>0</v>
      </c>
      <c r="AA237">
        <v>0</v>
      </c>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355</v>
      </c>
      <c r="B238">
        <v>5551.35</v>
      </c>
      <c r="C238">
        <v>4184.4399999999996</v>
      </c>
      <c r="D238">
        <v>2789.79</v>
      </c>
      <c r="E238">
        <v>1357.88</v>
      </c>
      <c r="F238">
        <v>6690.05</v>
      </c>
      <c r="G238">
        <v>5230.1000000000004</v>
      </c>
      <c r="H238">
        <v>3601.54</v>
      </c>
      <c r="I238">
        <v>1826.55</v>
      </c>
      <c r="J238">
        <v>7833.99</v>
      </c>
      <c r="K238">
        <v>5860.34</v>
      </c>
      <c r="L238">
        <v>4056.82</v>
      </c>
      <c r="M238">
        <v>2164.96</v>
      </c>
      <c r="N238">
        <v>10189.51</v>
      </c>
      <c r="O238">
        <v>7870.44</v>
      </c>
      <c r="P238">
        <v>7870.44</v>
      </c>
      <c r="Q238">
        <v>5336.06</v>
      </c>
      <c r="R238">
        <v>2751.86</v>
      </c>
      <c r="S238">
        <v>5065.08</v>
      </c>
      <c r="T238">
        <v>2292.91</v>
      </c>
      <c r="U238">
        <v>1022.99</v>
      </c>
      <c r="V238">
        <v>611.07000000000005</v>
      </c>
      <c r="W238">
        <v>2766.52</v>
      </c>
      <c r="X238">
        <v>2067.7399999999998</v>
      </c>
      <c r="Y238">
        <v>1369.33</v>
      </c>
      <c r="Z238">
        <v>678.83</v>
      </c>
      <c r="AA238">
        <v>2918.17</v>
      </c>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545</v>
      </c>
      <c r="B239">
        <v>4293.76</v>
      </c>
      <c r="C239">
        <v>3234.17</v>
      </c>
      <c r="D239">
        <v>2157.87</v>
      </c>
      <c r="E239">
        <v>1079.68</v>
      </c>
      <c r="F239">
        <v>4123.3</v>
      </c>
      <c r="G239">
        <v>3095.93</v>
      </c>
      <c r="H239">
        <v>2065.25</v>
      </c>
      <c r="I239">
        <v>1032.68</v>
      </c>
      <c r="J239">
        <v>0</v>
      </c>
      <c r="K239">
        <v>0</v>
      </c>
      <c r="L239">
        <v>0</v>
      </c>
      <c r="M239">
        <v>0</v>
      </c>
      <c r="N239">
        <v>0</v>
      </c>
      <c r="O239">
        <v>0</v>
      </c>
      <c r="P239">
        <v>0</v>
      </c>
      <c r="Q239">
        <v>0</v>
      </c>
      <c r="R239">
        <v>0</v>
      </c>
      <c r="S239">
        <v>0</v>
      </c>
      <c r="T239">
        <v>0</v>
      </c>
      <c r="U239">
        <v>0</v>
      </c>
      <c r="V239">
        <v>0</v>
      </c>
      <c r="W239">
        <v>0</v>
      </c>
      <c r="X239">
        <v>0</v>
      </c>
      <c r="Y239">
        <v>0</v>
      </c>
      <c r="Z239">
        <v>0</v>
      </c>
      <c r="AA239">
        <v>0</v>
      </c>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546</v>
      </c>
      <c r="B240">
        <v>0</v>
      </c>
      <c r="C240">
        <v>0</v>
      </c>
      <c r="D240">
        <v>0</v>
      </c>
      <c r="E240">
        <v>0</v>
      </c>
      <c r="F240">
        <v>0</v>
      </c>
      <c r="G240">
        <v>0</v>
      </c>
      <c r="H240">
        <v>0</v>
      </c>
      <c r="I240">
        <v>0</v>
      </c>
      <c r="J240">
        <v>3513.28</v>
      </c>
      <c r="K240">
        <v>2713.18</v>
      </c>
      <c r="L240">
        <v>1809.84</v>
      </c>
      <c r="M240">
        <v>956.08</v>
      </c>
      <c r="N240">
        <v>7038.78</v>
      </c>
      <c r="O240">
        <v>6255.87</v>
      </c>
      <c r="P240">
        <v>6255.87</v>
      </c>
      <c r="Q240">
        <v>5472.23</v>
      </c>
      <c r="R240">
        <v>433.93</v>
      </c>
      <c r="S240">
        <v>-485.08</v>
      </c>
      <c r="T240">
        <v>-629.5</v>
      </c>
      <c r="U240">
        <v>-695.07</v>
      </c>
      <c r="V240">
        <v>-530.20000000000005</v>
      </c>
      <c r="W240">
        <v>-5802.43</v>
      </c>
      <c r="X240">
        <v>-4306.5</v>
      </c>
      <c r="Y240">
        <v>-2370.4299999999998</v>
      </c>
      <c r="Z240">
        <v>139.32</v>
      </c>
      <c r="AA240">
        <v>-1757.84</v>
      </c>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547</v>
      </c>
      <c r="B241">
        <v>456583.73</v>
      </c>
      <c r="C241">
        <v>438337.71</v>
      </c>
      <c r="D241">
        <v>344817.38</v>
      </c>
      <c r="E241">
        <v>249512.58</v>
      </c>
      <c r="F241">
        <v>626191.92000000004</v>
      </c>
      <c r="G241">
        <v>301196.07</v>
      </c>
      <c r="H241">
        <v>91838.31</v>
      </c>
      <c r="I241">
        <v>49027.33</v>
      </c>
      <c r="J241">
        <v>217961.58</v>
      </c>
      <c r="K241">
        <v>143645.25</v>
      </c>
      <c r="L241">
        <v>92701.11</v>
      </c>
      <c r="M241">
        <v>62170.49</v>
      </c>
      <c r="N241">
        <v>224709.78</v>
      </c>
      <c r="O241">
        <v>172441.66</v>
      </c>
      <c r="P241">
        <v>172441.66</v>
      </c>
      <c r="Q241">
        <v>112943.99</v>
      </c>
      <c r="R241">
        <v>62792</v>
      </c>
      <c r="S241">
        <v>104581.64</v>
      </c>
      <c r="T241">
        <v>76898.47</v>
      </c>
      <c r="U241">
        <v>51676.81</v>
      </c>
      <c r="V241">
        <v>26651</v>
      </c>
      <c r="W241">
        <v>87141.81</v>
      </c>
      <c r="X241">
        <v>64521.09</v>
      </c>
      <c r="Y241">
        <v>35156.129999999997</v>
      </c>
      <c r="Z241">
        <v>15506.18</v>
      </c>
      <c r="AA241">
        <v>100511.48</v>
      </c>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548</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549</v>
      </c>
      <c r="B243">
        <v>273711.13</v>
      </c>
      <c r="C243">
        <v>116436.55</v>
      </c>
      <c r="D243">
        <v>51409.3</v>
      </c>
      <c r="E243">
        <v>19441.310000000001</v>
      </c>
      <c r="F243">
        <v>-415578.13</v>
      </c>
      <c r="G243">
        <v>-286654.23</v>
      </c>
      <c r="H243">
        <v>10572.07</v>
      </c>
      <c r="I243">
        <v>7702.27</v>
      </c>
      <c r="J243">
        <v>-8957.3700000000008</v>
      </c>
      <c r="K243">
        <v>5410.67</v>
      </c>
      <c r="L243">
        <v>5743.4</v>
      </c>
      <c r="M243">
        <v>-7531.14</v>
      </c>
      <c r="N243">
        <v>-15564</v>
      </c>
      <c r="O243">
        <v>-20675.5</v>
      </c>
      <c r="P243">
        <v>-20675.5</v>
      </c>
      <c r="Q243">
        <v>-17636.91</v>
      </c>
      <c r="R243">
        <v>-9591.81</v>
      </c>
      <c r="S243">
        <v>-14851.42</v>
      </c>
      <c r="T243">
        <v>-34530.28</v>
      </c>
      <c r="U243">
        <v>-982.3</v>
      </c>
      <c r="V243">
        <v>-3296.82</v>
      </c>
      <c r="W243">
        <v>2241.09</v>
      </c>
      <c r="X243">
        <v>-1404.03</v>
      </c>
      <c r="Y243">
        <v>-1130.01</v>
      </c>
      <c r="Z243">
        <v>1272.82</v>
      </c>
      <c r="AA243">
        <v>-3027.05</v>
      </c>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550</v>
      </c>
      <c r="B244">
        <v>7403.27</v>
      </c>
      <c r="C244">
        <v>-33980.06</v>
      </c>
      <c r="D244">
        <v>5350.04</v>
      </c>
      <c r="E244">
        <v>-1079.03</v>
      </c>
      <c r="F244">
        <v>-6632.42</v>
      </c>
      <c r="G244">
        <v>-1109.73</v>
      </c>
      <c r="H244">
        <v>3342.42</v>
      </c>
      <c r="I244">
        <v>2038.27</v>
      </c>
      <c r="J244">
        <v>-1897.33</v>
      </c>
      <c r="K244">
        <v>194.31</v>
      </c>
      <c r="L244">
        <v>1279.98</v>
      </c>
      <c r="M244">
        <v>-303.70999999999998</v>
      </c>
      <c r="N244">
        <v>-5487.96</v>
      </c>
      <c r="O244">
        <v>-2357.21</v>
      </c>
      <c r="P244">
        <v>-2357.21</v>
      </c>
      <c r="Q244">
        <v>-889.82</v>
      </c>
      <c r="R244">
        <v>156.44</v>
      </c>
      <c r="S244">
        <v>-5748.72</v>
      </c>
      <c r="T244">
        <v>-4789.37</v>
      </c>
      <c r="U244">
        <v>-1151.3599999999999</v>
      </c>
      <c r="V244">
        <v>-236.37</v>
      </c>
      <c r="W244">
        <v>-16.82</v>
      </c>
      <c r="X244">
        <v>320.07</v>
      </c>
      <c r="Y244">
        <v>964.38</v>
      </c>
      <c r="Z244">
        <v>1116.51</v>
      </c>
      <c r="AA244">
        <v>1282.44</v>
      </c>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551</v>
      </c>
      <c r="B245">
        <v>-1451.67</v>
      </c>
      <c r="C245">
        <v>-1004.87</v>
      </c>
      <c r="D245">
        <v>0</v>
      </c>
      <c r="E245">
        <v>0</v>
      </c>
      <c r="F245">
        <v>0</v>
      </c>
      <c r="G245">
        <v>0</v>
      </c>
      <c r="H245">
        <v>0</v>
      </c>
      <c r="I245">
        <v>0</v>
      </c>
      <c r="J245">
        <v>0</v>
      </c>
      <c r="K245">
        <v>0</v>
      </c>
      <c r="L245">
        <v>0</v>
      </c>
      <c r="M245">
        <v>0</v>
      </c>
      <c r="N245">
        <v>0</v>
      </c>
      <c r="O245">
        <v>0</v>
      </c>
      <c r="P245">
        <v>0</v>
      </c>
      <c r="Q245">
        <v>0</v>
      </c>
      <c r="R245">
        <v>0</v>
      </c>
      <c r="S245">
        <v>34.28</v>
      </c>
      <c r="T245">
        <v>60</v>
      </c>
      <c r="U245">
        <v>0</v>
      </c>
      <c r="V245">
        <v>0</v>
      </c>
      <c r="W245">
        <v>-220.7</v>
      </c>
      <c r="X245">
        <v>-20.7</v>
      </c>
      <c r="Y245">
        <v>-20.7</v>
      </c>
      <c r="Z245">
        <v>0</v>
      </c>
      <c r="AA245">
        <v>-94.28</v>
      </c>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552</v>
      </c>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553</v>
      </c>
      <c r="B247">
        <v>-94304.82</v>
      </c>
      <c r="C247">
        <v>-69055.39</v>
      </c>
      <c r="D247">
        <v>-54100.3</v>
      </c>
      <c r="E247">
        <v>-22820.48</v>
      </c>
      <c r="F247">
        <v>112239.76</v>
      </c>
      <c r="G247">
        <v>116364.07</v>
      </c>
      <c r="H247">
        <v>-9230.07</v>
      </c>
      <c r="I247">
        <v>-11963.79</v>
      </c>
      <c r="J247">
        <v>-224.5</v>
      </c>
      <c r="K247">
        <v>-8123.06</v>
      </c>
      <c r="L247">
        <v>-20458.240000000002</v>
      </c>
      <c r="M247">
        <v>-11884.46</v>
      </c>
      <c r="N247">
        <v>16470.71</v>
      </c>
      <c r="O247">
        <v>15796.51</v>
      </c>
      <c r="P247">
        <v>15796.51</v>
      </c>
      <c r="Q247">
        <v>4077.01</v>
      </c>
      <c r="R247">
        <v>-627.88</v>
      </c>
      <c r="S247">
        <v>22925.68</v>
      </c>
      <c r="T247">
        <v>23075.03</v>
      </c>
      <c r="U247">
        <v>-4888.41</v>
      </c>
      <c r="V247">
        <v>-9685.08</v>
      </c>
      <c r="W247">
        <v>-469.98</v>
      </c>
      <c r="X247">
        <v>-944.83</v>
      </c>
      <c r="Y247">
        <v>-7562.86</v>
      </c>
      <c r="Z247">
        <v>-9933.81</v>
      </c>
      <c r="AA247">
        <v>8072.85</v>
      </c>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554</v>
      </c>
      <c r="B248">
        <v>-1537.69</v>
      </c>
      <c r="C248">
        <v>-403.85</v>
      </c>
      <c r="D248">
        <v>-403.85</v>
      </c>
      <c r="E248">
        <v>-403.85</v>
      </c>
      <c r="F248">
        <v>-269.72000000000003</v>
      </c>
      <c r="G248">
        <v>-269.72000000000003</v>
      </c>
      <c r="H248">
        <v>-239.13</v>
      </c>
      <c r="I248">
        <v>-239.13</v>
      </c>
      <c r="J248">
        <v>0</v>
      </c>
      <c r="K248">
        <v>0</v>
      </c>
      <c r="L248">
        <v>0</v>
      </c>
      <c r="M248">
        <v>0</v>
      </c>
      <c r="N248">
        <v>0</v>
      </c>
      <c r="O248">
        <v>0</v>
      </c>
      <c r="P248">
        <v>0</v>
      </c>
      <c r="Q248">
        <v>0</v>
      </c>
      <c r="R248">
        <v>0</v>
      </c>
      <c r="S248">
        <v>0</v>
      </c>
      <c r="T248">
        <v>0</v>
      </c>
      <c r="U248">
        <v>0</v>
      </c>
      <c r="V248">
        <v>0</v>
      </c>
      <c r="W248">
        <v>0</v>
      </c>
      <c r="X248">
        <v>0</v>
      </c>
      <c r="Y248">
        <v>0</v>
      </c>
      <c r="Z248">
        <v>0</v>
      </c>
      <c r="AA248">
        <v>0</v>
      </c>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555</v>
      </c>
      <c r="B249">
        <v>-1868.57</v>
      </c>
      <c r="C249">
        <v>8171.66</v>
      </c>
      <c r="D249">
        <v>-2006.77</v>
      </c>
      <c r="E249">
        <v>-655.51</v>
      </c>
      <c r="F249">
        <v>1566.2</v>
      </c>
      <c r="G249">
        <v>2262.66</v>
      </c>
      <c r="H249">
        <v>-421</v>
      </c>
      <c r="I249">
        <v>-512.61</v>
      </c>
      <c r="J249">
        <v>-1064.79</v>
      </c>
      <c r="K249">
        <v>96.39</v>
      </c>
      <c r="L249">
        <v>795.97</v>
      </c>
      <c r="M249">
        <v>-89.03</v>
      </c>
      <c r="N249">
        <v>-180.24</v>
      </c>
      <c r="O249">
        <v>3337.07</v>
      </c>
      <c r="P249">
        <v>3337.07</v>
      </c>
      <c r="Q249">
        <v>16.920000000000002</v>
      </c>
      <c r="R249">
        <v>32.92</v>
      </c>
      <c r="S249">
        <v>-3100.48</v>
      </c>
      <c r="T249">
        <v>-2586.02</v>
      </c>
      <c r="U249">
        <v>-2863.11</v>
      </c>
      <c r="V249">
        <v>-2339.54</v>
      </c>
      <c r="W249">
        <v>-698.88</v>
      </c>
      <c r="X249">
        <v>24914.73</v>
      </c>
      <c r="Y249">
        <v>11505.33</v>
      </c>
      <c r="Z249">
        <v>-3063.62</v>
      </c>
      <c r="AA249">
        <v>-6394.12</v>
      </c>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556</v>
      </c>
      <c r="B250">
        <v>638535.37</v>
      </c>
      <c r="C250">
        <v>458501.74</v>
      </c>
      <c r="D250">
        <v>345065.79</v>
      </c>
      <c r="E250">
        <v>243995.03</v>
      </c>
      <c r="F250">
        <v>317517.59999999998</v>
      </c>
      <c r="G250">
        <v>131789.1</v>
      </c>
      <c r="H250">
        <v>95862.59</v>
      </c>
      <c r="I250">
        <v>46052.33</v>
      </c>
      <c r="J250">
        <v>205817.59</v>
      </c>
      <c r="K250">
        <v>141223.57</v>
      </c>
      <c r="L250">
        <v>80062.23</v>
      </c>
      <c r="M250">
        <v>42362.15</v>
      </c>
      <c r="N250">
        <v>219948.3</v>
      </c>
      <c r="O250">
        <v>168542.52</v>
      </c>
      <c r="P250">
        <v>168542.52</v>
      </c>
      <c r="Q250">
        <v>98511.19</v>
      </c>
      <c r="R250">
        <v>52761.67</v>
      </c>
      <c r="S250">
        <v>103840.99</v>
      </c>
      <c r="T250">
        <v>58127.83</v>
      </c>
      <c r="U250">
        <v>41791.620000000003</v>
      </c>
      <c r="V250">
        <v>11093.19</v>
      </c>
      <c r="W250">
        <v>87976.52</v>
      </c>
      <c r="X250">
        <v>87386.33</v>
      </c>
      <c r="Y250">
        <v>38912.26</v>
      </c>
      <c r="Z250">
        <v>4898.08</v>
      </c>
      <c r="AA250">
        <v>100351.33</v>
      </c>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566</v>
      </c>
      <c r="B251">
        <v>726.06</v>
      </c>
      <c r="C251">
        <v>506.98</v>
      </c>
      <c r="D251">
        <v>490.09</v>
      </c>
      <c r="E251">
        <v>164.03</v>
      </c>
      <c r="F251">
        <v>349.72</v>
      </c>
      <c r="G251">
        <v>217.53</v>
      </c>
      <c r="H251">
        <v>215.07</v>
      </c>
      <c r="I251">
        <v>2.71</v>
      </c>
      <c r="J251">
        <v>346.04</v>
      </c>
      <c r="K251">
        <v>160.53</v>
      </c>
      <c r="L251">
        <v>153.79</v>
      </c>
      <c r="M251">
        <v>7.07</v>
      </c>
      <c r="N251">
        <v>331.15</v>
      </c>
      <c r="O251">
        <v>299.32</v>
      </c>
      <c r="P251">
        <v>299.32</v>
      </c>
      <c r="Q251">
        <v>290.58999999999997</v>
      </c>
      <c r="R251">
        <v>7.43</v>
      </c>
      <c r="S251">
        <v>2162.13</v>
      </c>
      <c r="T251">
        <v>1809.24</v>
      </c>
      <c r="U251">
        <v>1463.39</v>
      </c>
      <c r="V251">
        <v>902.81</v>
      </c>
      <c r="W251">
        <v>7332.83</v>
      </c>
      <c r="X251">
        <v>5330.35</v>
      </c>
      <c r="Y251">
        <v>3068.76</v>
      </c>
      <c r="Z251">
        <v>171.54</v>
      </c>
      <c r="AA251">
        <v>3096.39</v>
      </c>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582</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-2616.81</v>
      </c>
      <c r="X252">
        <v>-1962.61</v>
      </c>
      <c r="Y252">
        <v>-1308.4100000000001</v>
      </c>
      <c r="Z252">
        <v>-654.20000000000005</v>
      </c>
      <c r="AA252">
        <v>-2808.47</v>
      </c>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557</v>
      </c>
      <c r="B253">
        <v>-155604.35999999999</v>
      </c>
      <c r="C253">
        <v>-152308.54</v>
      </c>
      <c r="D253">
        <v>-98347.24</v>
      </c>
      <c r="E253">
        <v>-4657.8900000000003</v>
      </c>
      <c r="F253">
        <v>-26560.06</v>
      </c>
      <c r="G253">
        <v>-22337.72</v>
      </c>
      <c r="H253">
        <v>-15724.57</v>
      </c>
      <c r="I253">
        <v>-1815.14</v>
      </c>
      <c r="J253">
        <v>-20060.29</v>
      </c>
      <c r="K253">
        <v>-18497.11</v>
      </c>
      <c r="L253">
        <v>-2312.69</v>
      </c>
      <c r="M253">
        <v>-1478.14</v>
      </c>
      <c r="N253">
        <v>-16963.62</v>
      </c>
      <c r="O253">
        <v>-15262.91</v>
      </c>
      <c r="P253">
        <v>-15262.91</v>
      </c>
      <c r="Q253">
        <v>-3383.12</v>
      </c>
      <c r="R253">
        <v>-1231.93</v>
      </c>
      <c r="S253">
        <v>-18220.61</v>
      </c>
      <c r="T253">
        <v>-17076.98</v>
      </c>
      <c r="U253">
        <v>-8930.2900000000009</v>
      </c>
      <c r="V253">
        <v>-651.78</v>
      </c>
      <c r="W253">
        <v>-10619.85</v>
      </c>
      <c r="X253">
        <v>-19999.689999999999</v>
      </c>
      <c r="Y253">
        <v>-9339.91</v>
      </c>
      <c r="Z253">
        <v>-559.79</v>
      </c>
      <c r="AA253">
        <v>-14391.77</v>
      </c>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359</v>
      </c>
      <c r="B254">
        <v>483657.07</v>
      </c>
      <c r="C254">
        <v>306700.18</v>
      </c>
      <c r="D254">
        <v>247208.64</v>
      </c>
      <c r="E254">
        <v>239501.17</v>
      </c>
      <c r="F254">
        <v>291307.27</v>
      </c>
      <c r="G254">
        <v>109668.92</v>
      </c>
      <c r="H254">
        <v>80353.09</v>
      </c>
      <c r="I254">
        <v>44239.9</v>
      </c>
      <c r="J254">
        <v>186103.34</v>
      </c>
      <c r="K254">
        <v>122886.99</v>
      </c>
      <c r="L254">
        <v>77903.34</v>
      </c>
      <c r="M254">
        <v>40891.08</v>
      </c>
      <c r="N254">
        <v>203315.83</v>
      </c>
      <c r="O254">
        <v>153578.93</v>
      </c>
      <c r="P254">
        <v>153578.93</v>
      </c>
      <c r="Q254">
        <v>95418.66</v>
      </c>
      <c r="R254">
        <v>51537.17</v>
      </c>
      <c r="S254">
        <v>87782.51</v>
      </c>
      <c r="T254">
        <v>42860.1</v>
      </c>
      <c r="U254">
        <v>34324.720000000001</v>
      </c>
      <c r="V254">
        <v>11344.23</v>
      </c>
      <c r="W254">
        <v>82072.679999999993</v>
      </c>
      <c r="X254">
        <v>70754.39</v>
      </c>
      <c r="Y254">
        <v>31332.7</v>
      </c>
      <c r="Z254">
        <v>3855.63</v>
      </c>
      <c r="AA254">
        <v>86247.49</v>
      </c>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558</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559</v>
      </c>
      <c r="B256">
        <v>0</v>
      </c>
      <c r="C256">
        <v>0</v>
      </c>
      <c r="D256">
        <v>0</v>
      </c>
      <c r="E256">
        <v>0</v>
      </c>
      <c r="F256">
        <v>0</v>
      </c>
      <c r="G256">
        <v>0</v>
      </c>
      <c r="H256">
        <v>0</v>
      </c>
      <c r="I256">
        <v>0</v>
      </c>
      <c r="J256">
        <v>0</v>
      </c>
      <c r="K256">
        <v>0</v>
      </c>
      <c r="L256">
        <v>0</v>
      </c>
      <c r="M256">
        <v>0</v>
      </c>
      <c r="N256">
        <v>30000</v>
      </c>
      <c r="O256">
        <v>30000</v>
      </c>
      <c r="P256">
        <v>30000</v>
      </c>
      <c r="Q256">
        <v>0</v>
      </c>
      <c r="R256">
        <v>0</v>
      </c>
      <c r="S256">
        <v>320000</v>
      </c>
      <c r="T256">
        <v>270000</v>
      </c>
      <c r="U256">
        <v>250000</v>
      </c>
      <c r="V256">
        <v>250000</v>
      </c>
      <c r="W256">
        <v>-240000</v>
      </c>
      <c r="X256">
        <v>-240000</v>
      </c>
      <c r="Y256">
        <v>-340000</v>
      </c>
      <c r="Z256">
        <v>-340000</v>
      </c>
      <c r="AA256">
        <v>-30000</v>
      </c>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562</v>
      </c>
      <c r="B257">
        <v>106.75</v>
      </c>
      <c r="C257">
        <v>12.35</v>
      </c>
      <c r="D257">
        <v>8.4700000000000006</v>
      </c>
      <c r="E257">
        <v>8.42</v>
      </c>
      <c r="F257">
        <v>513.5</v>
      </c>
      <c r="G257">
        <v>94.66</v>
      </c>
      <c r="H257">
        <v>94.1</v>
      </c>
      <c r="I257">
        <v>93.46</v>
      </c>
      <c r="J257">
        <v>71.48</v>
      </c>
      <c r="K257">
        <v>4.54</v>
      </c>
      <c r="L257">
        <v>3.95</v>
      </c>
      <c r="M257">
        <v>0.57999999999999996</v>
      </c>
      <c r="N257">
        <v>27.3</v>
      </c>
      <c r="O257">
        <v>21.69</v>
      </c>
      <c r="P257">
        <v>21.69</v>
      </c>
      <c r="Q257">
        <v>4.6500000000000004</v>
      </c>
      <c r="R257">
        <v>3.65</v>
      </c>
      <c r="S257">
        <v>0.6</v>
      </c>
      <c r="T257">
        <v>0.6</v>
      </c>
      <c r="U257">
        <v>0.6</v>
      </c>
      <c r="V257">
        <v>0.11</v>
      </c>
      <c r="W257">
        <v>7.43</v>
      </c>
      <c r="X257">
        <v>0</v>
      </c>
      <c r="Y257">
        <v>0</v>
      </c>
      <c r="Z257">
        <v>0</v>
      </c>
      <c r="AA257">
        <v>0</v>
      </c>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563</v>
      </c>
      <c r="B258">
        <v>106.75</v>
      </c>
      <c r="C258">
        <v>12.35</v>
      </c>
      <c r="D258">
        <v>8.4700000000000006</v>
      </c>
      <c r="E258">
        <v>8.42</v>
      </c>
      <c r="F258">
        <v>513.5</v>
      </c>
      <c r="G258">
        <v>94.66</v>
      </c>
      <c r="H258">
        <v>94.1</v>
      </c>
      <c r="I258">
        <v>93.46</v>
      </c>
      <c r="J258">
        <v>71.48</v>
      </c>
      <c r="K258">
        <v>4.54</v>
      </c>
      <c r="L258">
        <v>3.95</v>
      </c>
      <c r="M258">
        <v>0.57999999999999996</v>
      </c>
      <c r="N258">
        <v>27.3</v>
      </c>
      <c r="O258">
        <v>21.69</v>
      </c>
      <c r="P258">
        <v>21.69</v>
      </c>
      <c r="Q258">
        <v>4.6500000000000004</v>
      </c>
      <c r="R258">
        <v>3.65</v>
      </c>
      <c r="S258">
        <v>0.6</v>
      </c>
      <c r="T258">
        <v>0.6</v>
      </c>
      <c r="U258">
        <v>0.6</v>
      </c>
      <c r="V258">
        <v>0.11</v>
      </c>
      <c r="W258">
        <v>7.43</v>
      </c>
      <c r="X258">
        <v>0</v>
      </c>
      <c r="Y258">
        <v>0</v>
      </c>
      <c r="Z258">
        <v>0</v>
      </c>
      <c r="AA258">
        <v>0</v>
      </c>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360</v>
      </c>
      <c r="B259">
        <v>-82395.63</v>
      </c>
      <c r="C259">
        <v>-71146.080000000002</v>
      </c>
      <c r="D259">
        <v>-64131.88</v>
      </c>
      <c r="E259">
        <v>-44008</v>
      </c>
      <c r="F259">
        <v>-20485.490000000002</v>
      </c>
      <c r="G259">
        <v>-13685.6</v>
      </c>
      <c r="H259">
        <v>-5885.32</v>
      </c>
      <c r="I259">
        <v>-4009.28</v>
      </c>
      <c r="J259">
        <v>-54386.559999999998</v>
      </c>
      <c r="K259">
        <v>-45055.99</v>
      </c>
      <c r="L259">
        <v>-39465.29</v>
      </c>
      <c r="M259">
        <v>-26244.1</v>
      </c>
      <c r="N259">
        <v>-179580.67</v>
      </c>
      <c r="O259">
        <v>-157553.19</v>
      </c>
      <c r="P259">
        <v>-157553.19</v>
      </c>
      <c r="Q259">
        <v>-138430.75</v>
      </c>
      <c r="R259">
        <v>-60785.54</v>
      </c>
      <c r="S259">
        <v>-650825.30000000005</v>
      </c>
      <c r="T259">
        <v>-528729.68999999994</v>
      </c>
      <c r="U259">
        <v>-414883.26</v>
      </c>
      <c r="V259">
        <v>-227490.84</v>
      </c>
      <c r="W259">
        <v>-436956.69</v>
      </c>
      <c r="X259">
        <v>-337282.01</v>
      </c>
      <c r="Y259">
        <v>-193915.15</v>
      </c>
      <c r="Z259">
        <v>-83084.179999999993</v>
      </c>
      <c r="AA259">
        <v>-177322.37</v>
      </c>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563</v>
      </c>
      <c r="B260">
        <v>-63341.08</v>
      </c>
      <c r="C260">
        <v>-52139.68</v>
      </c>
      <c r="D260">
        <v>-47699.22</v>
      </c>
      <c r="E260">
        <v>-29666.54</v>
      </c>
      <c r="F260">
        <v>-20055.490000000002</v>
      </c>
      <c r="G260">
        <v>-13655.6</v>
      </c>
      <c r="H260">
        <v>-5855.32</v>
      </c>
      <c r="I260">
        <v>-4009.28</v>
      </c>
      <c r="J260">
        <v>-54226.06</v>
      </c>
      <c r="K260">
        <v>-45055.99</v>
      </c>
      <c r="L260">
        <v>-39465.29</v>
      </c>
      <c r="M260">
        <v>-26244.1</v>
      </c>
      <c r="N260">
        <v>-178995.92</v>
      </c>
      <c r="O260">
        <v>-156986.09</v>
      </c>
      <c r="P260">
        <v>-156986.09</v>
      </c>
      <c r="Q260">
        <v>-137895.75</v>
      </c>
      <c r="R260">
        <v>-60785.54</v>
      </c>
      <c r="S260">
        <v>-648709.66</v>
      </c>
      <c r="T260">
        <v>-526662.19999999995</v>
      </c>
      <c r="U260">
        <v>-412925.48</v>
      </c>
      <c r="V260">
        <v>-223224.73</v>
      </c>
      <c r="W260">
        <v>-435731.65</v>
      </c>
      <c r="X260">
        <v>-336056.97</v>
      </c>
      <c r="Y260">
        <v>-193300.01</v>
      </c>
      <c r="Z260">
        <v>-82511.73</v>
      </c>
      <c r="AA260">
        <v>-173661.34</v>
      </c>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564</v>
      </c>
      <c r="B261">
        <v>-19054.55</v>
      </c>
      <c r="C261">
        <v>-19006.400000000001</v>
      </c>
      <c r="D261">
        <v>-16432.669999999998</v>
      </c>
      <c r="E261">
        <v>-14341.46</v>
      </c>
      <c r="F261">
        <v>-430</v>
      </c>
      <c r="G261">
        <v>-30</v>
      </c>
      <c r="H261">
        <v>-30</v>
      </c>
      <c r="I261">
        <v>0</v>
      </c>
      <c r="J261">
        <v>-160.5</v>
      </c>
      <c r="K261">
        <v>0</v>
      </c>
      <c r="L261">
        <v>0</v>
      </c>
      <c r="M261">
        <v>0</v>
      </c>
      <c r="N261">
        <v>-584.76</v>
      </c>
      <c r="O261">
        <v>-567.1</v>
      </c>
      <c r="P261">
        <v>-567.1</v>
      </c>
      <c r="Q261">
        <v>-535</v>
      </c>
      <c r="R261">
        <v>0</v>
      </c>
      <c r="S261">
        <v>-2115.64</v>
      </c>
      <c r="T261">
        <v>-2067.4899999999998</v>
      </c>
      <c r="U261">
        <v>-1957.78</v>
      </c>
      <c r="V261">
        <v>-4266.1099999999997</v>
      </c>
      <c r="W261">
        <v>-1225.04</v>
      </c>
      <c r="X261">
        <v>-1225.04</v>
      </c>
      <c r="Y261">
        <v>-615.14</v>
      </c>
      <c r="Z261">
        <v>-572.45000000000005</v>
      </c>
      <c r="AA261">
        <v>-3661.03</v>
      </c>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660</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-1200</v>
      </c>
      <c r="X262">
        <v>-1200</v>
      </c>
      <c r="Y262">
        <v>0</v>
      </c>
      <c r="Z262">
        <v>0</v>
      </c>
      <c r="AA262">
        <v>156.30000000000001</v>
      </c>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567</v>
      </c>
      <c r="B263">
        <v>0</v>
      </c>
      <c r="C263">
        <v>0</v>
      </c>
      <c r="D263">
        <v>0</v>
      </c>
      <c r="E263">
        <v>0</v>
      </c>
      <c r="F263">
        <v>0</v>
      </c>
      <c r="G263">
        <v>0</v>
      </c>
      <c r="H263">
        <v>0</v>
      </c>
      <c r="I263">
        <v>0</v>
      </c>
      <c r="J263">
        <v>0</v>
      </c>
      <c r="K263">
        <v>0</v>
      </c>
      <c r="L263">
        <v>0</v>
      </c>
      <c r="M263">
        <v>0</v>
      </c>
      <c r="N263">
        <v>0</v>
      </c>
      <c r="O263">
        <v>0</v>
      </c>
      <c r="P263">
        <v>0</v>
      </c>
      <c r="Q263">
        <v>0</v>
      </c>
      <c r="R263">
        <v>0</v>
      </c>
      <c r="S263">
        <v>-1900</v>
      </c>
      <c r="T263">
        <v>-1900</v>
      </c>
      <c r="U263">
        <v>-1900</v>
      </c>
      <c r="V263">
        <v>-1900</v>
      </c>
      <c r="W263">
        <v>0</v>
      </c>
      <c r="X263">
        <v>0</v>
      </c>
      <c r="Y263">
        <v>0</v>
      </c>
      <c r="Z263">
        <v>0</v>
      </c>
      <c r="AA263">
        <v>0</v>
      </c>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361</v>
      </c>
      <c r="B264">
        <v>-82288.88</v>
      </c>
      <c r="C264">
        <v>-71133.73</v>
      </c>
      <c r="D264">
        <v>-64123.42</v>
      </c>
      <c r="E264">
        <v>-43999.58</v>
      </c>
      <c r="F264">
        <v>-19972</v>
      </c>
      <c r="G264">
        <v>-13590.94</v>
      </c>
      <c r="H264">
        <v>-5791.22</v>
      </c>
      <c r="I264">
        <v>-3915.82</v>
      </c>
      <c r="J264">
        <v>-54315.08</v>
      </c>
      <c r="K264">
        <v>-45051.46</v>
      </c>
      <c r="L264">
        <v>-39461.339999999997</v>
      </c>
      <c r="M264">
        <v>-26243.52</v>
      </c>
      <c r="N264">
        <v>-149553.38</v>
      </c>
      <c r="O264">
        <v>-127531.5</v>
      </c>
      <c r="P264">
        <v>-127531.5</v>
      </c>
      <c r="Q264">
        <v>-138426.10999999999</v>
      </c>
      <c r="R264">
        <v>-60781.9</v>
      </c>
      <c r="S264">
        <v>-332724.7</v>
      </c>
      <c r="T264">
        <v>-260629.09</v>
      </c>
      <c r="U264">
        <v>-166782.66</v>
      </c>
      <c r="V264">
        <v>20609.27</v>
      </c>
      <c r="W264">
        <v>-678149.27</v>
      </c>
      <c r="X264">
        <v>-578482.01</v>
      </c>
      <c r="Y264">
        <v>-533915.15</v>
      </c>
      <c r="Z264">
        <v>-423084.18</v>
      </c>
      <c r="AA264">
        <v>-207166.07</v>
      </c>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568</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569</v>
      </c>
      <c r="B266">
        <v>0</v>
      </c>
      <c r="C266">
        <v>0</v>
      </c>
      <c r="D266">
        <v>0</v>
      </c>
      <c r="E266">
        <v>0</v>
      </c>
      <c r="F266">
        <v>0</v>
      </c>
      <c r="G266">
        <v>0</v>
      </c>
      <c r="H266">
        <v>0</v>
      </c>
      <c r="I266">
        <v>0</v>
      </c>
      <c r="J266">
        <v>20000</v>
      </c>
      <c r="K266">
        <v>20000</v>
      </c>
      <c r="L266">
        <v>20000</v>
      </c>
      <c r="M266">
        <v>0</v>
      </c>
      <c r="N266">
        <v>0</v>
      </c>
      <c r="O266">
        <v>0</v>
      </c>
      <c r="P266">
        <v>0</v>
      </c>
      <c r="Q266">
        <v>0</v>
      </c>
      <c r="R266">
        <v>0</v>
      </c>
      <c r="S266">
        <v>0</v>
      </c>
      <c r="T266">
        <v>0</v>
      </c>
      <c r="U266">
        <v>55000</v>
      </c>
      <c r="V266">
        <v>0</v>
      </c>
      <c r="W266">
        <v>0</v>
      </c>
      <c r="X266">
        <v>0</v>
      </c>
      <c r="Y266">
        <v>0</v>
      </c>
      <c r="Z266">
        <v>0</v>
      </c>
      <c r="AA266">
        <v>0</v>
      </c>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570</v>
      </c>
      <c r="B267">
        <v>83840</v>
      </c>
      <c r="C267">
        <v>83840</v>
      </c>
      <c r="D267">
        <v>83840</v>
      </c>
      <c r="E267">
        <v>33840</v>
      </c>
      <c r="F267">
        <v>0</v>
      </c>
      <c r="G267">
        <v>0</v>
      </c>
      <c r="H267">
        <v>0</v>
      </c>
      <c r="I267">
        <v>0</v>
      </c>
      <c r="J267">
        <v>60000</v>
      </c>
      <c r="K267">
        <v>60000</v>
      </c>
      <c r="L267">
        <v>60000</v>
      </c>
      <c r="M267">
        <v>20000</v>
      </c>
      <c r="N267">
        <v>65000</v>
      </c>
      <c r="O267">
        <v>50000</v>
      </c>
      <c r="P267">
        <v>50000</v>
      </c>
      <c r="Q267">
        <v>50000</v>
      </c>
      <c r="R267">
        <v>0</v>
      </c>
      <c r="S267">
        <v>290000</v>
      </c>
      <c r="T267">
        <v>200000</v>
      </c>
      <c r="U267">
        <v>0</v>
      </c>
      <c r="V267">
        <v>0</v>
      </c>
      <c r="W267">
        <v>0</v>
      </c>
      <c r="X267">
        <v>0</v>
      </c>
      <c r="Y267">
        <v>0</v>
      </c>
      <c r="Z267">
        <v>0</v>
      </c>
      <c r="AA267">
        <v>0</v>
      </c>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571</v>
      </c>
      <c r="B268">
        <v>50000</v>
      </c>
      <c r="C268">
        <v>50000</v>
      </c>
      <c r="D268">
        <v>50000</v>
      </c>
      <c r="E268">
        <v>0</v>
      </c>
      <c r="F268">
        <v>0</v>
      </c>
      <c r="G268">
        <v>0</v>
      </c>
      <c r="H268">
        <v>0</v>
      </c>
      <c r="I268">
        <v>0</v>
      </c>
      <c r="J268">
        <v>60000</v>
      </c>
      <c r="K268">
        <v>60000</v>
      </c>
      <c r="L268">
        <v>60000</v>
      </c>
      <c r="M268">
        <v>20000</v>
      </c>
      <c r="N268">
        <v>65000</v>
      </c>
      <c r="O268">
        <v>50000</v>
      </c>
      <c r="P268">
        <v>50000</v>
      </c>
      <c r="Q268">
        <v>50000</v>
      </c>
      <c r="R268">
        <v>0</v>
      </c>
      <c r="S268">
        <v>290000</v>
      </c>
      <c r="T268">
        <v>200000</v>
      </c>
      <c r="U268">
        <v>0</v>
      </c>
      <c r="V268">
        <v>0</v>
      </c>
      <c r="W268">
        <v>0</v>
      </c>
      <c r="X268">
        <v>0</v>
      </c>
      <c r="Y268">
        <v>0</v>
      </c>
      <c r="Z268">
        <v>0</v>
      </c>
      <c r="AA268">
        <v>0</v>
      </c>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572</v>
      </c>
      <c r="B269">
        <v>50000</v>
      </c>
      <c r="C269">
        <v>50000</v>
      </c>
      <c r="D269">
        <v>50000</v>
      </c>
      <c r="E269">
        <v>0</v>
      </c>
      <c r="F269">
        <v>0</v>
      </c>
      <c r="G269">
        <v>0</v>
      </c>
      <c r="H269">
        <v>0</v>
      </c>
      <c r="I269">
        <v>0</v>
      </c>
      <c r="J269">
        <v>60000</v>
      </c>
      <c r="K269">
        <v>60000</v>
      </c>
      <c r="L269">
        <v>60000</v>
      </c>
      <c r="M269">
        <v>20000</v>
      </c>
      <c r="N269">
        <v>65000</v>
      </c>
      <c r="O269">
        <v>50000</v>
      </c>
      <c r="P269">
        <v>50000</v>
      </c>
      <c r="Q269">
        <v>50000</v>
      </c>
      <c r="R269">
        <v>0</v>
      </c>
      <c r="S269">
        <v>290000</v>
      </c>
      <c r="T269">
        <v>200000</v>
      </c>
      <c r="U269">
        <v>0</v>
      </c>
      <c r="V269">
        <v>0</v>
      </c>
      <c r="W269">
        <v>0</v>
      </c>
      <c r="X269">
        <v>0</v>
      </c>
      <c r="Y269">
        <v>0</v>
      </c>
      <c r="Z269">
        <v>0</v>
      </c>
      <c r="AA269">
        <v>0</v>
      </c>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573</v>
      </c>
      <c r="B270">
        <v>33840</v>
      </c>
      <c r="C270">
        <v>33840</v>
      </c>
      <c r="D270">
        <v>33840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574</v>
      </c>
      <c r="B271">
        <v>33840</v>
      </c>
      <c r="C271">
        <v>33840</v>
      </c>
      <c r="D271">
        <v>33840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575</v>
      </c>
      <c r="B272">
        <v>-153297.5</v>
      </c>
      <c r="C272">
        <v>-127390.17</v>
      </c>
      <c r="D272">
        <v>-71590.48</v>
      </c>
      <c r="E272">
        <v>-25809.45</v>
      </c>
      <c r="F272">
        <v>-102096.21</v>
      </c>
      <c r="G272">
        <v>-76354.5</v>
      </c>
      <c r="H272">
        <v>-50787.42</v>
      </c>
      <c r="I272">
        <v>-25361.32</v>
      </c>
      <c r="J272">
        <v>-38137.040000000001</v>
      </c>
      <c r="K272">
        <v>-24877.1</v>
      </c>
      <c r="L272">
        <v>-24877.1</v>
      </c>
      <c r="M272">
        <v>-24877.1</v>
      </c>
      <c r="N272">
        <v>-73843.62</v>
      </c>
      <c r="O272">
        <v>-55100.73</v>
      </c>
      <c r="P272">
        <v>-55100.73</v>
      </c>
      <c r="Q272">
        <v>-36650.44</v>
      </c>
      <c r="R272">
        <v>-18207.919999999998</v>
      </c>
      <c r="S272">
        <v>-78489.3</v>
      </c>
      <c r="T272">
        <v>-60210.63</v>
      </c>
      <c r="U272">
        <v>-40850.47</v>
      </c>
      <c r="V272">
        <v>-20412.84</v>
      </c>
      <c r="W272">
        <v>0</v>
      </c>
      <c r="X272">
        <v>0</v>
      </c>
      <c r="Y272">
        <v>0</v>
      </c>
      <c r="Z272">
        <v>0</v>
      </c>
      <c r="AA272">
        <v>-4380.43</v>
      </c>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3739</v>
      </c>
      <c r="B273">
        <v>-50000</v>
      </c>
      <c r="C273">
        <v>-50000</v>
      </c>
      <c r="D273">
        <v>-20000</v>
      </c>
      <c r="E273">
        <v>0</v>
      </c>
      <c r="F273">
        <v>0</v>
      </c>
      <c r="G273">
        <v>0</v>
      </c>
      <c r="H273">
        <v>0</v>
      </c>
      <c r="I273">
        <v>0</v>
      </c>
      <c r="J273">
        <v>-38137.040000000001</v>
      </c>
      <c r="K273">
        <v>-24877.1</v>
      </c>
      <c r="L273">
        <v>-24877.1</v>
      </c>
      <c r="M273">
        <v>-24877.1</v>
      </c>
      <c r="N273">
        <v>-73843.62</v>
      </c>
      <c r="O273">
        <v>-55100.73</v>
      </c>
      <c r="P273">
        <v>-55100.73</v>
      </c>
      <c r="Q273">
        <v>-36650.44</v>
      </c>
      <c r="R273">
        <v>-18207.919999999998</v>
      </c>
      <c r="S273">
        <v>-78489.3</v>
      </c>
      <c r="T273">
        <v>-60210.63</v>
      </c>
      <c r="U273">
        <v>-40850.47</v>
      </c>
      <c r="V273">
        <v>-20412.84</v>
      </c>
      <c r="W273">
        <v>0</v>
      </c>
      <c r="X273">
        <v>0</v>
      </c>
      <c r="Y273">
        <v>0</v>
      </c>
      <c r="Z273">
        <v>0</v>
      </c>
      <c r="AA273">
        <v>0</v>
      </c>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3740</v>
      </c>
      <c r="B274">
        <v>-50000</v>
      </c>
      <c r="C274">
        <v>-50000</v>
      </c>
      <c r="D274">
        <v>-20000</v>
      </c>
      <c r="E274">
        <v>0</v>
      </c>
      <c r="F274">
        <v>0</v>
      </c>
      <c r="G274">
        <v>0</v>
      </c>
      <c r="H274">
        <v>0</v>
      </c>
      <c r="I274">
        <v>0</v>
      </c>
      <c r="J274">
        <v>-38137.040000000001</v>
      </c>
      <c r="K274">
        <v>-24877.1</v>
      </c>
      <c r="L274">
        <v>-24877.1</v>
      </c>
      <c r="M274">
        <v>-24877.1</v>
      </c>
      <c r="N274">
        <v>-73843.62</v>
      </c>
      <c r="O274">
        <v>-55100.73</v>
      </c>
      <c r="P274">
        <v>-55100.73</v>
      </c>
      <c r="Q274">
        <v>-36650.44</v>
      </c>
      <c r="R274">
        <v>-18207.919999999998</v>
      </c>
      <c r="S274">
        <v>-78489.3</v>
      </c>
      <c r="T274">
        <v>-60210.63</v>
      </c>
      <c r="U274">
        <v>-40850.47</v>
      </c>
      <c r="V274">
        <v>-20412.84</v>
      </c>
      <c r="W274">
        <v>0</v>
      </c>
      <c r="X274">
        <v>0</v>
      </c>
      <c r="Y274">
        <v>0</v>
      </c>
      <c r="Z274">
        <v>0</v>
      </c>
      <c r="AA274">
        <v>0</v>
      </c>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576</v>
      </c>
      <c r="B275">
        <v>-103297.5</v>
      </c>
      <c r="C275">
        <v>-77390.17</v>
      </c>
      <c r="D275">
        <v>-51590.48</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-4380.43</v>
      </c>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577</v>
      </c>
      <c r="B276">
        <v>-103297.5</v>
      </c>
      <c r="C276">
        <v>-77390.17</v>
      </c>
      <c r="D276">
        <v>-51590.48</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-4380.43</v>
      </c>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578</v>
      </c>
      <c r="B277">
        <v>-2617.14</v>
      </c>
      <c r="C277">
        <v>-1917.41</v>
      </c>
      <c r="D277">
        <v>-1294.72</v>
      </c>
      <c r="E277">
        <v>-631.30999999999995</v>
      </c>
      <c r="F277">
        <v>-2493.75</v>
      </c>
      <c r="G277">
        <v>-1862.43</v>
      </c>
      <c r="H277">
        <v>-1241.6199999999999</v>
      </c>
      <c r="I277">
        <v>-620.80999999999995</v>
      </c>
      <c r="J277">
        <v>-2025.27</v>
      </c>
      <c r="K277">
        <v>-1404.46</v>
      </c>
      <c r="L277">
        <v>-783.65</v>
      </c>
      <c r="M277">
        <v>-277.33</v>
      </c>
      <c r="N277">
        <v>-436.56</v>
      </c>
      <c r="O277">
        <v>-272.85000000000002</v>
      </c>
      <c r="P277">
        <v>-272.85000000000002</v>
      </c>
      <c r="Q277">
        <v>-109.14</v>
      </c>
      <c r="R277">
        <v>0</v>
      </c>
      <c r="S277">
        <v>-63.3</v>
      </c>
      <c r="T277">
        <v>-63.3</v>
      </c>
      <c r="U277">
        <v>-63.3</v>
      </c>
      <c r="V277">
        <v>-38</v>
      </c>
      <c r="W277">
        <v>-225.32</v>
      </c>
      <c r="X277">
        <v>-164.76</v>
      </c>
      <c r="Y277">
        <v>-104.2</v>
      </c>
      <c r="Z277">
        <v>-54.92</v>
      </c>
      <c r="AA277">
        <v>-219.68</v>
      </c>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580</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786144</v>
      </c>
      <c r="X278">
        <v>745932.78</v>
      </c>
      <c r="Y278">
        <v>786144</v>
      </c>
      <c r="Z278">
        <v>786144</v>
      </c>
      <c r="AA278">
        <v>120201.60000000001</v>
      </c>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581</v>
      </c>
      <c r="B279">
        <v>-245015.4</v>
      </c>
      <c r="C279">
        <v>-244662.11</v>
      </c>
      <c r="D279">
        <v>-135263.70000000001</v>
      </c>
      <c r="E279">
        <v>-25.35</v>
      </c>
      <c r="F279">
        <v>-81619</v>
      </c>
      <c r="G279">
        <v>-81463.259999999995</v>
      </c>
      <c r="H279">
        <v>-54444.09</v>
      </c>
      <c r="I279">
        <v>-39.020000000000003</v>
      </c>
      <c r="J279">
        <v>-54523.1</v>
      </c>
      <c r="K279">
        <v>-54439.48</v>
      </c>
      <c r="L279">
        <v>-38078.67</v>
      </c>
      <c r="M279">
        <v>-14.47</v>
      </c>
      <c r="N279">
        <v>-54193.9</v>
      </c>
      <c r="O279">
        <v>-53917.3</v>
      </c>
      <c r="P279">
        <v>-53917.3</v>
      </c>
      <c r="Q279">
        <v>-15993.8</v>
      </c>
      <c r="R279">
        <v>-6.44</v>
      </c>
      <c r="S279">
        <v>-60451.55</v>
      </c>
      <c r="T279">
        <v>-60293.65</v>
      </c>
      <c r="U279">
        <v>-30524.87</v>
      </c>
      <c r="V279">
        <v>-623.73</v>
      </c>
      <c r="W279">
        <v>-53844.32</v>
      </c>
      <c r="X279">
        <v>-27453.24</v>
      </c>
      <c r="Y279">
        <v>-27239.23</v>
      </c>
      <c r="Z279">
        <v>-955.04</v>
      </c>
      <c r="AA279">
        <v>-54309.3</v>
      </c>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582</v>
      </c>
      <c r="B280">
        <v>-5197.9799999999996</v>
      </c>
      <c r="C280">
        <v>-3962.69</v>
      </c>
      <c r="D280">
        <v>-2625.54</v>
      </c>
      <c r="E280">
        <v>-1290.28</v>
      </c>
      <c r="F280">
        <v>-6303.79</v>
      </c>
      <c r="G280">
        <v>-4945.7700000000004</v>
      </c>
      <c r="H280">
        <v>-3412.03</v>
      </c>
      <c r="I280">
        <v>-1738.4</v>
      </c>
      <c r="J280">
        <v>-7431.33</v>
      </c>
      <c r="K280">
        <v>-5591.54</v>
      </c>
      <c r="L280">
        <v>-3908.51</v>
      </c>
      <c r="M280">
        <v>-2122.9</v>
      </c>
      <c r="N280">
        <v>-10156.379999999999</v>
      </c>
      <c r="O280">
        <v>-7899.27</v>
      </c>
      <c r="P280">
        <v>-7899.27</v>
      </c>
      <c r="Q280">
        <v>-5349.56</v>
      </c>
      <c r="R280">
        <v>-2792.08</v>
      </c>
      <c r="S280">
        <v>-5511.74</v>
      </c>
      <c r="T280">
        <v>-2790.41</v>
      </c>
      <c r="U280">
        <v>-978.63</v>
      </c>
      <c r="V280">
        <v>-587.16</v>
      </c>
      <c r="W280">
        <v>0</v>
      </c>
      <c r="X280">
        <v>0</v>
      </c>
      <c r="Y280">
        <v>0</v>
      </c>
      <c r="Z280">
        <v>0</v>
      </c>
      <c r="AA280">
        <v>0</v>
      </c>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583</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-25132.01</v>
      </c>
      <c r="X281">
        <v>25132.01</v>
      </c>
      <c r="Y281">
        <v>-25132.01</v>
      </c>
      <c r="Z281">
        <v>-25132.01</v>
      </c>
      <c r="AA281">
        <v>-250.4</v>
      </c>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362</v>
      </c>
      <c r="B282">
        <v>-322288.03000000003</v>
      </c>
      <c r="C282">
        <v>-294092.38</v>
      </c>
      <c r="D282">
        <v>-126934.45</v>
      </c>
      <c r="E282">
        <v>6083.61</v>
      </c>
      <c r="F282">
        <v>-192512.75</v>
      </c>
      <c r="G282">
        <v>-164625.97</v>
      </c>
      <c r="H282">
        <v>-109885.16</v>
      </c>
      <c r="I282">
        <v>-27759.56</v>
      </c>
      <c r="J282">
        <v>-22116.75</v>
      </c>
      <c r="K282">
        <v>-6312.58</v>
      </c>
      <c r="L282">
        <v>12352.07</v>
      </c>
      <c r="M282">
        <v>-7291.81</v>
      </c>
      <c r="N282">
        <v>-73630.460000000006</v>
      </c>
      <c r="O282">
        <v>-67190.149999999994</v>
      </c>
      <c r="P282">
        <v>-67190.149999999994</v>
      </c>
      <c r="Q282">
        <v>-8102.94</v>
      </c>
      <c r="R282">
        <v>-21006.44</v>
      </c>
      <c r="S282">
        <v>145484.10999999999</v>
      </c>
      <c r="T282">
        <v>76642.02</v>
      </c>
      <c r="U282">
        <v>-17417.28</v>
      </c>
      <c r="V282">
        <v>-21661.73</v>
      </c>
      <c r="W282">
        <v>706942.35</v>
      </c>
      <c r="X282">
        <v>743446.79</v>
      </c>
      <c r="Y282">
        <v>733668.56</v>
      </c>
      <c r="Z282">
        <v>760002.02</v>
      </c>
      <c r="AA282">
        <v>61041.79</v>
      </c>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363</v>
      </c>
      <c r="B283">
        <v>79080.17</v>
      </c>
      <c r="C283">
        <v>-58525.94</v>
      </c>
      <c r="D283">
        <v>56150.78</v>
      </c>
      <c r="E283">
        <v>201585.2</v>
      </c>
      <c r="F283">
        <v>78822.53</v>
      </c>
      <c r="G283">
        <v>-68547.990000000005</v>
      </c>
      <c r="H283">
        <v>-35323.29</v>
      </c>
      <c r="I283">
        <v>12564.52</v>
      </c>
      <c r="J283">
        <v>109671.51</v>
      </c>
      <c r="K283">
        <v>71522.95</v>
      </c>
      <c r="L283">
        <v>50794.06</v>
      </c>
      <c r="M283">
        <v>7355.76</v>
      </c>
      <c r="N283">
        <v>-19868.02</v>
      </c>
      <c r="O283">
        <v>-41142.720000000001</v>
      </c>
      <c r="P283">
        <v>-41142.720000000001</v>
      </c>
      <c r="Q283">
        <v>-51110.38</v>
      </c>
      <c r="R283">
        <v>-30251.17</v>
      </c>
      <c r="S283">
        <v>-99458.09</v>
      </c>
      <c r="T283">
        <v>-141126.98000000001</v>
      </c>
      <c r="U283">
        <v>-149875.22</v>
      </c>
      <c r="V283">
        <v>10291.77</v>
      </c>
      <c r="W283">
        <v>110865.77</v>
      </c>
      <c r="X283">
        <v>235719.16</v>
      </c>
      <c r="Y283">
        <v>231086.11</v>
      </c>
      <c r="Z283">
        <v>340773.47</v>
      </c>
      <c r="AA283">
        <v>-59876.79</v>
      </c>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585</v>
      </c>
      <c r="B284">
        <v>237705.5</v>
      </c>
      <c r="C284">
        <v>237705.5</v>
      </c>
      <c r="D284">
        <v>237705.5</v>
      </c>
      <c r="E284">
        <v>237705.5</v>
      </c>
      <c r="F284">
        <v>158882.97</v>
      </c>
      <c r="G284">
        <v>158882.97</v>
      </c>
      <c r="H284">
        <v>158882.97</v>
      </c>
      <c r="I284">
        <v>158882.97</v>
      </c>
      <c r="J284">
        <v>49211.46</v>
      </c>
      <c r="K284">
        <v>49211.46</v>
      </c>
      <c r="L284">
        <v>49211.46</v>
      </c>
      <c r="M284">
        <v>49211.46</v>
      </c>
      <c r="N284">
        <v>69079.47</v>
      </c>
      <c r="O284">
        <v>69079.47</v>
      </c>
      <c r="P284">
        <v>69079.47</v>
      </c>
      <c r="Q284">
        <v>69079.47</v>
      </c>
      <c r="R284">
        <v>69079.47</v>
      </c>
      <c r="S284">
        <v>168537.56</v>
      </c>
      <c r="T284">
        <v>168537.56</v>
      </c>
      <c r="U284">
        <v>168537.56</v>
      </c>
      <c r="V284">
        <v>168537.56</v>
      </c>
      <c r="W284">
        <v>57671.79</v>
      </c>
      <c r="X284">
        <v>57671.79</v>
      </c>
      <c r="Y284">
        <v>57671.79</v>
      </c>
      <c r="Z284">
        <v>57671.79</v>
      </c>
      <c r="AA284">
        <v>117548.58</v>
      </c>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586</v>
      </c>
      <c r="B285">
        <v>316785.65999999997</v>
      </c>
      <c r="C285">
        <v>179179.56</v>
      </c>
      <c r="D285">
        <v>293856.28000000003</v>
      </c>
      <c r="E285">
        <v>439290.69</v>
      </c>
      <c r="F285">
        <v>237705.5</v>
      </c>
      <c r="G285">
        <v>90334.98</v>
      </c>
      <c r="H285">
        <v>123559.67999999999</v>
      </c>
      <c r="I285">
        <v>171447.49</v>
      </c>
      <c r="J285">
        <v>158882.97</v>
      </c>
      <c r="K285">
        <v>120734.41</v>
      </c>
      <c r="L285">
        <v>100005.52</v>
      </c>
      <c r="M285">
        <v>56567.22</v>
      </c>
      <c r="N285">
        <v>49211.46</v>
      </c>
      <c r="O285">
        <v>27936.75</v>
      </c>
      <c r="P285">
        <v>27936.75</v>
      </c>
      <c r="Q285">
        <v>17969.09</v>
      </c>
      <c r="R285">
        <v>38828.31</v>
      </c>
      <c r="S285">
        <v>69079.47</v>
      </c>
      <c r="T285">
        <v>27410.58</v>
      </c>
      <c r="U285">
        <v>18662.34</v>
      </c>
      <c r="V285">
        <v>178829.33</v>
      </c>
      <c r="W285">
        <v>168537.56</v>
      </c>
      <c r="X285">
        <v>293390.95</v>
      </c>
      <c r="Y285">
        <v>288757.90000000002</v>
      </c>
      <c r="Z285">
        <v>398445.27</v>
      </c>
      <c r="AA285">
        <v>57671.79</v>
      </c>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587</v>
      </c>
      <c r="B286" t="s">
        <v>2172</v>
      </c>
      <c r="C286" t="s">
        <v>2173</v>
      </c>
      <c r="D286" t="s">
        <v>2174</v>
      </c>
      <c r="E286" t="s">
        <v>710</v>
      </c>
      <c r="F286" t="s">
        <v>711</v>
      </c>
      <c r="G286" t="s">
        <v>712</v>
      </c>
      <c r="H286" t="s">
        <v>667</v>
      </c>
      <c r="I286" t="s">
        <v>588</v>
      </c>
      <c r="J286" t="s">
        <v>589</v>
      </c>
      <c r="K286" t="s">
        <v>590</v>
      </c>
      <c r="L286" t="s">
        <v>591</v>
      </c>
      <c r="M286" t="s">
        <v>592</v>
      </c>
      <c r="N286" t="s">
        <v>593</v>
      </c>
      <c r="O286" t="s">
        <v>594</v>
      </c>
      <c r="P286" t="s">
        <v>594</v>
      </c>
      <c r="Q286" t="s">
        <v>595</v>
      </c>
      <c r="R286" t="s">
        <v>596</v>
      </c>
      <c r="S286" t="s">
        <v>597</v>
      </c>
      <c r="T286" t="s">
        <v>598</v>
      </c>
      <c r="U286" t="s">
        <v>599</v>
      </c>
      <c r="V286" t="s">
        <v>600</v>
      </c>
      <c r="W286" t="s">
        <v>601</v>
      </c>
      <c r="X286" t="s">
        <v>602</v>
      </c>
      <c r="Y286" t="s">
        <v>603</v>
      </c>
      <c r="Z286" t="s">
        <v>604</v>
      </c>
      <c r="AA286" t="s">
        <v>605</v>
      </c>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641</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713</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642</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377</v>
      </c>
      <c r="R347" s="134" t="s">
        <v>378</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7</v>
      </c>
      <c r="R348" s="133">
        <v>2022</v>
      </c>
    </row>
    <row r="349" spans="1:54" ht="14">
      <c r="A349" s="84"/>
      <c r="B349" s="205" t="s">
        <v>11</v>
      </c>
      <c r="C349" s="205"/>
      <c r="D349" s="205"/>
      <c r="E349" s="205"/>
      <c r="F349" s="205"/>
      <c r="G349" s="205"/>
      <c r="H349" s="205"/>
      <c r="I349" s="205"/>
      <c r="J349" s="205"/>
      <c r="K349" s="205"/>
      <c r="L349" s="205"/>
      <c r="M349" s="205"/>
      <c r="N349" s="205"/>
      <c r="O349" s="115"/>
      <c r="P349" s="115"/>
      <c r="Q349" s="6"/>
      <c r="R349" s="3"/>
    </row>
    <row r="350" spans="1:54" ht="14">
      <c r="B350" s="226" t="s">
        <v>308</v>
      </c>
      <c r="C350" s="226"/>
      <c r="D350" s="226"/>
      <c r="E350" s="226"/>
      <c r="F350" s="226"/>
      <c r="G350" s="226"/>
      <c r="H350" s="226"/>
      <c r="I350" s="226"/>
      <c r="J350" s="226"/>
      <c r="K350" s="226"/>
      <c r="L350" s="226"/>
      <c r="M350" s="226"/>
      <c r="N350" s="226"/>
      <c r="O350" s="116"/>
      <c r="P350" s="116"/>
      <c r="Q350" s="6"/>
      <c r="R350" s="3"/>
    </row>
    <row r="351" spans="1:54" ht="1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f t="shared" si="13"/>
        <v>398445.27</v>
      </c>
      <c r="L351" s="7">
        <f t="shared" si="13"/>
        <v>178829.33</v>
      </c>
      <c r="M351" s="7">
        <f t="shared" si="13"/>
        <v>38828.31</v>
      </c>
      <c r="N351" s="8">
        <f t="shared" si="13"/>
        <v>56567.22</v>
      </c>
      <c r="O351" s="8">
        <f t="shared" si="13"/>
        <v>171447.49</v>
      </c>
      <c r="P351" s="8">
        <f t="shared" si="13"/>
        <v>439290.69</v>
      </c>
      <c r="Q351" s="6"/>
      <c r="R351" s="9" t="s">
        <v>12</v>
      </c>
    </row>
    <row r="352" spans="1:54" ht="1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f t="shared" si="13"/>
        <v>288757.90000000002</v>
      </c>
      <c r="L352" s="7">
        <f t="shared" si="13"/>
        <v>18662.34</v>
      </c>
      <c r="M352" s="7">
        <f t="shared" si="13"/>
        <v>17969.09</v>
      </c>
      <c r="N352" s="8">
        <f t="shared" si="13"/>
        <v>100005.52</v>
      </c>
      <c r="O352" s="8">
        <f t="shared" si="13"/>
        <v>123559.67999999999</v>
      </c>
      <c r="P352" s="8">
        <f t="shared" si="13"/>
        <v>293856.28000000003</v>
      </c>
      <c r="Q352" s="6"/>
      <c r="R352" s="9" t="s">
        <v>13</v>
      </c>
    </row>
    <row r="353" spans="2:18" ht="14">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f t="shared" si="13"/>
        <v>293390.95</v>
      </c>
      <c r="L353" s="7">
        <f t="shared" si="13"/>
        <v>27410.58</v>
      </c>
      <c r="M353" s="7">
        <f t="shared" si="13"/>
        <v>27936.75</v>
      </c>
      <c r="N353" s="8">
        <f t="shared" si="13"/>
        <v>120734.41</v>
      </c>
      <c r="O353" s="8">
        <f t="shared" si="13"/>
        <v>90334.98</v>
      </c>
      <c r="P353" s="8">
        <f t="shared" si="13"/>
        <v>179179.56</v>
      </c>
      <c r="Q353" s="6"/>
      <c r="R353" s="9" t="s">
        <v>14</v>
      </c>
    </row>
    <row r="354" spans="2:18" ht="14">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f t="shared" si="14"/>
        <v>57671.79</v>
      </c>
      <c r="K354" s="7">
        <f t="shared" si="14"/>
        <v>168537.56</v>
      </c>
      <c r="L354" s="7">
        <f t="shared" si="14"/>
        <v>69079.47</v>
      </c>
      <c r="M354" s="7">
        <f t="shared" si="14"/>
        <v>49211.46</v>
      </c>
      <c r="N354" s="8">
        <f>IFERROR(VLOOKUP($B$350,$4:$126,MATCH($R354&amp;"/"&amp;N$348,$2:$2,0),FALSE),IFERROR(VLOOKUP($B$350,$4:$126,MATCH($R353&amp;"/"&amp;N$348,$2:$2,0),FALSE),IFERROR(VLOOKUP($B$350,$4:$126,MATCH($R352&amp;"/"&amp;N$348,$2:$2,0),FALSE),IFERROR(VLOOKUP($B$350,$4:$126,MATCH($R351&amp;"/"&amp;N$348,$2:$2,0),FALSE),""))))</f>
        <v>158882.97</v>
      </c>
      <c r="O354" s="8">
        <f>IFERROR(VLOOKUP($B$350,$4:$126,MATCH($R354&amp;"/"&amp;O$348,$2:$2,0),FALSE),IFERROR(VLOOKUP($B$350,$4:$126,MATCH($R353&amp;"/"&amp;O$348,$2:$2,0),FALSE),IFERROR(VLOOKUP($B$350,$4:$126,MATCH($R352&amp;"/"&amp;O$348,$2:$2,0),FALSE),IFERROR(VLOOKUP($B$350,$4:$126,MATCH($R351&amp;"/"&amp;O$348,$2:$2,0),FALSE),""))))</f>
        <v>237705.5</v>
      </c>
      <c r="P354" s="8">
        <f>IFERROR(VLOOKUP($B$350,$4:$126,MATCH($R354&amp;"/"&amp;P$348,$2:$2,0),FALSE),IFERROR(VLOOKUP($B$350,$4:$126,MATCH($R353&amp;"/"&amp;P$348,$2:$2,0),FALSE),IFERROR(VLOOKUP($B$350,$4:$126,MATCH($R352&amp;"/"&amp;P$348,$2:$2,0),FALSE),IFERROR(VLOOKUP($B$350,$4:$126,MATCH($R351&amp;"/"&amp;P$348,$2:$2,0),FALSE),""))))</f>
        <v>316785.65999999997</v>
      </c>
      <c r="Q354" s="6"/>
      <c r="R354" s="9" t="s">
        <v>15</v>
      </c>
    </row>
    <row r="355" spans="2:18" ht="14">
      <c r="B355" s="12"/>
      <c r="C355" s="12"/>
      <c r="D355" s="12"/>
      <c r="E355" s="12"/>
      <c r="F355" s="12"/>
      <c r="G355" s="12"/>
      <c r="H355" s="12"/>
      <c r="I355" s="12"/>
      <c r="J355" s="12">
        <f t="shared" ref="J355:P355" si="15">+J354/J$402</f>
        <v>7.9955715862537274E-2</v>
      </c>
      <c r="K355" s="12">
        <f t="shared" si="15"/>
        <v>9.9765353865475359E-2</v>
      </c>
      <c r="L355" s="12">
        <f t="shared" si="15"/>
        <v>3.8019172696344763E-2</v>
      </c>
      <c r="M355" s="12">
        <f t="shared" si="15"/>
        <v>2.8100655445901346E-2</v>
      </c>
      <c r="N355" s="12">
        <f t="shared" si="15"/>
        <v>8.8064580238779583E-2</v>
      </c>
      <c r="O355" s="12">
        <f t="shared" ref="O355" si="16">+O354/O$402</f>
        <v>0.10733935283192232</v>
      </c>
      <c r="P355" s="12">
        <f t="shared" si="15"/>
        <v>0.15770764469294654</v>
      </c>
      <c r="Q355" s="6"/>
      <c r="R355" s="11" t="s">
        <v>386</v>
      </c>
    </row>
    <row r="356" spans="2:18" ht="14">
      <c r="B356" s="226" t="s">
        <v>309</v>
      </c>
      <c r="C356" s="226"/>
      <c r="D356" s="226"/>
      <c r="E356" s="226"/>
      <c r="F356" s="226"/>
      <c r="G356" s="226"/>
      <c r="H356" s="226"/>
      <c r="I356" s="226"/>
      <c r="J356" s="226"/>
      <c r="K356" s="226"/>
      <c r="L356" s="226"/>
      <c r="M356" s="226"/>
      <c r="N356" s="226"/>
      <c r="O356" s="116"/>
      <c r="P356" s="116"/>
      <c r="Q356" s="6"/>
      <c r="R356" s="3"/>
    </row>
    <row r="357" spans="2:18" ht="14">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f t="shared" si="17"/>
        <v>450000</v>
      </c>
      <c r="L357" s="8">
        <f t="shared" si="17"/>
        <v>100000</v>
      </c>
      <c r="M357" s="8">
        <f t="shared" si="17"/>
        <v>30000</v>
      </c>
      <c r="N357" s="8">
        <f t="shared" si="17"/>
        <v>0</v>
      </c>
      <c r="O357" s="8">
        <f t="shared" si="17"/>
        <v>0</v>
      </c>
      <c r="P357" s="8">
        <f t="shared" si="17"/>
        <v>0</v>
      </c>
      <c r="Q357" s="6"/>
      <c r="R357" s="9" t="s">
        <v>12</v>
      </c>
    </row>
    <row r="358" spans="2:18" ht="14">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f t="shared" si="17"/>
        <v>450000</v>
      </c>
      <c r="L358" s="8">
        <f t="shared" si="17"/>
        <v>100000</v>
      </c>
      <c r="M358" s="8">
        <f t="shared" si="17"/>
        <v>30000</v>
      </c>
      <c r="N358" s="8">
        <f t="shared" si="17"/>
        <v>0</v>
      </c>
      <c r="O358" s="8">
        <f t="shared" si="17"/>
        <v>0</v>
      </c>
      <c r="P358" s="8">
        <f t="shared" si="17"/>
        <v>0</v>
      </c>
      <c r="Q358" s="6"/>
      <c r="R358" s="9" t="s">
        <v>13</v>
      </c>
    </row>
    <row r="359" spans="2:18" ht="14">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f t="shared" si="17"/>
        <v>350000</v>
      </c>
      <c r="L359" s="8">
        <f t="shared" si="17"/>
        <v>80000</v>
      </c>
      <c r="M359" s="8">
        <f t="shared" si="17"/>
        <v>0</v>
      </c>
      <c r="N359" s="8">
        <f t="shared" si="17"/>
        <v>0</v>
      </c>
      <c r="O359" s="8">
        <f t="shared" si="17"/>
        <v>0</v>
      </c>
      <c r="P359" s="8">
        <f t="shared" si="17"/>
        <v>0</v>
      </c>
      <c r="Q359" s="6"/>
      <c r="R359" s="9" t="s">
        <v>14</v>
      </c>
    </row>
    <row r="360" spans="2:18" ht="14">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f t="shared" si="18"/>
        <v>110000</v>
      </c>
      <c r="K360" s="8">
        <f t="shared" si="18"/>
        <v>350000</v>
      </c>
      <c r="L360" s="8">
        <f t="shared" si="18"/>
        <v>30000</v>
      </c>
      <c r="M360" s="8">
        <f t="shared" si="18"/>
        <v>0</v>
      </c>
      <c r="N360" s="8">
        <f t="shared" si="18"/>
        <v>0</v>
      </c>
      <c r="O360" s="8">
        <f t="shared" si="18"/>
        <v>0</v>
      </c>
      <c r="P360" s="8">
        <f t="shared" si="18"/>
        <v>0</v>
      </c>
      <c r="Q360" s="6"/>
      <c r="R360" s="9" t="s">
        <v>15</v>
      </c>
    </row>
    <row r="361" spans="2:18" ht="14">
      <c r="B361" s="12"/>
      <c r="C361" s="12"/>
      <c r="D361" s="12"/>
      <c r="E361" s="12"/>
      <c r="F361" s="12"/>
      <c r="G361" s="12"/>
      <c r="H361" s="12"/>
      <c r="I361" s="12"/>
      <c r="J361" s="12">
        <f t="shared" ref="J361:P361" si="19">+J360/J$402</f>
        <v>0.15250313445931019</v>
      </c>
      <c r="K361" s="12">
        <f t="shared" si="19"/>
        <v>0.20718155557085541</v>
      </c>
      <c r="L361" s="12">
        <f t="shared" si="19"/>
        <v>1.6511058653031686E-2</v>
      </c>
      <c r="M361" s="12">
        <f t="shared" si="19"/>
        <v>0</v>
      </c>
      <c r="N361" s="12">
        <f t="shared" si="19"/>
        <v>0</v>
      </c>
      <c r="O361" s="12">
        <f t="shared" ref="O361" si="20">+O360/O$402</f>
        <v>0</v>
      </c>
      <c r="P361" s="12">
        <f t="shared" si="19"/>
        <v>0</v>
      </c>
      <c r="Q361" s="6"/>
      <c r="R361" s="11" t="s">
        <v>386</v>
      </c>
    </row>
    <row r="362" spans="2:18" ht="14">
      <c r="B362" s="226" t="s">
        <v>310</v>
      </c>
      <c r="C362" s="226"/>
      <c r="D362" s="226"/>
      <c r="E362" s="226"/>
      <c r="F362" s="226"/>
      <c r="G362" s="226"/>
      <c r="H362" s="226"/>
      <c r="I362" s="226"/>
      <c r="J362" s="226"/>
      <c r="K362" s="226"/>
      <c r="L362" s="226"/>
      <c r="M362" s="226"/>
      <c r="N362" s="226"/>
      <c r="O362" s="116"/>
      <c r="P362" s="116"/>
      <c r="Q362" s="6"/>
      <c r="R362" s="3"/>
    </row>
    <row r="363" spans="2:18" ht="14">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f t="shared" si="21"/>
        <v>20111.73</v>
      </c>
      <c r="L363" s="8">
        <f t="shared" si="21"/>
        <v>22603.09</v>
      </c>
      <c r="M363" s="8">
        <f t="shared" si="21"/>
        <v>43437.7</v>
      </c>
      <c r="N363" s="8">
        <f t="shared" si="21"/>
        <v>56384.24</v>
      </c>
      <c r="O363" s="8">
        <f t="shared" si="21"/>
        <v>49100.3</v>
      </c>
      <c r="P363" s="8">
        <f t="shared" si="21"/>
        <v>432356.76</v>
      </c>
      <c r="Q363" s="6"/>
      <c r="R363" s="9" t="s">
        <v>12</v>
      </c>
    </row>
    <row r="364" spans="2:18" ht="14">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f t="shared" si="21"/>
        <v>22524.36</v>
      </c>
      <c r="L364" s="8">
        <f t="shared" si="21"/>
        <v>20200.07</v>
      </c>
      <c r="M364" s="8">
        <f t="shared" si="21"/>
        <v>51081.64</v>
      </c>
      <c r="N364" s="8">
        <f t="shared" si="21"/>
        <v>42063.92</v>
      </c>
      <c r="O364" s="8">
        <f t="shared" si="21"/>
        <v>46297.23</v>
      </c>
      <c r="P364" s="8">
        <f t="shared" si="21"/>
        <v>401944.35</v>
      </c>
      <c r="Q364" s="6"/>
      <c r="R364" s="9" t="s">
        <v>13</v>
      </c>
    </row>
    <row r="365" spans="2:18" ht="14">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f t="shared" si="21"/>
        <v>23058.54</v>
      </c>
      <c r="L365" s="8">
        <f t="shared" si="21"/>
        <v>53630.18</v>
      </c>
      <c r="M365" s="8">
        <f t="shared" si="21"/>
        <v>53899.98</v>
      </c>
      <c r="N365" s="8">
        <f t="shared" si="21"/>
        <v>42448.93</v>
      </c>
      <c r="O365" s="8">
        <f t="shared" si="21"/>
        <v>341183.02</v>
      </c>
      <c r="P365" s="8">
        <f t="shared" si="21"/>
        <v>353379.7</v>
      </c>
      <c r="Q365" s="6"/>
      <c r="R365" s="9" t="s">
        <v>14</v>
      </c>
    </row>
    <row r="366" spans="2:18" ht="14">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f t="shared" si="22"/>
        <v>21377</v>
      </c>
      <c r="K366" s="8">
        <f t="shared" si="22"/>
        <v>19310.18</v>
      </c>
      <c r="L366" s="8">
        <f t="shared" si="22"/>
        <v>33760.9</v>
      </c>
      <c r="M366" s="8">
        <f t="shared" si="22"/>
        <v>48944.14</v>
      </c>
      <c r="N366" s="8">
        <f>IFERROR(VLOOKUP($B$362,$4:$126,MATCH($R366&amp;"/"&amp;N$348,$2:$2,0),FALSE),IFERROR(VLOOKUP($B$362,$4:$126,MATCH($R365&amp;"/"&amp;N$348,$2:$2,0),FALSE),IFERROR(VLOOKUP($B$362,$4:$126,MATCH($R364&amp;"/"&amp;N$348,$2:$2,0),FALSE),IFERROR(VLOOKUP($B$362,$4:$126,MATCH($R363&amp;"/"&amp;N$348,$2:$2,0),FALSE),""))))</f>
        <v>56941.18</v>
      </c>
      <c r="O366" s="8">
        <f>IFERROR(VLOOKUP($B$362,$4:$126,MATCH($R366&amp;"/"&amp;O$348,$2:$2,0),FALSE),IFERROR(VLOOKUP($B$362,$4:$126,MATCH($R365&amp;"/"&amp;O$348,$2:$2,0),FALSE),IFERROR(VLOOKUP($B$362,$4:$126,MATCH($R364&amp;"/"&amp;O$348,$2:$2,0),FALSE),IFERROR(VLOOKUP($B$362,$4:$126,MATCH($R363&amp;"/"&amp;O$348,$2:$2,0),FALSE),""))))</f>
        <v>449652.22</v>
      </c>
      <c r="P366" s="8">
        <f>IFERROR(VLOOKUP($B$362,$4:$126,MATCH($R366&amp;"/"&amp;P$348,$2:$2,0),FALSE),IFERROR(VLOOKUP($B$362,$4:$126,MATCH($R365&amp;"/"&amp;P$348,$2:$2,0),FALSE),IFERROR(VLOOKUP($B$362,$4:$126,MATCH($R364&amp;"/"&amp;P$348,$2:$2,0),FALSE),IFERROR(VLOOKUP($B$362,$4:$126,MATCH($R363&amp;"/"&amp;P$348,$2:$2,0),FALSE),""))))</f>
        <v>180523.48</v>
      </c>
      <c r="Q366" s="6"/>
      <c r="R366" s="9" t="s">
        <v>15</v>
      </c>
    </row>
    <row r="367" spans="2:18" ht="14">
      <c r="B367" s="12"/>
      <c r="C367" s="12"/>
      <c r="D367" s="12"/>
      <c r="E367" s="12"/>
      <c r="F367" s="12"/>
      <c r="G367" s="12"/>
      <c r="H367" s="12"/>
      <c r="I367" s="12"/>
      <c r="J367" s="12">
        <f t="shared" ref="J367:P367" si="23">+J366/J$402</f>
        <v>2.9636904593969761E-2</v>
      </c>
      <c r="K367" s="12">
        <f t="shared" si="23"/>
        <v>1.1430608945009203E-2</v>
      </c>
      <c r="L367" s="12">
        <f t="shared" si="23"/>
        <v>1.8580940002637918E-2</v>
      </c>
      <c r="M367" s="12">
        <f t="shared" si="23"/>
        <v>2.7948010773018273E-2</v>
      </c>
      <c r="N367" s="12">
        <f t="shared" si="23"/>
        <v>3.1560972928695828E-2</v>
      </c>
      <c r="O367" s="12">
        <f t="shared" ref="O367" si="24">+O366/O$402</f>
        <v>0.20304695639872514</v>
      </c>
      <c r="P367" s="12">
        <f t="shared" si="23"/>
        <v>8.9871280292719832E-2</v>
      </c>
      <c r="Q367" s="6"/>
      <c r="R367" s="11" t="s">
        <v>386</v>
      </c>
    </row>
    <row r="368" spans="2:18" ht="14">
      <c r="B368" s="226" t="s">
        <v>311</v>
      </c>
      <c r="C368" s="226"/>
      <c r="D368" s="226"/>
      <c r="E368" s="226"/>
      <c r="F368" s="226"/>
      <c r="G368" s="226"/>
      <c r="H368" s="226"/>
      <c r="I368" s="226"/>
      <c r="J368" s="226"/>
      <c r="K368" s="226"/>
      <c r="L368" s="226"/>
      <c r="M368" s="226"/>
      <c r="N368" s="226"/>
      <c r="O368" s="116"/>
      <c r="P368" s="116"/>
      <c r="Q368" s="6"/>
      <c r="R368" s="3"/>
    </row>
    <row r="369" spans="1:18" ht="14">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f t="shared" si="25"/>
        <v>9405.2999999999993</v>
      </c>
      <c r="L369" s="8">
        <f t="shared" si="25"/>
        <v>10651.4</v>
      </c>
      <c r="M369" s="8">
        <f t="shared" si="25"/>
        <v>16139.1</v>
      </c>
      <c r="N369" s="8">
        <f t="shared" si="25"/>
        <v>21931.83</v>
      </c>
      <c r="O369" s="8">
        <f t="shared" si="25"/>
        <v>21314.48</v>
      </c>
      <c r="P369" s="8">
        <f t="shared" si="25"/>
        <v>30752.17</v>
      </c>
      <c r="Q369" s="6"/>
      <c r="R369" s="9" t="s">
        <v>12</v>
      </c>
    </row>
    <row r="370" spans="1:18" ht="14">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f t="shared" si="25"/>
        <v>9545.81</v>
      </c>
      <c r="L370" s="8">
        <f t="shared" si="25"/>
        <v>11620.82</v>
      </c>
      <c r="M370" s="8">
        <f t="shared" si="25"/>
        <v>17185.259999999998</v>
      </c>
      <c r="N370" s="8">
        <f t="shared" si="25"/>
        <v>20275.849999999999</v>
      </c>
      <c r="O370" s="8">
        <f t="shared" si="25"/>
        <v>19792.36</v>
      </c>
      <c r="P370" s="8">
        <f t="shared" si="25"/>
        <v>24477.84</v>
      </c>
      <c r="Q370" s="6"/>
      <c r="R370" s="9" t="s">
        <v>13</v>
      </c>
    </row>
    <row r="371" spans="1:18" ht="14">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f t="shared" si="25"/>
        <v>10135.17</v>
      </c>
      <c r="L371" s="8">
        <f t="shared" si="25"/>
        <v>15323.73</v>
      </c>
      <c r="M371" s="8">
        <f t="shared" si="25"/>
        <v>18629.39</v>
      </c>
      <c r="N371" s="8">
        <f t="shared" si="25"/>
        <v>21343.759999999998</v>
      </c>
      <c r="O371" s="8">
        <f t="shared" si="25"/>
        <v>24204.5</v>
      </c>
      <c r="P371" s="8">
        <f t="shared" si="25"/>
        <v>49922.33</v>
      </c>
      <c r="Q371" s="6"/>
      <c r="R371" s="9" t="s">
        <v>14</v>
      </c>
    </row>
    <row r="372" spans="1:18" ht="14">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f t="shared" si="26"/>
        <v>10507.29</v>
      </c>
      <c r="K372" s="8">
        <f t="shared" si="26"/>
        <v>10418.25</v>
      </c>
      <c r="L372" s="8">
        <f t="shared" si="26"/>
        <v>16282.18</v>
      </c>
      <c r="M372" s="8">
        <f t="shared" si="26"/>
        <v>21668.87</v>
      </c>
      <c r="N372" s="8">
        <f>IFERROR(VLOOKUP($B$368,$4:$126,MATCH($R372&amp;"/"&amp;N$348,$2:$2,0),FALSE),IFERROR(VLOOKUP($B$368,$4:$126,MATCH($R371&amp;"/"&amp;N$348,$2:$2,0),FALSE),IFERROR(VLOOKUP($B$368,$4:$126,MATCH($R370&amp;"/"&amp;N$348,$2:$2,0),FALSE),IFERROR(VLOOKUP($B$368,$4:$126,MATCH($R369&amp;"/"&amp;N$348,$2:$2,0),FALSE),""))))</f>
        <v>23406.720000000001</v>
      </c>
      <c r="O372" s="8">
        <f>IFERROR(VLOOKUP($B$368,$4:$126,MATCH($R372&amp;"/"&amp;O$348,$2:$2,0),FALSE),IFERROR(VLOOKUP($B$368,$4:$126,MATCH($R371&amp;"/"&amp;O$348,$2:$2,0),FALSE),IFERROR(VLOOKUP($B$368,$4:$126,MATCH($R370&amp;"/"&amp;O$348,$2:$2,0),FALSE),IFERROR(VLOOKUP($B$368,$4:$126,MATCH($R369&amp;"/"&amp;O$348,$2:$2,0),FALSE),""))))</f>
        <v>29682.26</v>
      </c>
      <c r="P372" s="8">
        <f>IFERROR(VLOOKUP($B$368,$4:$126,MATCH($R372&amp;"/"&amp;P$348,$2:$2,0),FALSE),IFERROR(VLOOKUP($B$368,$4:$126,MATCH($R371&amp;"/"&amp;P$348,$2:$2,0),FALSE),IFERROR(VLOOKUP($B$368,$4:$126,MATCH($R370&amp;"/"&amp;P$348,$2:$2,0),FALSE),IFERROR(VLOOKUP($B$368,$4:$126,MATCH($R369&amp;"/"&amp;P$348,$2:$2,0),FALSE),""))))</f>
        <v>22638.7</v>
      </c>
      <c r="Q372" s="6"/>
      <c r="R372" s="9" t="s">
        <v>15</v>
      </c>
    </row>
    <row r="373" spans="1:18" ht="14">
      <c r="B373" s="12"/>
      <c r="C373" s="12"/>
      <c r="D373" s="12"/>
      <c r="E373" s="12"/>
      <c r="F373" s="12"/>
      <c r="G373" s="12"/>
      <c r="H373" s="12"/>
      <c r="I373" s="12"/>
      <c r="J373" s="12">
        <f t="shared" ref="J373:P373" si="27">+J372/J$402</f>
        <v>1.456722417884514E-2</v>
      </c>
      <c r="K373" s="12">
        <f t="shared" si="27"/>
        <v>6.167054975217327E-3</v>
      </c>
      <c r="L373" s="12">
        <f t="shared" si="27"/>
        <v>8.9612009659739821E-3</v>
      </c>
      <c r="M373" s="12">
        <f t="shared" si="27"/>
        <v>1.2373326249049068E-2</v>
      </c>
      <c r="N373" s="12">
        <f t="shared" si="27"/>
        <v>1.297371877909034E-2</v>
      </c>
      <c r="O373" s="12">
        <f t="shared" ref="O373" si="28">+O372/O$402</f>
        <v>1.3403453344532855E-2</v>
      </c>
      <c r="P373" s="12">
        <f t="shared" si="27"/>
        <v>1.1270384069500525E-2</v>
      </c>
      <c r="Q373" s="6"/>
      <c r="R373" s="11" t="s">
        <v>386</v>
      </c>
    </row>
    <row r="374" spans="1:18" ht="14">
      <c r="A374" s="84"/>
      <c r="B374" s="227" t="s">
        <v>312</v>
      </c>
      <c r="C374" s="227"/>
      <c r="D374" s="227"/>
      <c r="E374" s="227"/>
      <c r="F374" s="227"/>
      <c r="G374" s="227"/>
      <c r="H374" s="227"/>
      <c r="I374" s="227"/>
      <c r="J374" s="227"/>
      <c r="K374" s="227"/>
      <c r="L374" s="227"/>
      <c r="M374" s="227"/>
      <c r="N374" s="227"/>
      <c r="O374" s="116"/>
      <c r="P374" s="116"/>
      <c r="Q374" s="6"/>
      <c r="R374" s="3"/>
    </row>
    <row r="375" spans="1:18" ht="14">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f t="shared" si="29"/>
        <v>881424.84</v>
      </c>
      <c r="L375" s="8">
        <f t="shared" si="29"/>
        <v>312083.82</v>
      </c>
      <c r="M375" s="8">
        <f t="shared" si="29"/>
        <v>128405.11</v>
      </c>
      <c r="N375" s="8">
        <f t="shared" si="29"/>
        <v>134883.28</v>
      </c>
      <c r="O375" s="8">
        <f t="shared" si="29"/>
        <v>241862.27</v>
      </c>
      <c r="P375" s="8">
        <f t="shared" si="29"/>
        <v>902399.62</v>
      </c>
      <c r="Q375" s="6"/>
      <c r="R375" s="9" t="s">
        <v>12</v>
      </c>
    </row>
    <row r="376" spans="1:18" ht="14">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f t="shared" si="29"/>
        <v>771123.74</v>
      </c>
      <c r="L376" s="8">
        <f t="shared" si="29"/>
        <v>150483.23000000001</v>
      </c>
      <c r="M376" s="8">
        <f t="shared" si="29"/>
        <v>116236</v>
      </c>
      <c r="N376" s="8">
        <f t="shared" si="29"/>
        <v>162345.28</v>
      </c>
      <c r="O376" s="8">
        <f t="shared" si="29"/>
        <v>189649.27</v>
      </c>
      <c r="P376" s="8">
        <f t="shared" si="29"/>
        <v>720278.47</v>
      </c>
      <c r="Q376" s="6"/>
      <c r="R376" s="9" t="s">
        <v>13</v>
      </c>
    </row>
    <row r="377" spans="1:18" ht="14">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f t="shared" si="29"/>
        <v>676584.66</v>
      </c>
      <c r="L377" s="8">
        <f t="shared" si="29"/>
        <v>176364.49</v>
      </c>
      <c r="M377" s="8">
        <f t="shared" si="29"/>
        <v>100466.11</v>
      </c>
      <c r="N377" s="8">
        <f t="shared" si="29"/>
        <v>184527.1</v>
      </c>
      <c r="O377" s="8">
        <f t="shared" si="29"/>
        <v>455722.51</v>
      </c>
      <c r="P377" s="8">
        <f t="shared" si="29"/>
        <v>582481.59</v>
      </c>
      <c r="Q377" s="6"/>
      <c r="R377" s="9" t="s">
        <v>14</v>
      </c>
    </row>
    <row r="378" spans="1:18" ht="14">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f t="shared" si="30"/>
        <v>199556.09</v>
      </c>
      <c r="K378" s="8">
        <f t="shared" si="30"/>
        <v>548265.98</v>
      </c>
      <c r="L378" s="8">
        <f t="shared" si="30"/>
        <v>149122.54999999999</v>
      </c>
      <c r="M378" s="8">
        <f t="shared" si="30"/>
        <v>119824.46</v>
      </c>
      <c r="N378" s="8">
        <f>IFERROR(VLOOKUP($B$374,$4:$126,MATCH($R378&amp;"/"&amp;N$348,$2:$2,0),FALSE),IFERROR(VLOOKUP($B$374,$4:$126,MATCH($R377&amp;"/"&amp;N$348,$2:$2,0),FALSE),IFERROR(VLOOKUP($B$374,$4:$126,MATCH($R376&amp;"/"&amp;N$348,$2:$2,0),FALSE),IFERROR(VLOOKUP($B$374,$4:$126,MATCH($R375&amp;"/"&amp;N$348,$2:$2,0),FALSE),""))))</f>
        <v>239230.87</v>
      </c>
      <c r="O378" s="8">
        <f>IFERROR(VLOOKUP($B$374,$4:$126,MATCH($R378&amp;"/"&amp;O$348,$2:$2,0),FALSE),IFERROR(VLOOKUP($B$374,$4:$126,MATCH($R377&amp;"/"&amp;O$348,$2:$2,0),FALSE),IFERROR(VLOOKUP($B$374,$4:$126,MATCH($R376&amp;"/"&amp;O$348,$2:$2,0),FALSE),IFERROR(VLOOKUP($B$374,$4:$126,MATCH($R375&amp;"/"&amp;O$348,$2:$2,0),FALSE),""))))</f>
        <v>717039.98</v>
      </c>
      <c r="P378" s="8">
        <f>IFERROR(VLOOKUP($B$374,$4:$126,MATCH($R378&amp;"/"&amp;P$348,$2:$2,0),FALSE),IFERROR(VLOOKUP($B$374,$4:$126,MATCH($R377&amp;"/"&amp;P$348,$2:$2,0),FALSE),IFERROR(VLOOKUP($B$374,$4:$126,MATCH($R376&amp;"/"&amp;P$348,$2:$2,0),FALSE),IFERROR(VLOOKUP($B$374,$4:$126,MATCH($R375&amp;"/"&amp;P$348,$2:$2,0),FALSE),""))))</f>
        <v>519947.84</v>
      </c>
      <c r="Q378" s="6"/>
      <c r="R378" s="9" t="s">
        <v>15</v>
      </c>
    </row>
    <row r="379" spans="1:18" ht="14">
      <c r="B379" s="12"/>
      <c r="C379" s="12"/>
      <c r="D379" s="12"/>
      <c r="E379" s="12"/>
      <c r="F379" s="12"/>
      <c r="G379" s="12"/>
      <c r="H379" s="12"/>
      <c r="I379" s="12"/>
      <c r="J379" s="12">
        <f t="shared" ref="J379:P379" si="31">+J378/J$402</f>
        <v>0.27666299295858365</v>
      </c>
      <c r="K379" s="12">
        <f t="shared" si="31"/>
        <v>0.32454456743708426</v>
      </c>
      <c r="L379" s="12">
        <f t="shared" si="31"/>
        <v>8.2072372317988335E-2</v>
      </c>
      <c r="M379" s="12">
        <f t="shared" si="31"/>
        <v>6.842198675778341E-2</v>
      </c>
      <c r="N379" s="12">
        <f t="shared" si="31"/>
        <v>0.13259927194656576</v>
      </c>
      <c r="O379" s="12">
        <f t="shared" ref="O379" si="32">+O378/O$402</f>
        <v>0.32378976257518033</v>
      </c>
      <c r="P379" s="12">
        <f t="shared" si="31"/>
        <v>0.25884930905516695</v>
      </c>
      <c r="Q379" s="6"/>
      <c r="R379" s="11" t="s">
        <v>386</v>
      </c>
    </row>
    <row r="380" spans="1:18" ht="14">
      <c r="B380" s="226" t="s">
        <v>313</v>
      </c>
      <c r="C380" s="226"/>
      <c r="D380" s="226"/>
      <c r="E380" s="226"/>
      <c r="F380" s="226"/>
      <c r="G380" s="226"/>
      <c r="H380" s="226"/>
      <c r="I380" s="226"/>
      <c r="J380" s="226"/>
      <c r="K380" s="226"/>
      <c r="L380" s="226"/>
      <c r="M380" s="226"/>
      <c r="N380" s="226"/>
      <c r="O380" s="116"/>
      <c r="P380" s="116"/>
      <c r="Q380" s="6"/>
      <c r="R380" s="3"/>
    </row>
    <row r="381" spans="1:18" ht="14">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f t="shared" si="33"/>
        <v>568684.79</v>
      </c>
      <c r="L381" s="8">
        <f t="shared" si="33"/>
        <v>1331321.74</v>
      </c>
      <c r="M381" s="8">
        <f t="shared" si="33"/>
        <v>1639190.95</v>
      </c>
      <c r="N381" s="8">
        <f t="shared" si="33"/>
        <v>1585068.28</v>
      </c>
      <c r="O381" s="8">
        <f t="shared" si="33"/>
        <v>1505822.84</v>
      </c>
      <c r="P381" s="8">
        <f t="shared" si="33"/>
        <v>1474766.54</v>
      </c>
      <c r="Q381" s="6"/>
      <c r="R381" s="9" t="s">
        <v>12</v>
      </c>
    </row>
    <row r="382" spans="1:18" ht="14">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f t="shared" si="33"/>
        <v>715229.49</v>
      </c>
      <c r="L382" s="8">
        <f t="shared" si="33"/>
        <v>1459166.46</v>
      </c>
      <c r="M382" s="8">
        <f t="shared" si="33"/>
        <v>1632163.68</v>
      </c>
      <c r="N382" s="8">
        <f t="shared" si="33"/>
        <v>1567545.29</v>
      </c>
      <c r="O382" s="8">
        <f t="shared" si="33"/>
        <v>1484937.93</v>
      </c>
      <c r="P382" s="8">
        <f t="shared" si="33"/>
        <v>1454962.49</v>
      </c>
      <c r="Q382" s="6"/>
      <c r="R382" s="9" t="s">
        <v>13</v>
      </c>
    </row>
    <row r="383" spans="1:18" ht="14">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f t="shared" si="33"/>
        <v>860113.67</v>
      </c>
      <c r="L383" s="8">
        <f t="shared" si="33"/>
        <v>1577440.94</v>
      </c>
      <c r="M383" s="8">
        <f t="shared" si="33"/>
        <v>1621252.27</v>
      </c>
      <c r="N383" s="8">
        <f t="shared" si="33"/>
        <v>1547209.03</v>
      </c>
      <c r="O383" s="8">
        <f t="shared" si="33"/>
        <v>1473724.97</v>
      </c>
      <c r="P383" s="8">
        <f t="shared" si="33"/>
        <v>1446505.12</v>
      </c>
      <c r="Q383" s="6"/>
      <c r="R383" s="9" t="s">
        <v>14</v>
      </c>
    </row>
    <row r="384" spans="1:18" ht="14">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f t="shared" si="34"/>
        <v>499876.47</v>
      </c>
      <c r="K384" s="8">
        <f t="shared" si="34"/>
        <v>1108668.8400000001</v>
      </c>
      <c r="L384" s="8">
        <f t="shared" si="34"/>
        <v>1642435.24</v>
      </c>
      <c r="M384" s="8">
        <f t="shared" si="34"/>
        <v>1605622.7</v>
      </c>
      <c r="N384" s="8">
        <f>IFERROR(VLOOKUP($B$380,$4:$126,MATCH($R384&amp;"/"&amp;N$348,$2:$2,0),FALSE),IFERROR(VLOOKUP($B$380,$4:$126,MATCH($R383&amp;"/"&amp;N$348,$2:$2,0),FALSE),IFERROR(VLOOKUP($B$380,$4:$126,MATCH($R382&amp;"/"&amp;N$348,$2:$2,0),FALSE),IFERROR(VLOOKUP($B$380,$4:$126,MATCH($R381&amp;"/"&amp;N$348,$2:$2,0),FALSE),""))))</f>
        <v>1527133.92</v>
      </c>
      <c r="O384" s="8">
        <f>IFERROR(VLOOKUP($B$380,$4:$126,MATCH($R384&amp;"/"&amp;O$348,$2:$2,0),FALSE),IFERROR(VLOOKUP($B$380,$4:$126,MATCH($R383&amp;"/"&amp;O$348,$2:$2,0),FALSE),IFERROR(VLOOKUP($B$380,$4:$126,MATCH($R382&amp;"/"&amp;O$348,$2:$2,0),FALSE),IFERROR(VLOOKUP($B$380,$4:$126,MATCH($R381&amp;"/"&amp;O$348,$2:$2,0),FALSE),""))))</f>
        <v>1453438.74</v>
      </c>
      <c r="P384" s="8">
        <f>IFERROR(VLOOKUP($B$380,$4:$126,MATCH($R384&amp;"/"&amp;P$348,$2:$2,0),FALSE),IFERROR(VLOOKUP($B$380,$4:$126,MATCH($R383&amp;"/"&amp;P$348,$2:$2,0),FALSE),IFERROR(VLOOKUP($B$380,$4:$126,MATCH($R382&amp;"/"&amp;P$348,$2:$2,0),FALSE),IFERROR(VLOOKUP($B$380,$4:$126,MATCH($R381&amp;"/"&amp;P$348,$2:$2,0),FALSE),""))))</f>
        <v>1427540.36</v>
      </c>
      <c r="Q384" s="6"/>
      <c r="R384" s="9" t="s">
        <v>15</v>
      </c>
    </row>
    <row r="385" spans="1:18" ht="14">
      <c r="A385" s="84"/>
      <c r="B385" s="12"/>
      <c r="C385" s="12"/>
      <c r="D385" s="12"/>
      <c r="E385" s="12"/>
      <c r="F385" s="12"/>
      <c r="G385" s="12"/>
      <c r="H385" s="12"/>
      <c r="I385" s="12"/>
      <c r="J385" s="12">
        <f t="shared" ref="J385:P385" si="35">+J384/J$402</f>
        <v>0.69302480470413941</v>
      </c>
      <c r="K385" s="12">
        <f t="shared" si="35"/>
        <v>0.65627352824038809</v>
      </c>
      <c r="L385" s="12">
        <f t="shared" si="35"/>
        <v>0.90394481938153914</v>
      </c>
      <c r="M385" s="12">
        <f t="shared" si="35"/>
        <v>0.91684031054591397</v>
      </c>
      <c r="N385" s="12">
        <f t="shared" si="35"/>
        <v>0.84644948186203972</v>
      </c>
      <c r="O385" s="12">
        <f t="shared" ref="O385" si="36">+O384/O$402</f>
        <v>0.65632126194995322</v>
      </c>
      <c r="P385" s="12">
        <f t="shared" si="35"/>
        <v>0.7106825096809023</v>
      </c>
      <c r="Q385" s="6"/>
      <c r="R385" s="11" t="s">
        <v>386</v>
      </c>
    </row>
    <row r="386" spans="1:18" ht="14">
      <c r="B386" s="226" t="s">
        <v>314</v>
      </c>
      <c r="C386" s="226"/>
      <c r="D386" s="226"/>
      <c r="E386" s="226"/>
      <c r="F386" s="226"/>
      <c r="G386" s="226"/>
      <c r="H386" s="226"/>
      <c r="I386" s="226"/>
      <c r="J386" s="226"/>
      <c r="K386" s="226"/>
      <c r="L386" s="226"/>
      <c r="M386" s="226"/>
      <c r="N386" s="226"/>
      <c r="O386" s="116"/>
      <c r="P386" s="116"/>
      <c r="Q386" s="6"/>
      <c r="R386" s="3"/>
    </row>
    <row r="387" spans="1:18" ht="14">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f t="shared" si="37"/>
        <v>6782.69</v>
      </c>
      <c r="L387" s="8">
        <f t="shared" si="37"/>
        <v>13616.89</v>
      </c>
      <c r="M387" s="8">
        <f t="shared" si="37"/>
        <v>6802</v>
      </c>
      <c r="N387" s="8">
        <f t="shared" si="37"/>
        <v>6303.47</v>
      </c>
      <c r="O387" s="8">
        <f t="shared" si="37"/>
        <v>5422.88</v>
      </c>
      <c r="P387" s="8">
        <f t="shared" si="37"/>
        <v>19094.400000000001</v>
      </c>
      <c r="Q387" s="6"/>
      <c r="R387" s="9" t="s">
        <v>12</v>
      </c>
    </row>
    <row r="388" spans="1:18" ht="14">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f t="shared" si="37"/>
        <v>6621.28</v>
      </c>
      <c r="L388" s="8">
        <f t="shared" si="37"/>
        <v>7385.99</v>
      </c>
      <c r="M388" s="8">
        <f t="shared" si="37"/>
        <v>7078.75</v>
      </c>
      <c r="N388" s="8">
        <f t="shared" si="37"/>
        <v>6041.5</v>
      </c>
      <c r="O388" s="8">
        <f t="shared" si="37"/>
        <v>5199.04</v>
      </c>
      <c r="P388" s="8">
        <f t="shared" si="37"/>
        <v>20746.080000000002</v>
      </c>
      <c r="Q388" s="6"/>
      <c r="R388" s="9" t="s">
        <v>13</v>
      </c>
    </row>
    <row r="389" spans="1:18" ht="14">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f t="shared" si="37"/>
        <v>6553.41</v>
      </c>
      <c r="L389" s="8">
        <f t="shared" si="37"/>
        <v>7250.42</v>
      </c>
      <c r="M389" s="8">
        <f t="shared" si="37"/>
        <v>6812.87</v>
      </c>
      <c r="N389" s="8">
        <f t="shared" si="37"/>
        <v>5934.19</v>
      </c>
      <c r="O389" s="8">
        <f t="shared" si="37"/>
        <v>4942.07</v>
      </c>
      <c r="P389" s="8">
        <f t="shared" si="37"/>
        <v>22875.67</v>
      </c>
      <c r="Q389" s="6"/>
      <c r="R389" s="9" t="s">
        <v>14</v>
      </c>
    </row>
    <row r="390" spans="1:18" ht="14">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f t="shared" si="38"/>
        <v>6983.93</v>
      </c>
      <c r="K390" s="8">
        <f t="shared" si="38"/>
        <v>6343.12</v>
      </c>
      <c r="L390" s="8">
        <f t="shared" si="38"/>
        <v>7047.9</v>
      </c>
      <c r="M390" s="8">
        <f t="shared" si="38"/>
        <v>6565.4</v>
      </c>
      <c r="N390" s="8">
        <f>IFERROR(VLOOKUP($B$386,$4:$126,MATCH($R390&amp;"/"&amp;N$348,$2:$2,0),FALSE),IFERROR(VLOOKUP($B$386,$4:$126,MATCH($R389&amp;"/"&amp;N$348,$2:$2,0),FALSE),IFERROR(VLOOKUP($B$386,$4:$126,MATCH($R388&amp;"/"&amp;N$348,$2:$2,0),FALSE),IFERROR(VLOOKUP($B$386,$4:$126,MATCH($R387&amp;"/"&amp;N$348,$2:$2,0),FALSE),""))))</f>
        <v>5673.53</v>
      </c>
      <c r="O390" s="8">
        <f>IFERROR(VLOOKUP($B$386,$4:$126,MATCH($R390&amp;"/"&amp;O$348,$2:$2,0),FALSE),IFERROR(VLOOKUP($B$386,$4:$126,MATCH($R389&amp;"/"&amp;O$348,$2:$2,0),FALSE),IFERROR(VLOOKUP($B$386,$4:$126,MATCH($R388&amp;"/"&amp;O$348,$2:$2,0),FALSE),IFERROR(VLOOKUP($B$386,$4:$126,MATCH($R387&amp;"/"&amp;O$348,$2:$2,0),FALSE),""))))</f>
        <v>5481.8</v>
      </c>
      <c r="P390" s="8">
        <f>IFERROR(VLOOKUP($B$386,$4:$126,MATCH($R390&amp;"/"&amp;P$348,$2:$2,0),FALSE),IFERROR(VLOOKUP($B$386,$4:$126,MATCH($R389&amp;"/"&amp;P$348,$2:$2,0),FALSE),IFERROR(VLOOKUP($B$386,$4:$126,MATCH($R388&amp;"/"&amp;P$348,$2:$2,0),FALSE),IFERROR(VLOOKUP($B$386,$4:$126,MATCH($R387&amp;"/"&amp;P$348,$2:$2,0),FALSE),""))))</f>
        <v>26038.7</v>
      </c>
      <c r="Q390" s="6"/>
      <c r="R390" s="9" t="s">
        <v>15</v>
      </c>
    </row>
    <row r="391" spans="1:18" ht="14">
      <c r="B391" s="12"/>
      <c r="C391" s="12"/>
      <c r="D391" s="12"/>
      <c r="E391" s="12"/>
      <c r="F391" s="12"/>
      <c r="G391" s="12"/>
      <c r="H391" s="12"/>
      <c r="I391" s="12"/>
      <c r="J391" s="12">
        <f t="shared" ref="J391:P391" si="39">+J390/J$402</f>
        <v>9.6824655985855469E-3</v>
      </c>
      <c r="K391" s="12">
        <f t="shared" si="39"/>
        <v>3.7547927679217269E-3</v>
      </c>
      <c r="L391" s="12">
        <f t="shared" si="39"/>
        <v>3.8789430093567343E-3</v>
      </c>
      <c r="M391" s="12">
        <f t="shared" si="39"/>
        <v>3.7489650431936114E-3</v>
      </c>
      <c r="N391" s="12">
        <f t="shared" si="39"/>
        <v>3.1446859151872796E-3</v>
      </c>
      <c r="O391" s="12">
        <f t="shared" ref="O391" si="40">+O390/O$402</f>
        <v>2.4753859896133315E-3</v>
      </c>
      <c r="P391" s="12">
        <f t="shared" si="39"/>
        <v>1.2963030106432936E-2</v>
      </c>
      <c r="Q391" s="6"/>
      <c r="R391" s="11" t="s">
        <v>386</v>
      </c>
    </row>
    <row r="392" spans="1:18" ht="14">
      <c r="A392" s="84"/>
      <c r="B392" s="227" t="s">
        <v>315</v>
      </c>
      <c r="C392" s="227"/>
      <c r="D392" s="227"/>
      <c r="E392" s="227"/>
      <c r="F392" s="227"/>
      <c r="G392" s="227"/>
      <c r="H392" s="227"/>
      <c r="I392" s="227"/>
      <c r="J392" s="227"/>
      <c r="K392" s="227"/>
      <c r="L392" s="227"/>
      <c r="M392" s="227"/>
      <c r="N392" s="227"/>
      <c r="O392" s="116"/>
      <c r="P392" s="116"/>
      <c r="Q392" s="6"/>
      <c r="R392" s="3"/>
    </row>
    <row r="393" spans="1:18" ht="14">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f t="shared" si="41"/>
        <v>590537.96</v>
      </c>
      <c r="L393" s="8">
        <f t="shared" si="41"/>
        <v>1373323.18</v>
      </c>
      <c r="M393" s="8">
        <f t="shared" si="41"/>
        <v>1664841.53</v>
      </c>
      <c r="N393" s="8">
        <f t="shared" si="41"/>
        <v>1616303.22</v>
      </c>
      <c r="O393" s="8">
        <f t="shared" si="41"/>
        <v>1543089.69</v>
      </c>
      <c r="P393" s="8">
        <f t="shared" si="41"/>
        <v>1528007.15</v>
      </c>
      <c r="Q393" s="6"/>
      <c r="R393" s="9" t="s">
        <v>12</v>
      </c>
    </row>
    <row r="394" spans="1:18" ht="14">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f t="shared" si="41"/>
        <v>737824.58</v>
      </c>
      <c r="L394" s="8">
        <f t="shared" si="41"/>
        <v>1497816.65</v>
      </c>
      <c r="M394" s="8">
        <f t="shared" si="41"/>
        <v>1658603.44</v>
      </c>
      <c r="N394" s="8">
        <f t="shared" si="41"/>
        <v>1605908.84</v>
      </c>
      <c r="O394" s="8">
        <f t="shared" si="41"/>
        <v>1521750.82</v>
      </c>
      <c r="P394" s="8">
        <f t="shared" si="41"/>
        <v>1514257.23</v>
      </c>
      <c r="Q394" s="6"/>
      <c r="R394" s="9" t="s">
        <v>13</v>
      </c>
    </row>
    <row r="395" spans="1:18" ht="14">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f t="shared" si="41"/>
        <v>891127.02</v>
      </c>
      <c r="L395" s="8">
        <f t="shared" si="41"/>
        <v>1605158.72</v>
      </c>
      <c r="M395" s="8">
        <f t="shared" si="41"/>
        <v>1646737.31</v>
      </c>
      <c r="N395" s="8">
        <f t="shared" si="41"/>
        <v>1585005.06</v>
      </c>
      <c r="O395" s="8">
        <f t="shared" si="41"/>
        <v>1514136.45</v>
      </c>
      <c r="P395" s="8">
        <f t="shared" si="41"/>
        <v>1503509.7</v>
      </c>
      <c r="Q395" s="6"/>
      <c r="R395" s="9" t="s">
        <v>14</v>
      </c>
    </row>
    <row r="396" spans="1:18" ht="14">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f t="shared" si="42"/>
        <v>521740.56</v>
      </c>
      <c r="K396" s="8">
        <f t="shared" si="42"/>
        <v>1141073.58</v>
      </c>
      <c r="L396" s="8">
        <f t="shared" si="42"/>
        <v>1667841.5</v>
      </c>
      <c r="M396" s="8">
        <f t="shared" si="42"/>
        <v>1631432.2</v>
      </c>
      <c r="N396" s="8">
        <f>IFERROR(VLOOKUP($B$392,$4:$126,MATCH($R396&amp;"/"&amp;N$348,$2:$2,0),FALSE),IFERROR(VLOOKUP($B$392,$4:$126,MATCH($R395&amp;"/"&amp;N$348,$2:$2,0),FALSE),IFERROR(VLOOKUP($B$392,$4:$126,MATCH($R394&amp;"/"&amp;N$348,$2:$2,0),FALSE),IFERROR(VLOOKUP($B$392,$4:$126,MATCH($R393&amp;"/"&amp;N$348,$2:$2,0),FALSE),""))))</f>
        <v>1564933.41</v>
      </c>
      <c r="O396" s="8">
        <f>IFERROR(VLOOKUP($B$392,$4:$126,MATCH($R396&amp;"/"&amp;O$348,$2:$2,0),FALSE),IFERROR(VLOOKUP($B$392,$4:$126,MATCH($R395&amp;"/"&amp;O$348,$2:$2,0),FALSE),IFERROR(VLOOKUP($B$392,$4:$126,MATCH($R394&amp;"/"&amp;O$348,$2:$2,0),FALSE),IFERROR(VLOOKUP($B$392,$4:$126,MATCH($R393&amp;"/"&amp;O$348,$2:$2,0),FALSE),""))))</f>
        <v>1497483.35</v>
      </c>
      <c r="P396" s="8">
        <f>IFERROR(VLOOKUP($B$392,$4:$126,MATCH($R396&amp;"/"&amp;P$348,$2:$2,0),FALSE),IFERROR(VLOOKUP($B$392,$4:$126,MATCH($R395&amp;"/"&amp;P$348,$2:$2,0),FALSE),IFERROR(VLOOKUP($B$392,$4:$126,MATCH($R394&amp;"/"&amp;P$348,$2:$2,0),FALSE),IFERROR(VLOOKUP($B$392,$4:$126,MATCH($R393&amp;"/"&amp;P$348,$2:$2,0),FALSE),""))))</f>
        <v>1488741.46</v>
      </c>
      <c r="Q396" s="6"/>
      <c r="R396" s="9" t="s">
        <v>15</v>
      </c>
    </row>
    <row r="397" spans="1:18" ht="14">
      <c r="A397" s="85"/>
      <c r="B397" s="12"/>
      <c r="C397" s="12"/>
      <c r="D397" s="12"/>
      <c r="E397" s="12"/>
      <c r="F397" s="12"/>
      <c r="G397" s="12"/>
      <c r="H397" s="12"/>
      <c r="I397" s="12"/>
      <c r="J397" s="12">
        <f t="shared" ref="J397:M397" si="43">+J396/J$402</f>
        <v>0.72333700704141624</v>
      </c>
      <c r="K397" s="12">
        <f t="shared" si="43"/>
        <v>0.67545542664344271</v>
      </c>
      <c r="L397" s="12">
        <f t="shared" si="43"/>
        <v>0.91792762768201164</v>
      </c>
      <c r="M397" s="12">
        <f t="shared" si="43"/>
        <v>0.93157801324221656</v>
      </c>
      <c r="N397" s="12">
        <f>+N396/N$402</f>
        <v>0.86740072805343416</v>
      </c>
      <c r="O397" s="12">
        <f>+O396/O$402</f>
        <v>0.67621024194046431</v>
      </c>
      <c r="P397" s="12">
        <f>+P396/P$402</f>
        <v>0.74115068596646239</v>
      </c>
      <c r="Q397" s="6"/>
      <c r="R397" s="11" t="s">
        <v>386</v>
      </c>
    </row>
    <row r="398" spans="1:18" ht="14">
      <c r="B398" s="205" t="s">
        <v>316</v>
      </c>
      <c r="C398" s="205"/>
      <c r="D398" s="205"/>
      <c r="E398" s="205"/>
      <c r="F398" s="205"/>
      <c r="G398" s="205"/>
      <c r="H398" s="205"/>
      <c r="I398" s="205"/>
      <c r="J398" s="205"/>
      <c r="K398" s="205"/>
      <c r="L398" s="205"/>
      <c r="M398" s="205"/>
      <c r="N398" s="205"/>
      <c r="O398" s="115"/>
      <c r="P398" s="115"/>
      <c r="Q398" s="6"/>
      <c r="R398" s="3"/>
    </row>
    <row r="399" spans="1:18" ht="14">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f t="shared" si="44"/>
        <v>1471962.81</v>
      </c>
      <c r="L399" s="8">
        <f t="shared" si="44"/>
        <v>1685406.99</v>
      </c>
      <c r="M399" s="8">
        <f t="shared" si="44"/>
        <v>1793246.63</v>
      </c>
      <c r="N399" s="8">
        <f t="shared" si="44"/>
        <v>1751186.5</v>
      </c>
      <c r="O399" s="8">
        <f t="shared" si="44"/>
        <v>1784951.96</v>
      </c>
      <c r="P399" s="8">
        <f t="shared" si="44"/>
        <v>2430406.77</v>
      </c>
      <c r="Q399" s="6"/>
      <c r="R399" s="9" t="s">
        <v>12</v>
      </c>
    </row>
    <row r="400" spans="1:18" ht="14">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f t="shared" si="44"/>
        <v>1508948.31</v>
      </c>
      <c r="L400" s="8">
        <f t="shared" si="44"/>
        <v>1648299.88</v>
      </c>
      <c r="M400" s="8">
        <f t="shared" si="44"/>
        <v>1774839.43</v>
      </c>
      <c r="N400" s="8">
        <f t="shared" si="44"/>
        <v>1768254.13</v>
      </c>
      <c r="O400" s="8">
        <f t="shared" si="44"/>
        <v>1711400.09</v>
      </c>
      <c r="P400" s="8">
        <f t="shared" si="44"/>
        <v>2234535.7000000002</v>
      </c>
      <c r="Q400" s="6"/>
      <c r="R400" s="9" t="s">
        <v>13</v>
      </c>
    </row>
    <row r="401" spans="1:18" ht="14">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f t="shared" si="44"/>
        <v>1567711.68</v>
      </c>
      <c r="L401" s="8">
        <f t="shared" si="44"/>
        <v>1781523.2</v>
      </c>
      <c r="M401" s="8">
        <f t="shared" si="44"/>
        <v>1747203.42</v>
      </c>
      <c r="N401" s="8">
        <f t="shared" si="44"/>
        <v>1769532.17</v>
      </c>
      <c r="O401" s="8">
        <f t="shared" si="44"/>
        <v>1969858.96</v>
      </c>
      <c r="P401" s="8">
        <f t="shared" si="44"/>
        <v>2085991.29</v>
      </c>
      <c r="Q401" s="6"/>
      <c r="R401" s="9" t="s">
        <v>14</v>
      </c>
    </row>
    <row r="402" spans="1:18" ht="14">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f t="shared" si="45"/>
        <v>721296.65</v>
      </c>
      <c r="K402" s="8">
        <f t="shared" si="45"/>
        <v>1689339.57</v>
      </c>
      <c r="L402" s="8">
        <f t="shared" si="45"/>
        <v>1816964.05</v>
      </c>
      <c r="M402" s="8">
        <f t="shared" si="45"/>
        <v>1751256.66</v>
      </c>
      <c r="N402" s="8">
        <f>IFERROR(VLOOKUP($B$398,$4:$126,MATCH($R402&amp;"/"&amp;N$348,$2:$2,0),FALSE),IFERROR(VLOOKUP($B$398,$4:$126,MATCH($R401&amp;"/"&amp;N$348,$2:$2,0),FALSE),IFERROR(VLOOKUP($B$398,$4:$126,MATCH($R400&amp;"/"&amp;N$348,$2:$2,0),FALSE),IFERROR(VLOOKUP($B$398,$4:$126,MATCH($R399&amp;"/"&amp;N$348,$2:$2,0),FALSE),""))))</f>
        <v>1804164.28</v>
      </c>
      <c r="O402" s="8">
        <f>IFERROR(VLOOKUP($B$398,$4:$126,MATCH($R402&amp;"/"&amp;O$348,$2:$2,0),FALSE),IFERROR(VLOOKUP($B$398,$4:$126,MATCH($R401&amp;"/"&amp;O$348,$2:$2,0),FALSE),IFERROR(VLOOKUP($B$398,$4:$126,MATCH($R400&amp;"/"&amp;O$348,$2:$2,0),FALSE),IFERROR(VLOOKUP($B$398,$4:$126,MATCH($R399&amp;"/"&amp;O$348,$2:$2,0),FALSE),""))))</f>
        <v>2214523.3199999998</v>
      </c>
      <c r="P402" s="8">
        <f>IFERROR(VLOOKUP($B$398,$4:$126,MATCH($R402&amp;"/"&amp;P$348,$2:$2,0),FALSE),IFERROR(VLOOKUP($B$398,$4:$126,MATCH($R401&amp;"/"&amp;P$348,$2:$2,0),FALSE),IFERROR(VLOOKUP($B$398,$4:$126,MATCH($R400&amp;"/"&amp;P$348,$2:$2,0),FALSE),IFERROR(VLOOKUP($B$398,$4:$126,MATCH($R399&amp;"/"&amp;P$348,$2:$2,0),FALSE),""))))</f>
        <v>2008689.31</v>
      </c>
      <c r="Q402" s="6"/>
      <c r="R402" s="9" t="s">
        <v>15</v>
      </c>
    </row>
    <row r="403" spans="1:18" ht="14">
      <c r="B403" s="222" t="s">
        <v>1</v>
      </c>
      <c r="C403" s="222"/>
      <c r="D403" s="222"/>
      <c r="E403" s="222"/>
      <c r="F403" s="222"/>
      <c r="G403" s="222"/>
      <c r="H403" s="222"/>
      <c r="I403" s="222"/>
      <c r="J403" s="222"/>
      <c r="K403" s="222"/>
      <c r="L403" s="222"/>
      <c r="M403" s="222"/>
      <c r="N403" s="222"/>
      <c r="O403" s="117"/>
      <c r="P403" s="117"/>
    </row>
    <row r="404" spans="1:18" ht="14">
      <c r="B404" s="223" t="s">
        <v>318</v>
      </c>
      <c r="C404" s="223"/>
      <c r="D404" s="223"/>
      <c r="E404" s="223"/>
      <c r="F404" s="223"/>
      <c r="G404" s="223"/>
      <c r="H404" s="223"/>
      <c r="I404" s="223"/>
      <c r="J404" s="223"/>
      <c r="K404" s="223"/>
      <c r="L404" s="223"/>
      <c r="M404" s="223"/>
      <c r="N404" s="223"/>
      <c r="O404" s="118"/>
      <c r="P404" s="118"/>
      <c r="Q404" s="6"/>
      <c r="R404" s="3"/>
    </row>
    <row r="405" spans="1:18" ht="14">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f t="shared" si="46"/>
        <v>73506.740000000005</v>
      </c>
      <c r="L405" s="8">
        <f t="shared" si="46"/>
        <v>305976.99</v>
      </c>
      <c r="M405" s="8">
        <f t="shared" si="46"/>
        <v>203152.15</v>
      </c>
      <c r="N405" s="8">
        <f t="shared" si="46"/>
        <v>93628.11</v>
      </c>
      <c r="O405" s="8">
        <f t="shared" si="46"/>
        <v>71825.11</v>
      </c>
      <c r="P405" s="8">
        <f t="shared" si="46"/>
        <v>184246.65</v>
      </c>
      <c r="Q405" s="6"/>
      <c r="R405" s="9" t="s">
        <v>12</v>
      </c>
    </row>
    <row r="406" spans="1:18" ht="14">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f t="shared" si="46"/>
        <v>122372.28</v>
      </c>
      <c r="L406" s="8">
        <f t="shared" si="46"/>
        <v>251199.84</v>
      </c>
      <c r="M406" s="8">
        <f t="shared" si="46"/>
        <v>141706.66</v>
      </c>
      <c r="N406" s="8">
        <f t="shared" si="46"/>
        <v>78546.59</v>
      </c>
      <c r="O406" s="8">
        <f t="shared" si="46"/>
        <v>73895.460000000006</v>
      </c>
      <c r="P406" s="8">
        <f t="shared" si="46"/>
        <v>143661.56</v>
      </c>
      <c r="Q406" s="6"/>
      <c r="R406" s="9" t="s">
        <v>13</v>
      </c>
    </row>
    <row r="407" spans="1:18" ht="14">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f t="shared" si="46"/>
        <v>140557.91</v>
      </c>
      <c r="L407" s="8">
        <f t="shared" si="46"/>
        <v>285357.23</v>
      </c>
      <c r="M407" s="8">
        <f t="shared" si="46"/>
        <v>144594.03</v>
      </c>
      <c r="N407" s="8">
        <f t="shared" si="46"/>
        <v>87021.01</v>
      </c>
      <c r="O407" s="8">
        <f t="shared" si="46"/>
        <v>206540.65</v>
      </c>
      <c r="P407" s="8">
        <f t="shared" si="46"/>
        <v>134021.48000000001</v>
      </c>
      <c r="Q407" s="6"/>
      <c r="R407" s="9" t="s">
        <v>14</v>
      </c>
    </row>
    <row r="408" spans="1:18" ht="14">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f t="shared" si="47"/>
        <v>102510.45</v>
      </c>
      <c r="K408" s="8">
        <f t="shared" si="47"/>
        <v>310532</v>
      </c>
      <c r="L408" s="8">
        <f t="shared" si="47"/>
        <v>246392.54</v>
      </c>
      <c r="M408" s="8">
        <f t="shared" si="47"/>
        <v>128914.45</v>
      </c>
      <c r="N408" s="8">
        <f>IFERROR(VLOOKUP($B$404,$4:$126,MATCH($R408&amp;"/"&amp;N$348,$2:$2,0),FALSE),IFERROR(VLOOKUP($B$404,$4:$126,MATCH($R407&amp;"/"&amp;N$348,$2:$2,0),FALSE),IFERROR(VLOOKUP($B$404,$4:$126,MATCH($R406&amp;"/"&amp;N$348,$2:$2,0),FALSE),IFERROR(VLOOKUP($B$404,$4:$126,MATCH($R405&amp;"/"&amp;N$348,$2:$2,0),FALSE),""))))</f>
        <v>87348.42</v>
      </c>
      <c r="O408" s="8">
        <f>IFERROR(VLOOKUP($B$404,$4:$126,MATCH($R408&amp;"/"&amp;O$348,$2:$2,0),FALSE),IFERROR(VLOOKUP($B$404,$4:$126,MATCH($R407&amp;"/"&amp;O$348,$2:$2,0),FALSE),IFERROR(VLOOKUP($B$404,$4:$126,MATCH($R406&amp;"/"&amp;O$348,$2:$2,0),FALSE),IFERROR(VLOOKUP($B$404,$4:$126,MATCH($R405&amp;"/"&amp;O$348,$2:$2,0),FALSE),""))))</f>
        <v>197454.25</v>
      </c>
      <c r="P408" s="8">
        <f>IFERROR(VLOOKUP($B$404,$4:$126,MATCH($R408&amp;"/"&amp;P$348,$2:$2,0),FALSE),IFERROR(VLOOKUP($B$404,$4:$126,MATCH($R407&amp;"/"&amp;P$348,$2:$2,0),FALSE),IFERROR(VLOOKUP($B$404,$4:$126,MATCH($R406&amp;"/"&amp;P$348,$2:$2,0),FALSE),IFERROR(VLOOKUP($B$404,$4:$126,MATCH($R405&amp;"/"&amp;P$348,$2:$2,0),FALSE),""))))</f>
        <v>107012.57</v>
      </c>
      <c r="Q408" s="6"/>
      <c r="R408" s="9" t="s">
        <v>15</v>
      </c>
    </row>
    <row r="409" spans="1:18" ht="14">
      <c r="A409" s="84"/>
      <c r="B409" s="12"/>
      <c r="C409" s="12"/>
      <c r="D409" s="12"/>
      <c r="E409" s="12"/>
      <c r="F409" s="12"/>
      <c r="G409" s="12"/>
      <c r="H409" s="12"/>
      <c r="I409" s="12"/>
      <c r="J409" s="12">
        <f t="shared" ref="J409:M409" si="48">+J408/J$402</f>
        <v>0.14211968127122176</v>
      </c>
      <c r="K409" s="12">
        <f t="shared" si="48"/>
        <v>0.18381857947008248</v>
      </c>
      <c r="L409" s="12">
        <f t="shared" si="48"/>
        <v>0.13560672265364854</v>
      </c>
      <c r="M409" s="12">
        <f t="shared" si="48"/>
        <v>7.3612539466373819E-2</v>
      </c>
      <c r="N409" s="12">
        <f>+N408/N$402</f>
        <v>4.8414892683719464E-2</v>
      </c>
      <c r="O409" s="12">
        <f>+O408/O$402</f>
        <v>8.9163319354884918E-2</v>
      </c>
      <c r="P409" s="12">
        <f>+P408/P$402</f>
        <v>5.3274824268368312E-2</v>
      </c>
      <c r="Q409" s="6"/>
      <c r="R409" s="11" t="s">
        <v>386</v>
      </c>
    </row>
    <row r="410" spans="1:18" ht="14">
      <c r="A410" s="84"/>
      <c r="B410" s="223" t="s">
        <v>321</v>
      </c>
      <c r="C410" s="223"/>
      <c r="D410" s="223"/>
      <c r="E410" s="223"/>
      <c r="F410" s="223"/>
      <c r="G410" s="223"/>
      <c r="H410" s="223"/>
      <c r="I410" s="223"/>
      <c r="J410" s="223"/>
      <c r="K410" s="223"/>
      <c r="L410" s="223"/>
      <c r="M410" s="223"/>
      <c r="N410" s="223"/>
      <c r="O410" s="118"/>
      <c r="P410" s="118"/>
      <c r="Q410" s="6"/>
      <c r="R410" s="3"/>
    </row>
    <row r="411" spans="1:18" ht="14">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f t="shared" si="49"/>
        <v>127399.74</v>
      </c>
      <c r="L411" s="8">
        <f t="shared" si="49"/>
        <v>363415.3</v>
      </c>
      <c r="M411" s="8">
        <f t="shared" si="49"/>
        <v>292812.67</v>
      </c>
      <c r="N411" s="8">
        <f t="shared" si="49"/>
        <v>212158.84</v>
      </c>
      <c r="O411" s="8">
        <f t="shared" si="49"/>
        <v>212899.86</v>
      </c>
      <c r="P411" s="8">
        <f t="shared" si="49"/>
        <v>444405.25</v>
      </c>
      <c r="Q411" s="6"/>
      <c r="R411" s="9" t="s">
        <v>12</v>
      </c>
    </row>
    <row r="412" spans="1:18" ht="14">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f t="shared" si="49"/>
        <v>196206.03</v>
      </c>
      <c r="L412" s="8">
        <f t="shared" si="49"/>
        <v>338209.29</v>
      </c>
      <c r="M412" s="8">
        <f t="shared" si="49"/>
        <v>240854.39999999999</v>
      </c>
      <c r="N412" s="8">
        <f t="shared" si="49"/>
        <v>194999.87</v>
      </c>
      <c r="O412" s="8">
        <f t="shared" si="49"/>
        <v>205234.66</v>
      </c>
      <c r="P412" s="8">
        <f t="shared" si="49"/>
        <v>352983</v>
      </c>
      <c r="Q412" s="6"/>
      <c r="R412" s="9" t="s">
        <v>13</v>
      </c>
    </row>
    <row r="413" spans="1:18" ht="14">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f t="shared" si="49"/>
        <v>253299.9</v>
      </c>
      <c r="L413" s="8">
        <f t="shared" si="49"/>
        <v>365448.6</v>
      </c>
      <c r="M413" s="8">
        <f t="shared" si="49"/>
        <v>249064.45</v>
      </c>
      <c r="N413" s="8">
        <f t="shared" si="49"/>
        <v>218330.23999999999</v>
      </c>
      <c r="O413" s="8">
        <f t="shared" si="49"/>
        <v>371526.01</v>
      </c>
      <c r="P413" s="8">
        <f t="shared" si="49"/>
        <v>283988.96000000002</v>
      </c>
      <c r="Q413" s="6"/>
      <c r="R413" s="9" t="s">
        <v>14</v>
      </c>
    </row>
    <row r="414" spans="1:18" ht="14">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f t="shared" si="50"/>
        <v>131949</v>
      </c>
      <c r="K414" s="8">
        <f t="shared" si="50"/>
        <v>386834.36</v>
      </c>
      <c r="L414" s="8">
        <f t="shared" si="50"/>
        <v>321958.92</v>
      </c>
      <c r="M414" s="8">
        <f t="shared" si="50"/>
        <v>240529.87</v>
      </c>
      <c r="N414" s="8">
        <f>IFERROR(VLOOKUP($B$410,$4:$126,MATCH($R414&amp;"/"&amp;N$348,$2:$2,0),FALSE),IFERROR(VLOOKUP($B$410,$4:$126,MATCH($R413&amp;"/"&amp;N$348,$2:$2,0),FALSE),IFERROR(VLOOKUP($B$410,$4:$126,MATCH($R412&amp;"/"&amp;N$348,$2:$2,0),FALSE),IFERROR(VLOOKUP($B$410,$4:$126,MATCH($R411&amp;"/"&amp;N$348,$2:$2,0),FALSE),""))))</f>
        <v>225358.51</v>
      </c>
      <c r="O414" s="8">
        <f>IFERROR(VLOOKUP($B$410,$4:$126,MATCH($R414&amp;"/"&amp;O$348,$2:$2,0),FALSE),IFERROR(VLOOKUP($B$410,$4:$126,MATCH($R413&amp;"/"&amp;O$348,$2:$2,0),FALSE),IFERROR(VLOOKUP($B$410,$4:$126,MATCH($R412&amp;"/"&amp;O$348,$2:$2,0),FALSE),IFERROR(VLOOKUP($B$410,$4:$126,MATCH($R411&amp;"/"&amp;O$348,$2:$2,0),FALSE),""))))</f>
        <v>418235.85</v>
      </c>
      <c r="P414" s="8">
        <f>IFERROR(VLOOKUP($B$410,$4:$126,MATCH($R414&amp;"/"&amp;P$348,$2:$2,0),FALSE),IFERROR(VLOOKUP($B$410,$4:$126,MATCH($R413&amp;"/"&amp;P$348,$2:$2,0),FALSE),IFERROR(VLOOKUP($B$410,$4:$126,MATCH($R412&amp;"/"&amp;P$348,$2:$2,0),FALSE),IFERROR(VLOOKUP($B$410,$4:$126,MATCH($R411&amp;"/"&amp;P$348,$2:$2,0),FALSE),""))))</f>
        <v>239753.08</v>
      </c>
      <c r="Q414" s="6"/>
      <c r="R414" s="9" t="s">
        <v>15</v>
      </c>
    </row>
    <row r="415" spans="1:18" ht="14">
      <c r="B415" s="12"/>
      <c r="C415" s="12"/>
      <c r="D415" s="12"/>
      <c r="E415" s="12"/>
      <c r="F415" s="12"/>
      <c r="G415" s="12"/>
      <c r="H415" s="12"/>
      <c r="I415" s="12"/>
      <c r="J415" s="12">
        <f t="shared" ref="J415:M415" si="51">+J414/J$402</f>
        <v>0.18293305535246837</v>
      </c>
      <c r="K415" s="12">
        <f t="shared" si="51"/>
        <v>0.22898555558016082</v>
      </c>
      <c r="L415" s="12">
        <f t="shared" si="51"/>
        <v>0.17719608706622456</v>
      </c>
      <c r="M415" s="12">
        <f t="shared" si="51"/>
        <v>0.1373470122877363</v>
      </c>
      <c r="N415" s="12">
        <f>+N414/N$402</f>
        <v>0.1249101938765798</v>
      </c>
      <c r="O415" s="12">
        <f>+O414/O$402</f>
        <v>0.18886044062972432</v>
      </c>
      <c r="P415" s="12">
        <f>+P414/P$402</f>
        <v>0.11935797079539393</v>
      </c>
      <c r="Q415" s="6"/>
      <c r="R415" s="11" t="s">
        <v>386</v>
      </c>
    </row>
    <row r="416" spans="1:18" ht="14">
      <c r="B416" s="228" t="s">
        <v>2</v>
      </c>
      <c r="C416" s="228"/>
      <c r="D416" s="228"/>
      <c r="E416" s="228"/>
      <c r="F416" s="228"/>
      <c r="G416" s="228"/>
      <c r="H416" s="228"/>
      <c r="I416" s="228"/>
      <c r="J416" s="228"/>
      <c r="K416" s="228"/>
      <c r="L416" s="228"/>
      <c r="M416" s="228"/>
      <c r="N416" s="228"/>
      <c r="O416" s="119"/>
      <c r="P416" s="119"/>
      <c r="Q416" s="6"/>
      <c r="R416" s="3"/>
    </row>
    <row r="417" spans="2:18" ht="14">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f t="shared" si="52"/>
        <v>20291.37</v>
      </c>
      <c r="L417" s="8">
        <f t="shared" si="52"/>
        <v>43581.54</v>
      </c>
      <c r="M417" s="8">
        <f t="shared" si="52"/>
        <v>81089.83</v>
      </c>
      <c r="N417" s="8">
        <f t="shared" si="52"/>
        <v>101264.77</v>
      </c>
      <c r="O417" s="8">
        <f t="shared" si="52"/>
        <v>122930.22</v>
      </c>
      <c r="P417" s="8">
        <f t="shared" si="52"/>
        <v>124355.93</v>
      </c>
      <c r="Q417" s="6"/>
      <c r="R417" s="9" t="s">
        <v>12</v>
      </c>
    </row>
    <row r="418" spans="2:18" ht="14">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f t="shared" si="52"/>
        <v>40929.35</v>
      </c>
      <c r="L418" s="8">
        <f t="shared" si="52"/>
        <v>78140.44</v>
      </c>
      <c r="M418" s="8">
        <f t="shared" si="52"/>
        <v>87661.63</v>
      </c>
      <c r="N418" s="8">
        <f t="shared" si="52"/>
        <v>96844.63</v>
      </c>
      <c r="O418" s="8">
        <f t="shared" si="52"/>
        <v>123280.43</v>
      </c>
      <c r="P418" s="8">
        <f t="shared" si="52"/>
        <v>154388.09</v>
      </c>
      <c r="Q418" s="6"/>
      <c r="R418" s="9" t="s">
        <v>13</v>
      </c>
    </row>
    <row r="419" spans="2:18" ht="14">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f t="shared" si="52"/>
        <v>61787.82</v>
      </c>
      <c r="L419" s="8">
        <f t="shared" si="52"/>
        <v>77063.899999999994</v>
      </c>
      <c r="M419" s="8">
        <f t="shared" si="52"/>
        <v>94460.49</v>
      </c>
      <c r="N419" s="8">
        <f t="shared" si="52"/>
        <v>122713.04</v>
      </c>
      <c r="O419" s="8">
        <f t="shared" si="52"/>
        <v>123925.52</v>
      </c>
      <c r="P419" s="8">
        <f t="shared" si="52"/>
        <v>125171.16</v>
      </c>
      <c r="Q419" s="6"/>
      <c r="R419" s="9" t="s">
        <v>14</v>
      </c>
    </row>
    <row r="420" spans="2:18" ht="14">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f t="shared" si="53"/>
        <v>0</v>
      </c>
      <c r="K420" s="8">
        <f t="shared" si="53"/>
        <v>63941.45</v>
      </c>
      <c r="L420" s="8">
        <f t="shared" si="53"/>
        <v>73476.69</v>
      </c>
      <c r="M420" s="8">
        <f t="shared" si="53"/>
        <v>101351.38</v>
      </c>
      <c r="N420" s="8">
        <f>IFERROR(VLOOKUP($B$416,$4:$126,MATCH($R420&amp;"/"&amp;N$348,$2:$2,0),FALSE),IFERROR(VLOOKUP($B$416,$4:$126,MATCH($R419&amp;"/"&amp;N$348,$2:$2,0),FALSE),IFERROR(VLOOKUP($B$416,$4:$126,MATCH($R418&amp;"/"&amp;N$348,$2:$2,0),FALSE),IFERROR(VLOOKUP($B$416,$4:$126,MATCH($R417&amp;"/"&amp;N$348,$2:$2,0),FALSE),""))))</f>
        <v>122338.17</v>
      </c>
      <c r="O420" s="8">
        <f>IFERROR(VLOOKUP($B$416,$4:$126,MATCH($R420&amp;"/"&amp;O$348,$2:$2,0),FALSE),IFERROR(VLOOKUP($B$416,$4:$126,MATCH($R419&amp;"/"&amp;O$348,$2:$2,0),FALSE),IFERROR(VLOOKUP($B$416,$4:$126,MATCH($R418&amp;"/"&amp;O$348,$2:$2,0),FALSE),IFERROR(VLOOKUP($B$416,$4:$126,MATCH($R417&amp;"/"&amp;O$348,$2:$2,0),FALSE),""))))</f>
        <v>124566.02</v>
      </c>
      <c r="P420" s="8">
        <f>IFERROR(VLOOKUP($B$416,$4:$126,MATCH($R420&amp;"/"&amp;P$348,$2:$2,0),FALSE),IFERROR(VLOOKUP($B$416,$4:$126,MATCH($R419&amp;"/"&amp;P$348,$2:$2,0),FALSE),IFERROR(VLOOKUP($B$416,$4:$126,MATCH($R418&amp;"/"&amp;P$348,$2:$2,0),FALSE),IFERROR(VLOOKUP($B$416,$4:$126,MATCH($R417&amp;"/"&amp;P$348,$2:$2,0),FALSE),""))))</f>
        <v>125611.31</v>
      </c>
      <c r="Q420" s="6"/>
      <c r="R420" s="9" t="s">
        <v>15</v>
      </c>
    </row>
    <row r="421" spans="2:18" ht="14">
      <c r="B421" s="12"/>
      <c r="C421" s="12"/>
      <c r="D421" s="12"/>
      <c r="E421" s="12"/>
      <c r="F421" s="12"/>
      <c r="G421" s="12"/>
      <c r="H421" s="12"/>
      <c r="I421" s="12"/>
      <c r="J421" s="12">
        <f t="shared" ref="J421:M421" si="54">+J420/J$402</f>
        <v>0</v>
      </c>
      <c r="K421" s="12">
        <f t="shared" si="54"/>
        <v>3.784996878987449E-2</v>
      </c>
      <c r="L421" s="12">
        <f t="shared" si="54"/>
        <v>4.0439264607354232E-2</v>
      </c>
      <c r="M421" s="12">
        <f t="shared" si="54"/>
        <v>5.7873515810069789E-2</v>
      </c>
      <c r="N421" s="12">
        <f>+N420/N$402</f>
        <v>6.7808775152116418E-2</v>
      </c>
      <c r="O421" s="12">
        <f>+O420/O$402</f>
        <v>5.6249586028292539E-2</v>
      </c>
      <c r="P421" s="12">
        <f>+P420/P$402</f>
        <v>6.2533966489820167E-2</v>
      </c>
      <c r="Q421" s="6"/>
      <c r="R421" s="11" t="s">
        <v>386</v>
      </c>
    </row>
    <row r="422" spans="2:18" ht="14">
      <c r="B422" s="223" t="s">
        <v>3</v>
      </c>
      <c r="C422" s="223"/>
      <c r="D422" s="223"/>
      <c r="E422" s="223"/>
      <c r="F422" s="223"/>
      <c r="G422" s="223"/>
      <c r="H422" s="223"/>
      <c r="I422" s="223"/>
      <c r="J422" s="223"/>
      <c r="K422" s="223"/>
      <c r="L422" s="223"/>
      <c r="M422" s="223"/>
      <c r="N422" s="223"/>
      <c r="O422" s="118"/>
      <c r="P422" s="118"/>
      <c r="Q422" s="6"/>
      <c r="R422" s="3"/>
    </row>
    <row r="423" spans="2:18" ht="14">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f t="shared" si="55"/>
        <v>43549.73</v>
      </c>
      <c r="L423" s="8">
        <f t="shared" si="55"/>
        <v>0</v>
      </c>
      <c r="M423" s="8">
        <f t="shared" si="55"/>
        <v>176212.96</v>
      </c>
      <c r="N423" s="8">
        <f t="shared" si="55"/>
        <v>160525.22</v>
      </c>
      <c r="O423" s="8">
        <f t="shared" si="55"/>
        <v>160238.51</v>
      </c>
      <c r="P423" s="8">
        <f t="shared" si="55"/>
        <v>90108.45</v>
      </c>
      <c r="Q423" s="6"/>
      <c r="R423" s="9" t="s">
        <v>12</v>
      </c>
    </row>
    <row r="424" spans="2:18" ht="14">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f t="shared" si="55"/>
        <v>22944.6</v>
      </c>
      <c r="L424" s="8">
        <f t="shared" si="55"/>
        <v>0</v>
      </c>
      <c r="M424" s="8">
        <f t="shared" si="55"/>
        <v>201704.37</v>
      </c>
      <c r="N424" s="8">
        <f t="shared" si="55"/>
        <v>224945.36</v>
      </c>
      <c r="O424" s="8">
        <f t="shared" si="55"/>
        <v>134462.19</v>
      </c>
      <c r="P424" s="8">
        <f t="shared" si="55"/>
        <v>64295.26</v>
      </c>
      <c r="Q424" s="6"/>
      <c r="R424" s="9" t="s">
        <v>13</v>
      </c>
    </row>
    <row r="425" spans="2:18" ht="14">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f t="shared" si="55"/>
        <v>2119.69</v>
      </c>
      <c r="L425" s="8">
        <f t="shared" si="55"/>
        <v>126725.47</v>
      </c>
      <c r="M425" s="8">
        <f t="shared" si="55"/>
        <v>176462.76</v>
      </c>
      <c r="N425" s="8">
        <f t="shared" si="55"/>
        <v>199076.95</v>
      </c>
      <c r="O425" s="8">
        <f t="shared" si="55"/>
        <v>108250.02</v>
      </c>
      <c r="P425" s="8">
        <f t="shared" si="55"/>
        <v>37712.5</v>
      </c>
      <c r="Q425" s="6"/>
      <c r="R425" s="9" t="s">
        <v>14</v>
      </c>
    </row>
    <row r="426" spans="2:18" ht="14">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f t="shared" si="56"/>
        <v>63805.56</v>
      </c>
      <c r="K426" s="8">
        <f t="shared" si="56"/>
        <v>0</v>
      </c>
      <c r="L426" s="8">
        <f t="shared" si="56"/>
        <v>202034.02</v>
      </c>
      <c r="M426" s="8">
        <f t="shared" si="56"/>
        <v>165836.62</v>
      </c>
      <c r="N426" s="8">
        <f>IFERROR(VLOOKUP($B$422,$4:$126,MATCH($R426&amp;"/"&amp;N$348,$2:$2,0),FALSE),IFERROR(VLOOKUP($B$422,$4:$126,MATCH($R425&amp;"/"&amp;N$348,$2:$2,0),FALSE),IFERROR(VLOOKUP($B$422,$4:$126,MATCH($R424&amp;"/"&amp;N$348,$2:$2,0),FALSE),IFERROR(VLOOKUP($B$422,$4:$126,MATCH($R423&amp;"/"&amp;N$348,$2:$2,0),FALSE),""))))</f>
        <v>186191.87</v>
      </c>
      <c r="O426" s="8">
        <f>IFERROR(VLOOKUP($B$422,$4:$126,MATCH($R426&amp;"/"&amp;O$348,$2:$2,0),FALSE),IFERROR(VLOOKUP($B$422,$4:$126,MATCH($R425&amp;"/"&amp;O$348,$2:$2,0),FALSE),IFERROR(VLOOKUP($B$422,$4:$126,MATCH($R424&amp;"/"&amp;O$348,$2:$2,0),FALSE),IFERROR(VLOOKUP($B$422,$4:$126,MATCH($R423&amp;"/"&amp;O$348,$2:$2,0),FALSE),""))))</f>
        <v>81867.81</v>
      </c>
      <c r="P426" s="8">
        <f>IFERROR(VLOOKUP($B$422,$4:$126,MATCH($R426&amp;"/"&amp;P$348,$2:$2,0),FALSE),IFERROR(VLOOKUP($B$422,$4:$126,MATCH($R425&amp;"/"&amp;P$348,$2:$2,0),FALSE),IFERROR(VLOOKUP($B$422,$4:$126,MATCH($R424&amp;"/"&amp;P$348,$2:$2,0),FALSE),IFERROR(VLOOKUP($B$422,$4:$126,MATCH($R423&amp;"/"&amp;P$348,$2:$2,0),FALSE),""))))</f>
        <v>11365.02</v>
      </c>
      <c r="Q426" s="6"/>
      <c r="R426" s="9" t="s">
        <v>15</v>
      </c>
    </row>
    <row r="427" spans="2:18" ht="14">
      <c r="B427" s="12"/>
      <c r="C427" s="12"/>
      <c r="D427" s="12"/>
      <c r="E427" s="12"/>
      <c r="F427" s="12"/>
      <c r="G427" s="12"/>
      <c r="H427" s="12"/>
      <c r="I427" s="12"/>
      <c r="J427" s="12">
        <f t="shared" ref="J427:M427" si="57">+J426/J$402</f>
        <v>8.8459526326650759E-2</v>
      </c>
      <c r="K427" s="12">
        <f t="shared" si="57"/>
        <v>0</v>
      </c>
      <c r="L427" s="12">
        <f t="shared" si="57"/>
        <v>0.11119318513759256</v>
      </c>
      <c r="M427" s="12">
        <f t="shared" si="57"/>
        <v>9.4695782627316316E-2</v>
      </c>
      <c r="N427" s="12">
        <f>+N426/N$402</f>
        <v>0.10320117301069723</v>
      </c>
      <c r="O427" s="12">
        <f>+O426/O$402</f>
        <v>3.6968592410216751E-2</v>
      </c>
      <c r="P427" s="12">
        <f>+P426/P$402</f>
        <v>5.6579282537228218E-3</v>
      </c>
      <c r="Q427" s="6"/>
      <c r="R427" s="11" t="s">
        <v>386</v>
      </c>
    </row>
    <row r="428" spans="2:18" ht="14">
      <c r="B428" s="223" t="s">
        <v>4</v>
      </c>
      <c r="C428" s="223"/>
      <c r="D428" s="223"/>
      <c r="E428" s="223"/>
      <c r="F428" s="223"/>
      <c r="G428" s="223"/>
      <c r="H428" s="223"/>
      <c r="I428" s="223"/>
      <c r="J428" s="223"/>
      <c r="K428" s="223"/>
      <c r="L428" s="223"/>
      <c r="M428" s="223"/>
      <c r="N428" s="223"/>
      <c r="O428" s="118"/>
      <c r="P428" s="118"/>
      <c r="Q428" s="6"/>
      <c r="R428" s="3"/>
    </row>
    <row r="429" spans="2:18" ht="14">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f t="shared" si="58"/>
        <v>63841.100000000006</v>
      </c>
      <c r="L429" s="8">
        <f t="shared" si="58"/>
        <v>43581.54</v>
      </c>
      <c r="M429" s="8">
        <f t="shared" si="58"/>
        <v>257302.78999999998</v>
      </c>
      <c r="N429" s="8">
        <f t="shared" si="58"/>
        <v>261789.99</v>
      </c>
      <c r="O429" s="8">
        <f t="shared" si="58"/>
        <v>283168.73</v>
      </c>
      <c r="P429" s="8">
        <f t="shared" si="58"/>
        <v>214464.38</v>
      </c>
      <c r="Q429" s="6"/>
      <c r="R429" s="9" t="s">
        <v>12</v>
      </c>
    </row>
    <row r="430" spans="2:18" ht="14">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f t="shared" si="58"/>
        <v>63873.95</v>
      </c>
      <c r="L430" s="8">
        <f t="shared" si="58"/>
        <v>78140.44</v>
      </c>
      <c r="M430" s="8">
        <f t="shared" si="58"/>
        <v>289366</v>
      </c>
      <c r="N430" s="8">
        <f t="shared" si="58"/>
        <v>321789.99</v>
      </c>
      <c r="O430" s="8">
        <f t="shared" si="58"/>
        <v>257742.62</v>
      </c>
      <c r="P430" s="8">
        <f t="shared" si="58"/>
        <v>218683.35</v>
      </c>
      <c r="Q430" s="6"/>
      <c r="R430" s="9" t="s">
        <v>13</v>
      </c>
    </row>
    <row r="431" spans="2:18" ht="14">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f t="shared" si="58"/>
        <v>63907.51</v>
      </c>
      <c r="L431" s="8">
        <f t="shared" si="58"/>
        <v>203789.37</v>
      </c>
      <c r="M431" s="8">
        <f t="shared" si="58"/>
        <v>270923.25</v>
      </c>
      <c r="N431" s="8">
        <f t="shared" si="58"/>
        <v>321789.99</v>
      </c>
      <c r="O431" s="8">
        <f t="shared" si="58"/>
        <v>232175.54</v>
      </c>
      <c r="P431" s="8">
        <f t="shared" si="58"/>
        <v>162883.66</v>
      </c>
      <c r="Q431" s="6"/>
      <c r="R431" s="9" t="s">
        <v>14</v>
      </c>
    </row>
    <row r="432" spans="2:18" ht="14">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f t="shared" si="59"/>
        <v>63805.56</v>
      </c>
      <c r="K432" s="8">
        <f t="shared" si="59"/>
        <v>63941.45</v>
      </c>
      <c r="L432" s="8">
        <f t="shared" si="59"/>
        <v>275510.70999999996</v>
      </c>
      <c r="M432" s="8">
        <f t="shared" si="59"/>
        <v>267188</v>
      </c>
      <c r="N432" s="8">
        <f>IFERROR(VLOOKUP($B$428,$4:$126,MATCH($R432&amp;"/"&amp;N$348,$2:$2,0),FALSE),IFERROR(VLOOKUP($B$428,$4:$126,MATCH($R431&amp;"/"&amp;N$348,$2:$2,0),FALSE),IFERROR(VLOOKUP($B$428,$4:$126,MATCH($R430&amp;"/"&amp;N$348,$2:$2,0),FALSE),IFERROR(VLOOKUP($B$428,$4:$126,MATCH($R429&amp;"/"&amp;N$348,$2:$2,0),FALSE),""))))</f>
        <v>308530.03999999998</v>
      </c>
      <c r="O432" s="8">
        <f>IFERROR(VLOOKUP($B$428,$4:$126,MATCH($R432&amp;"/"&amp;O$348,$2:$2,0),FALSE),IFERROR(VLOOKUP($B$428,$4:$126,MATCH($R431&amp;"/"&amp;O$348,$2:$2,0),FALSE),IFERROR(VLOOKUP($B$428,$4:$126,MATCH($R430&amp;"/"&amp;O$348,$2:$2,0),FALSE),IFERROR(VLOOKUP($B$428,$4:$126,MATCH($R429&amp;"/"&amp;O$348,$2:$2,0),FALSE),""))))</f>
        <v>206433.83000000002</v>
      </c>
      <c r="P432" s="8">
        <f>IFERROR(VLOOKUP($B$428,$4:$126,MATCH($R432&amp;"/"&amp;P$348,$2:$2,0),FALSE),IFERROR(VLOOKUP($B$428,$4:$126,MATCH($R431&amp;"/"&amp;P$348,$2:$2,0),FALSE),IFERROR(VLOOKUP($B$428,$4:$126,MATCH($R430&amp;"/"&amp;P$348,$2:$2,0),FALSE),IFERROR(VLOOKUP($B$428,$4:$126,MATCH($R429&amp;"/"&amp;P$348,$2:$2,0),FALSE),""))))</f>
        <v>136976.32999999999</v>
      </c>
      <c r="Q432" s="6"/>
      <c r="R432" s="9" t="s">
        <v>15</v>
      </c>
    </row>
    <row r="433" spans="1:18" s="87" customFormat="1" ht="14">
      <c r="A433" s="86"/>
      <c r="B433" s="13"/>
      <c r="C433" s="13"/>
      <c r="D433" s="13"/>
      <c r="E433" s="13"/>
      <c r="F433" s="13"/>
      <c r="G433" s="13"/>
      <c r="H433" s="13"/>
      <c r="I433" s="13"/>
      <c r="J433" s="13">
        <f t="shared" ref="J433:P433" si="60">+J432/J$457</f>
        <v>0.12397394753250195</v>
      </c>
      <c r="K433" s="13">
        <f t="shared" si="60"/>
        <v>4.9598295110842967E-2</v>
      </c>
      <c r="L433" s="13">
        <f t="shared" si="60"/>
        <v>0.21559727843705981</v>
      </c>
      <c r="M433" s="13">
        <f t="shared" si="60"/>
        <v>0.20280166075302242</v>
      </c>
      <c r="N433" s="13">
        <f t="shared" si="60"/>
        <v>0.22765049504992865</v>
      </c>
      <c r="O433" s="13">
        <f t="shared" ref="O433" si="61">+O432/O$457</f>
        <v>0.12288803978014981</v>
      </c>
      <c r="P433" s="13">
        <f t="shared" si="60"/>
        <v>7.950499899188232E-2</v>
      </c>
      <c r="Q433" s="6"/>
      <c r="R433" s="14" t="s">
        <v>16</v>
      </c>
    </row>
    <row r="434" spans="1:18" ht="14">
      <c r="A434" s="84"/>
      <c r="B434" s="223" t="s">
        <v>323</v>
      </c>
      <c r="C434" s="223"/>
      <c r="D434" s="223"/>
      <c r="E434" s="223"/>
      <c r="F434" s="223"/>
      <c r="G434" s="223"/>
      <c r="H434" s="223"/>
      <c r="I434" s="223"/>
      <c r="J434" s="223"/>
      <c r="K434" s="223"/>
      <c r="L434" s="223"/>
      <c r="M434" s="223"/>
      <c r="N434" s="223"/>
      <c r="O434" s="118"/>
      <c r="P434" s="118"/>
      <c r="Q434" s="6"/>
      <c r="R434" s="3"/>
    </row>
    <row r="435" spans="1:18" ht="14">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f t="shared" si="62"/>
        <v>54491.92</v>
      </c>
      <c r="L435" s="8">
        <f t="shared" si="62"/>
        <v>13764.65</v>
      </c>
      <c r="M435" s="8">
        <f t="shared" si="62"/>
        <v>191865.73</v>
      </c>
      <c r="N435" s="8">
        <f t="shared" si="62"/>
        <v>191720.35</v>
      </c>
      <c r="O435" s="8">
        <f t="shared" si="62"/>
        <v>197816.56</v>
      </c>
      <c r="P435" s="8">
        <f t="shared" si="62"/>
        <v>124773.01</v>
      </c>
      <c r="Q435" s="6"/>
      <c r="R435" s="9" t="s">
        <v>12</v>
      </c>
    </row>
    <row r="436" spans="1:18" ht="14">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f t="shared" si="62"/>
        <v>34218.879999999997</v>
      </c>
      <c r="L436" s="8">
        <f t="shared" si="62"/>
        <v>14620.55</v>
      </c>
      <c r="M436" s="8">
        <f t="shared" si="62"/>
        <v>224795.8</v>
      </c>
      <c r="N436" s="8">
        <f t="shared" si="62"/>
        <v>260560.37</v>
      </c>
      <c r="O436" s="8">
        <f t="shared" si="62"/>
        <v>172485.98</v>
      </c>
      <c r="P436" s="8">
        <f t="shared" si="62"/>
        <v>99654.74</v>
      </c>
      <c r="Q436" s="6"/>
      <c r="R436" s="9" t="s">
        <v>13</v>
      </c>
    </row>
    <row r="437" spans="1:18" ht="14">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f t="shared" si="62"/>
        <v>13749.06</v>
      </c>
      <c r="L437" s="8">
        <f t="shared" si="62"/>
        <v>141777.17000000001</v>
      </c>
      <c r="M437" s="8">
        <f t="shared" si="62"/>
        <v>199952.9</v>
      </c>
      <c r="N437" s="8">
        <f t="shared" si="62"/>
        <v>234375.7</v>
      </c>
      <c r="O437" s="8">
        <f t="shared" si="62"/>
        <v>146710.09</v>
      </c>
      <c r="P437" s="8">
        <f t="shared" si="62"/>
        <v>73434.429999999993</v>
      </c>
      <c r="Q437" s="6"/>
      <c r="R437" s="9" t="s">
        <v>14</v>
      </c>
    </row>
    <row r="438" spans="1:18" ht="14">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f t="shared" si="63"/>
        <v>74678.55</v>
      </c>
      <c r="K438" s="8">
        <f t="shared" si="63"/>
        <v>13318.76</v>
      </c>
      <c r="L438" s="8">
        <f t="shared" si="63"/>
        <v>217110.01</v>
      </c>
      <c r="M438" s="8">
        <f t="shared" si="63"/>
        <v>193242.52</v>
      </c>
      <c r="N438" s="8">
        <f>IFERROR(VLOOKUP($B$434,$4:$126,MATCH($R438&amp;"/"&amp;N$348,$2:$2,0),FALSE),IFERROR(VLOOKUP($B$434,$4:$126,MATCH($R437&amp;"/"&amp;N$348,$2:$2,0),FALSE),IFERROR(VLOOKUP($B$434,$4:$126,MATCH($R436&amp;"/"&amp;N$348,$2:$2,0),FALSE),IFERROR(VLOOKUP($B$434,$4:$126,MATCH($R435&amp;"/"&amp;N$348,$2:$2,0),FALSE),""))))</f>
        <v>223526.32</v>
      </c>
      <c r="O438" s="8">
        <f>IFERROR(VLOOKUP($B$434,$4:$126,MATCH($R438&amp;"/"&amp;O$348,$2:$2,0),FALSE),IFERROR(VLOOKUP($B$434,$4:$126,MATCH($R437&amp;"/"&amp;O$348,$2:$2,0),FALSE),IFERROR(VLOOKUP($B$434,$4:$126,MATCH($R436&amp;"/"&amp;O$348,$2:$2,0),FALSE),IFERROR(VLOOKUP($B$434,$4:$126,MATCH($R435&amp;"/"&amp;O$348,$2:$2,0),FALSE),""))))</f>
        <v>116434.57</v>
      </c>
      <c r="P438" s="8">
        <f>IFERROR(VLOOKUP($B$434,$4:$126,MATCH($R438&amp;"/"&amp;P$348,$2:$2,0),FALSE),IFERROR(VLOOKUP($B$434,$4:$126,MATCH($R437&amp;"/"&amp;P$348,$2:$2,0),FALSE),IFERROR(VLOOKUP($B$434,$4:$126,MATCH($R436&amp;"/"&amp;P$348,$2:$2,0),FALSE),IFERROR(VLOOKUP($B$434,$4:$126,MATCH($R435&amp;"/"&amp;P$348,$2:$2,0),FALSE),""))))</f>
        <v>46071.85</v>
      </c>
      <c r="Q438" s="6"/>
      <c r="R438" s="9" t="s">
        <v>15</v>
      </c>
    </row>
    <row r="439" spans="1:18" ht="14">
      <c r="B439" s="12"/>
      <c r="C439" s="12"/>
      <c r="D439" s="12"/>
      <c r="E439" s="12"/>
      <c r="F439" s="12"/>
      <c r="G439" s="12"/>
      <c r="H439" s="12"/>
      <c r="I439" s="12"/>
      <c r="J439" s="12">
        <f t="shared" ref="J439:M439" si="64">+J438/J$402</f>
        <v>0.10353375410796653</v>
      </c>
      <c r="K439" s="12">
        <f t="shared" si="64"/>
        <v>7.884004043071104E-3</v>
      </c>
      <c r="L439" s="12">
        <f t="shared" si="64"/>
        <v>0.11949053697567655</v>
      </c>
      <c r="M439" s="12">
        <f t="shared" si="64"/>
        <v>0.11034505930158747</v>
      </c>
      <c r="N439" s="12">
        <f>+N438/N$402</f>
        <v>0.12389465996965643</v>
      </c>
      <c r="O439" s="12">
        <f>+O438/O$402</f>
        <v>5.2577712299728692E-2</v>
      </c>
      <c r="P439" s="12">
        <f>+P438/P$402</f>
        <v>2.2936274799013091E-2</v>
      </c>
      <c r="Q439" s="6"/>
      <c r="R439" s="11" t="s">
        <v>386</v>
      </c>
    </row>
    <row r="440" spans="1:18" ht="14">
      <c r="B440" s="222" t="s">
        <v>324</v>
      </c>
      <c r="C440" s="222"/>
      <c r="D440" s="222"/>
      <c r="E440" s="222"/>
      <c r="F440" s="222"/>
      <c r="G440" s="222"/>
      <c r="H440" s="222"/>
      <c r="I440" s="222"/>
      <c r="J440" s="222"/>
      <c r="K440" s="222"/>
      <c r="L440" s="222"/>
      <c r="M440" s="222"/>
      <c r="N440" s="222"/>
      <c r="O440" s="117"/>
      <c r="P440" s="117"/>
      <c r="Q440" s="6"/>
      <c r="R440" s="3"/>
    </row>
    <row r="441" spans="1:18" ht="14">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f t="shared" si="65"/>
        <v>181891.65</v>
      </c>
      <c r="L441" s="8">
        <f t="shared" si="65"/>
        <v>377179.96</v>
      </c>
      <c r="M441" s="8">
        <f t="shared" si="65"/>
        <v>484678.40000000002</v>
      </c>
      <c r="N441" s="8">
        <f t="shared" si="65"/>
        <v>403879.19</v>
      </c>
      <c r="O441" s="8">
        <f t="shared" si="65"/>
        <v>410716.42</v>
      </c>
      <c r="P441" s="8">
        <f t="shared" si="65"/>
        <v>569178.26</v>
      </c>
      <c r="Q441" s="6"/>
      <c r="R441" s="9" t="s">
        <v>12</v>
      </c>
    </row>
    <row r="442" spans="1:18" ht="14">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f t="shared" si="65"/>
        <v>230424.91</v>
      </c>
      <c r="L442" s="8">
        <f t="shared" si="65"/>
        <v>352829.84</v>
      </c>
      <c r="M442" s="8">
        <f t="shared" si="65"/>
        <v>465650.2</v>
      </c>
      <c r="N442" s="8">
        <f t="shared" si="65"/>
        <v>455560.24</v>
      </c>
      <c r="O442" s="8">
        <f t="shared" si="65"/>
        <v>377720.63</v>
      </c>
      <c r="P442" s="8">
        <f t="shared" si="65"/>
        <v>452637.74</v>
      </c>
      <c r="Q442" s="6"/>
      <c r="R442" s="9" t="s">
        <v>13</v>
      </c>
    </row>
    <row r="443" spans="1:18" ht="14">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f t="shared" si="65"/>
        <v>267048.96000000002</v>
      </c>
      <c r="L443" s="8">
        <f t="shared" si="65"/>
        <v>507225.77</v>
      </c>
      <c r="M443" s="8">
        <f t="shared" si="65"/>
        <v>449017.35</v>
      </c>
      <c r="N443" s="8">
        <f t="shared" si="65"/>
        <v>452705.94</v>
      </c>
      <c r="O443" s="8">
        <f t="shared" si="65"/>
        <v>518236.1</v>
      </c>
      <c r="P443" s="8">
        <f t="shared" si="65"/>
        <v>357423.4</v>
      </c>
      <c r="Q443" s="6"/>
      <c r="R443" s="9" t="s">
        <v>14</v>
      </c>
    </row>
    <row r="444" spans="1:18" ht="14">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f t="shared" si="66"/>
        <v>206627.55</v>
      </c>
      <c r="K444" s="8">
        <f t="shared" si="66"/>
        <v>400153.11</v>
      </c>
      <c r="L444" s="8">
        <f t="shared" si="66"/>
        <v>539068.93999999994</v>
      </c>
      <c r="M444" s="8">
        <f t="shared" si="66"/>
        <v>433772.38</v>
      </c>
      <c r="N444" s="8">
        <f>IFERROR(VLOOKUP($B$440,$4:$126,MATCH($R444&amp;"/"&amp;N$348,$2:$2,0),FALSE),IFERROR(VLOOKUP($B$440,$4:$126,MATCH($R443&amp;"/"&amp;N$348,$2:$2,0),FALSE),IFERROR(VLOOKUP($B$440,$4:$126,MATCH($R442&amp;"/"&amp;N$348,$2:$2,0),FALSE),IFERROR(VLOOKUP($B$440,$4:$126,MATCH($R441&amp;"/"&amp;N$348,$2:$2,0),FALSE),""))))</f>
        <v>448884.82</v>
      </c>
      <c r="O444" s="8">
        <f>IFERROR(VLOOKUP($B$440,$4:$126,MATCH($R444&amp;"/"&amp;O$348,$2:$2,0),FALSE),IFERROR(VLOOKUP($B$440,$4:$126,MATCH($R443&amp;"/"&amp;O$348,$2:$2,0),FALSE),IFERROR(VLOOKUP($B$440,$4:$126,MATCH($R442&amp;"/"&amp;O$348,$2:$2,0),FALSE),IFERROR(VLOOKUP($B$440,$4:$126,MATCH($R441&amp;"/"&amp;O$348,$2:$2,0),FALSE),""))))</f>
        <v>534670.42000000004</v>
      </c>
      <c r="P444" s="8">
        <f>IFERROR(VLOOKUP($B$440,$4:$126,MATCH($R444&amp;"/"&amp;P$348,$2:$2,0),FALSE),IFERROR(VLOOKUP($B$440,$4:$126,MATCH($R443&amp;"/"&amp;P$348,$2:$2,0),FALSE),IFERROR(VLOOKUP($B$440,$4:$126,MATCH($R442&amp;"/"&amp;P$348,$2:$2,0),FALSE),IFERROR(VLOOKUP($B$440,$4:$126,MATCH($R441&amp;"/"&amp;P$348,$2:$2,0),FALSE),""))))</f>
        <v>285824.93</v>
      </c>
      <c r="Q444" s="6"/>
      <c r="R444" s="9" t="s">
        <v>15</v>
      </c>
    </row>
    <row r="445" spans="1:18" ht="14">
      <c r="B445" s="12"/>
      <c r="C445" s="12"/>
      <c r="D445" s="12"/>
      <c r="E445" s="12"/>
      <c r="F445" s="12"/>
      <c r="G445" s="12"/>
      <c r="H445" s="12"/>
      <c r="I445" s="12"/>
      <c r="J445" s="12">
        <f t="shared" ref="J445:M445" si="67">+J444/J$402</f>
        <v>0.28646680946043485</v>
      </c>
      <c r="K445" s="12">
        <f t="shared" si="67"/>
        <v>0.23686955370375889</v>
      </c>
      <c r="L445" s="12">
        <f t="shared" si="67"/>
        <v>0.29668662954558728</v>
      </c>
      <c r="M445" s="12">
        <f t="shared" si="67"/>
        <v>0.24769206587913847</v>
      </c>
      <c r="N445" s="12">
        <f>+N444/N$402</f>
        <v>0.24880484830350372</v>
      </c>
      <c r="O445" s="12">
        <f>+O444/O$402</f>
        <v>0.24143815292945303</v>
      </c>
      <c r="P445" s="12">
        <f>+P444/P$402</f>
        <v>0.14229424559440704</v>
      </c>
      <c r="Q445" s="6"/>
      <c r="R445" s="11" t="s">
        <v>386</v>
      </c>
    </row>
    <row r="446" spans="1:18" ht="14">
      <c r="B446" s="221" t="s">
        <v>17</v>
      </c>
      <c r="C446" s="221"/>
      <c r="D446" s="221"/>
      <c r="E446" s="221"/>
      <c r="F446" s="221"/>
      <c r="G446" s="221"/>
      <c r="H446" s="221"/>
      <c r="I446" s="221"/>
      <c r="J446" s="221"/>
      <c r="K446" s="221"/>
      <c r="L446" s="221"/>
      <c r="M446" s="221"/>
      <c r="N446" s="221"/>
      <c r="O446" s="120"/>
      <c r="P446" s="120"/>
      <c r="Q446" s="6"/>
      <c r="R446" s="11"/>
    </row>
    <row r="447" spans="1:18" ht="14">
      <c r="B447" s="225" t="s">
        <v>325</v>
      </c>
      <c r="C447" s="225"/>
      <c r="D447" s="225"/>
      <c r="E447" s="225"/>
      <c r="F447" s="225"/>
      <c r="G447" s="225"/>
      <c r="H447" s="225"/>
      <c r="I447" s="225"/>
      <c r="J447" s="225"/>
      <c r="K447" s="225"/>
      <c r="L447" s="225"/>
      <c r="M447" s="225"/>
      <c r="N447" s="225"/>
      <c r="O447" s="121"/>
      <c r="P447" s="121"/>
    </row>
    <row r="448" spans="1:18" ht="14">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f t="shared" si="68"/>
        <v>38203.230000000003</v>
      </c>
      <c r="L448" s="8">
        <f t="shared" si="68"/>
        <v>53777.55</v>
      </c>
      <c r="M448" s="8">
        <f t="shared" si="68"/>
        <v>51687.75</v>
      </c>
      <c r="N448" s="8">
        <f t="shared" si="68"/>
        <v>85604.83</v>
      </c>
      <c r="O448" s="8">
        <f t="shared" si="68"/>
        <v>107833.05</v>
      </c>
      <c r="P448" s="8">
        <f t="shared" si="68"/>
        <v>581568.02</v>
      </c>
      <c r="Q448" s="6"/>
      <c r="R448" s="9" t="s">
        <v>12</v>
      </c>
    </row>
    <row r="449" spans="1:19" ht="14">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f t="shared" si="68"/>
        <v>26655.49</v>
      </c>
      <c r="L449" s="8">
        <f t="shared" si="68"/>
        <v>41020.550000000003</v>
      </c>
      <c r="M449" s="8">
        <f t="shared" si="68"/>
        <v>52308.75</v>
      </c>
      <c r="N449" s="8">
        <f t="shared" si="68"/>
        <v>50991.4</v>
      </c>
      <c r="O449" s="8">
        <f t="shared" si="68"/>
        <v>67276.97</v>
      </c>
      <c r="P449" s="8">
        <f t="shared" si="68"/>
        <v>502237.47</v>
      </c>
      <c r="Q449" s="6"/>
      <c r="R449" s="9" t="s">
        <v>13</v>
      </c>
    </row>
    <row r="450" spans="1:19" ht="14">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f t="shared" si="68"/>
        <v>48794.81</v>
      </c>
      <c r="L450" s="8">
        <f t="shared" si="68"/>
        <v>19847.95</v>
      </c>
      <c r="M450" s="8">
        <f t="shared" si="68"/>
        <v>41305.58</v>
      </c>
      <c r="N450" s="8">
        <f t="shared" si="68"/>
        <v>55123.74</v>
      </c>
      <c r="O450" s="8">
        <f t="shared" si="68"/>
        <v>185220.38</v>
      </c>
      <c r="P450" s="8">
        <f t="shared" si="68"/>
        <v>448907.41</v>
      </c>
      <c r="Q450" s="6"/>
      <c r="R450" s="9" t="s">
        <v>14</v>
      </c>
    </row>
    <row r="451" spans="1:19" ht="14">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f t="shared" si="69"/>
        <v>28839.57</v>
      </c>
      <c r="K451" s="8">
        <f t="shared" si="69"/>
        <v>35177.360000000001</v>
      </c>
      <c r="L451" s="8">
        <f t="shared" si="69"/>
        <v>21014.63</v>
      </c>
      <c r="M451" s="8">
        <f t="shared" si="69"/>
        <v>55781.79</v>
      </c>
      <c r="N451" s="8">
        <f>IFERROR(VLOOKUP($B$447,$4:$126,MATCH($R451&amp;"/"&amp;N$348,$2:$2,0),FALSE),IFERROR(VLOOKUP($B$447,$4:$126,MATCH($R450&amp;"/"&amp;N$348,$2:$2,0),FALSE),IFERROR(VLOOKUP($B$447,$4:$126,MATCH($R449&amp;"/"&amp;N$348,$2:$2,0),FALSE),IFERROR(VLOOKUP($B$447,$4:$126,MATCH($R448&amp;"/"&amp;N$348,$2:$2,0),FALSE),""))))</f>
        <v>88876.97</v>
      </c>
      <c r="O451" s="8">
        <f>IFERROR(VLOOKUP($B$447,$4:$126,MATCH($R451&amp;"/"&amp;O$348,$2:$2,0),FALSE),IFERROR(VLOOKUP($B$447,$4:$126,MATCH($R450&amp;"/"&amp;O$348,$2:$2,0),FALSE),IFERROR(VLOOKUP($B$447,$4:$126,MATCH($R449&amp;"/"&amp;O$348,$2:$2,0),FALSE),IFERROR(VLOOKUP($B$447,$4:$126,MATCH($R448&amp;"/"&amp;O$348,$2:$2,0),FALSE),""))))</f>
        <v>400192.42</v>
      </c>
      <c r="P451" s="8">
        <f>IFERROR(VLOOKUP($B$447,$4:$126,MATCH($R451&amp;"/"&amp;P$348,$2:$2,0),FALSE),IFERROR(VLOOKUP($B$447,$4:$126,MATCH($R450&amp;"/"&amp;P$348,$2:$2,0),FALSE),IFERROR(VLOOKUP($B$447,$4:$126,MATCH($R449&amp;"/"&amp;P$348,$2:$2,0),FALSE),IFERROR(VLOOKUP($B$447,$4:$126,MATCH($R448&amp;"/"&amp;P$348,$2:$2,0),FALSE),""))))</f>
        <v>443203.89</v>
      </c>
      <c r="Q451" s="6"/>
      <c r="R451" s="9" t="s">
        <v>15</v>
      </c>
    </row>
    <row r="452" spans="1:19" ht="14">
      <c r="A452" s="85"/>
      <c r="B452" s="12"/>
      <c r="C452" s="12"/>
      <c r="D452" s="12"/>
      <c r="E452" s="12"/>
      <c r="F452" s="12"/>
      <c r="G452" s="12"/>
      <c r="H452" s="12"/>
      <c r="I452" s="12"/>
      <c r="J452" s="12">
        <f t="shared" ref="J452:M452" si="70">+J451/J$402</f>
        <v>3.9982952922351711E-2</v>
      </c>
      <c r="K452" s="12">
        <f t="shared" si="70"/>
        <v>2.0823143330502818E-2</v>
      </c>
      <c r="L452" s="12">
        <f t="shared" si="70"/>
        <v>1.1565792950058643E-2</v>
      </c>
      <c r="M452" s="12">
        <f t="shared" si="70"/>
        <v>3.1852435610437595E-2</v>
      </c>
      <c r="N452" s="12">
        <f>+N451/N$402</f>
        <v>4.9262127060846143E-2</v>
      </c>
      <c r="O452" s="12">
        <f>+O451/O$402</f>
        <v>0.18071266912646466</v>
      </c>
      <c r="P452" s="12">
        <f>+P451/P$402</f>
        <v>0.22064332587103777</v>
      </c>
      <c r="Q452" s="6"/>
      <c r="R452" s="11" t="s">
        <v>386</v>
      </c>
    </row>
    <row r="453" spans="1:19" ht="14">
      <c r="B453" s="221" t="s">
        <v>326</v>
      </c>
      <c r="C453" s="221"/>
      <c r="D453" s="221"/>
      <c r="E453" s="221"/>
      <c r="F453" s="221"/>
      <c r="G453" s="221"/>
      <c r="H453" s="221"/>
      <c r="I453" s="221"/>
      <c r="J453" s="221"/>
      <c r="K453" s="221"/>
      <c r="L453" s="221"/>
      <c r="M453" s="221"/>
      <c r="N453" s="221"/>
      <c r="O453" s="120"/>
      <c r="P453" s="120"/>
    </row>
    <row r="454" spans="1:19" ht="14">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f t="shared" si="71"/>
        <v>1290071.1499999999</v>
      </c>
      <c r="L454" s="8">
        <f t="shared" si="71"/>
        <v>1308227.04</v>
      </c>
      <c r="M454" s="8">
        <f t="shared" si="71"/>
        <v>1308568.23</v>
      </c>
      <c r="N454" s="8">
        <f t="shared" si="71"/>
        <v>1347307.31</v>
      </c>
      <c r="O454" s="8">
        <f t="shared" si="71"/>
        <v>1374235.54</v>
      </c>
      <c r="P454" s="8">
        <f t="shared" si="71"/>
        <v>1861228.51</v>
      </c>
      <c r="Q454" s="6"/>
      <c r="R454" s="9" t="s">
        <v>12</v>
      </c>
    </row>
    <row r="455" spans="1:19" ht="14">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f t="shared" si="71"/>
        <v>1278523.4099999999</v>
      </c>
      <c r="L455" s="8">
        <f t="shared" si="71"/>
        <v>1295470.04</v>
      </c>
      <c r="M455" s="8">
        <f t="shared" si="71"/>
        <v>1309189.23</v>
      </c>
      <c r="N455" s="8">
        <f t="shared" si="71"/>
        <v>1312693.8899999999</v>
      </c>
      <c r="O455" s="8">
        <f t="shared" si="71"/>
        <v>1333679.45</v>
      </c>
      <c r="P455" s="8">
        <f t="shared" si="71"/>
        <v>1781897.96</v>
      </c>
      <c r="Q455" s="6"/>
      <c r="R455" s="9" t="s">
        <v>13</v>
      </c>
    </row>
    <row r="456" spans="1:19" ht="14">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f t="shared" si="71"/>
        <v>1300662.73</v>
      </c>
      <c r="L456" s="8">
        <f t="shared" si="71"/>
        <v>1274297.43</v>
      </c>
      <c r="M456" s="8">
        <f t="shared" si="71"/>
        <v>1298186.07</v>
      </c>
      <c r="N456" s="8">
        <f t="shared" si="71"/>
        <v>1316826.23</v>
      </c>
      <c r="O456" s="8">
        <f t="shared" si="71"/>
        <v>1451622.86</v>
      </c>
      <c r="P456" s="8">
        <f t="shared" si="71"/>
        <v>1728567.9</v>
      </c>
      <c r="Q456" s="6"/>
      <c r="R456" s="9" t="s">
        <v>14</v>
      </c>
    </row>
    <row r="457" spans="1:19" ht="14">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f t="shared" si="72"/>
        <v>514669.1</v>
      </c>
      <c r="K457" s="8">
        <f t="shared" si="72"/>
        <v>1289186.45</v>
      </c>
      <c r="L457" s="8">
        <f t="shared" si="72"/>
        <v>1277895.1200000001</v>
      </c>
      <c r="M457" s="8">
        <f t="shared" si="72"/>
        <v>1317484.28</v>
      </c>
      <c r="N457" s="8">
        <f>IFERROR(VLOOKUP($B$453,$4:$126,MATCH($R457&amp;"/"&amp;N$348,$2:$2,0),FALSE),IFERROR(VLOOKUP($B$453,$4:$126,MATCH($R456&amp;"/"&amp;N$348,$2:$2,0),FALSE),IFERROR(VLOOKUP($B$453,$4:$126,MATCH($R455&amp;"/"&amp;N$348,$2:$2,0),FALSE),IFERROR(VLOOKUP($B$453,$4:$126,MATCH($R454&amp;"/"&amp;N$348,$2:$2,0),FALSE),""))))</f>
        <v>1355279.46</v>
      </c>
      <c r="O457" s="8">
        <f>IFERROR(VLOOKUP($B$453,$4:$126,MATCH($R457&amp;"/"&amp;O$348,$2:$2,0),FALSE),IFERROR(VLOOKUP($B$453,$4:$126,MATCH($R456&amp;"/"&amp;O$348,$2:$2,0),FALSE),IFERROR(VLOOKUP($B$453,$4:$126,MATCH($R455&amp;"/"&amp;O$348,$2:$2,0),FALSE),IFERROR(VLOOKUP($B$453,$4:$126,MATCH($R454&amp;"/"&amp;O$348,$2:$2,0),FALSE),""))))</f>
        <v>1679852.9</v>
      </c>
      <c r="P457" s="8">
        <f>IFERROR(VLOOKUP($B$453,$4:$126,MATCH($R457&amp;"/"&amp;P$348,$2:$2,0),FALSE),IFERROR(VLOOKUP($B$453,$4:$126,MATCH($R456&amp;"/"&amp;P$348,$2:$2,0),FALSE),IFERROR(VLOOKUP($B$453,$4:$126,MATCH($R455&amp;"/"&amp;P$348,$2:$2,0),FALSE),IFERROR(VLOOKUP($B$453,$4:$126,MATCH($R454&amp;"/"&amp;P$348,$2:$2,0),FALSE),""))))</f>
        <v>1722864.37</v>
      </c>
      <c r="Q457" s="6"/>
      <c r="R457" s="9" t="s">
        <v>15</v>
      </c>
    </row>
    <row r="458" spans="1:19" ht="14">
      <c r="A458" s="85"/>
      <c r="B458" s="12"/>
      <c r="C458" s="12"/>
      <c r="D458" s="12"/>
      <c r="E458" s="12"/>
      <c r="F458" s="12"/>
      <c r="G458" s="12"/>
      <c r="H458" s="12"/>
      <c r="I458" s="12"/>
      <c r="J458" s="12">
        <f t="shared" ref="J458:M458" si="73">+J457/J$402</f>
        <v>0.7135331905395651</v>
      </c>
      <c r="K458" s="12">
        <f t="shared" si="73"/>
        <v>0.76313044037676803</v>
      </c>
      <c r="L458" s="12">
        <f t="shared" si="73"/>
        <v>0.70331337595809895</v>
      </c>
      <c r="M458" s="12">
        <f t="shared" si="73"/>
        <v>0.75230793412086161</v>
      </c>
      <c r="N458" s="12">
        <f>+N457/N$402</f>
        <v>0.7511951516964962</v>
      </c>
      <c r="O458" s="12">
        <f>+O457/O$402</f>
        <v>0.75856184707054697</v>
      </c>
      <c r="P458" s="12">
        <f>+P457/P$402</f>
        <v>0.85770574942722233</v>
      </c>
      <c r="Q458" s="6"/>
      <c r="R458" s="11" t="s">
        <v>386</v>
      </c>
    </row>
    <row r="459" spans="1:19" ht="14">
      <c r="B459" s="205" t="s">
        <v>18</v>
      </c>
      <c r="C459" s="205"/>
      <c r="D459" s="205"/>
      <c r="E459" s="205"/>
      <c r="F459" s="205"/>
      <c r="G459" s="205"/>
      <c r="H459" s="205"/>
      <c r="I459" s="205"/>
      <c r="J459" s="205"/>
      <c r="K459" s="205"/>
      <c r="L459" s="205"/>
      <c r="M459" s="205"/>
      <c r="N459" s="205"/>
      <c r="O459" s="115"/>
      <c r="P459" s="115"/>
      <c r="Q459" s="6"/>
      <c r="R459" s="15"/>
    </row>
    <row r="460" spans="1:19" ht="14">
      <c r="B460" s="205" t="s">
        <v>344</v>
      </c>
      <c r="C460" s="205"/>
      <c r="D460" s="205"/>
      <c r="E460" s="205"/>
      <c r="F460" s="205"/>
      <c r="G460" s="205"/>
      <c r="H460" s="205"/>
      <c r="I460" s="205"/>
      <c r="J460" s="205"/>
      <c r="K460" s="205"/>
      <c r="L460" s="205"/>
      <c r="M460" s="205"/>
      <c r="N460" s="205"/>
      <c r="O460" s="115"/>
      <c r="P460" s="115"/>
      <c r="Q460" s="6"/>
      <c r="R460" s="9"/>
    </row>
    <row r="461" spans="1:19" ht="14">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f t="shared" si="74"/>
        <v>95000.72</v>
      </c>
      <c r="L461" s="7">
        <f t="shared" si="74"/>
        <v>109157.03</v>
      </c>
      <c r="M461" s="7">
        <f t="shared" si="74"/>
        <v>204560.27</v>
      </c>
      <c r="N461" s="7">
        <f t="shared" si="74"/>
        <v>215531.4</v>
      </c>
      <c r="O461" s="7">
        <f t="shared" si="74"/>
        <v>198858.18</v>
      </c>
      <c r="P461" s="7">
        <f t="shared" si="74"/>
        <v>520151.01</v>
      </c>
      <c r="Q461" s="17"/>
      <c r="R461" s="9" t="s">
        <v>12</v>
      </c>
      <c r="S461" s="88"/>
    </row>
    <row r="462" spans="1:19" ht="14">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f t="shared" si="74"/>
        <v>99188.67</v>
      </c>
      <c r="L462" s="7">
        <f t="shared" si="74"/>
        <v>108163.83</v>
      </c>
      <c r="M462" s="7">
        <f t="shared" si="74"/>
        <v>189469.89</v>
      </c>
      <c r="N462" s="7">
        <f t="shared" si="74"/>
        <v>162247.65</v>
      </c>
      <c r="O462" s="7">
        <f t="shared" si="74"/>
        <v>190349.03</v>
      </c>
      <c r="P462" s="7">
        <f t="shared" si="74"/>
        <v>284447.37</v>
      </c>
      <c r="Q462" s="17"/>
      <c r="R462" s="9" t="s">
        <v>13</v>
      </c>
    </row>
    <row r="463" spans="1:19" ht="14">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f t="shared" si="74"/>
        <v>113015.18</v>
      </c>
      <c r="L463" s="7">
        <f t="shared" si="74"/>
        <v>153000.91</v>
      </c>
      <c r="M463" s="7">
        <f t="shared" si="74"/>
        <v>218706.31</v>
      </c>
      <c r="N463" s="7">
        <f t="shared" si="74"/>
        <v>195912.61</v>
      </c>
      <c r="O463" s="7">
        <f t="shared" si="74"/>
        <v>424686.89</v>
      </c>
      <c r="P463" s="7">
        <f t="shared" si="74"/>
        <v>283431.67</v>
      </c>
      <c r="Q463" s="17"/>
      <c r="R463" s="9" t="s">
        <v>14</v>
      </c>
      <c r="S463" s="192"/>
    </row>
    <row r="464" spans="1:19" ht="14">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f t="shared" si="74"/>
        <v>102450.42</v>
      </c>
      <c r="K464" s="18">
        <f t="shared" si="74"/>
        <v>105814.45</v>
      </c>
      <c r="L464" s="18">
        <f t="shared" si="74"/>
        <v>162564.19</v>
      </c>
      <c r="M464" s="18">
        <f t="shared" si="74"/>
        <v>203839.31</v>
      </c>
      <c r="N464" s="18">
        <f t="shared" si="74"/>
        <v>225637.28</v>
      </c>
      <c r="O464" s="18">
        <f t="shared" si="74"/>
        <v>598670.59</v>
      </c>
      <c r="P464" s="18">
        <f t="shared" si="74"/>
        <v>238150.94</v>
      </c>
      <c r="Q464" s="17"/>
      <c r="R464" s="9" t="s">
        <v>19</v>
      </c>
    </row>
    <row r="465" spans="1:18" ht="14">
      <c r="B465" s="16"/>
      <c r="C465" s="16"/>
      <c r="D465" s="16"/>
      <c r="E465" s="16"/>
      <c r="F465" s="16"/>
      <c r="G465" s="16"/>
      <c r="H465" s="16"/>
      <c r="I465" s="16"/>
      <c r="J465" s="16">
        <f t="shared" ref="J465:M465" si="75">SUM(J461:J464)</f>
        <v>102450.42</v>
      </c>
      <c r="K465" s="16">
        <f t="shared" si="75"/>
        <v>413019.02</v>
      </c>
      <c r="L465" s="16">
        <f t="shared" si="75"/>
        <v>532885.96</v>
      </c>
      <c r="M465" s="16">
        <f t="shared" si="75"/>
        <v>816575.78</v>
      </c>
      <c r="N465" s="16">
        <f>IF(N462="",N461*4,IF(N463="",(N462+N461)*2,IF(N464="",((N463+N462+N461)/3)*4,SUM(N461:N464))))</f>
        <v>799328.94</v>
      </c>
      <c r="O465" s="16">
        <f>IF(O462="",O461*4,IF(O463="",(O462+O461)*2,IF(O464="",((O463+O462+O461)/3)*4,SUM(O461:O464))))</f>
        <v>1412564.69</v>
      </c>
      <c r="P465" s="16">
        <f>IF(P462="",P461*4,IF(P463="",(P462+P461)*2,IF(P464="",((P463+P462+P461)/3)*4,SUM(P461:P464))))</f>
        <v>1326180.99</v>
      </c>
      <c r="Q465" s="6"/>
      <c r="R465" s="9" t="s">
        <v>15</v>
      </c>
    </row>
    <row r="466" spans="1:18" s="87" customFormat="1" ht="14">
      <c r="A466" s="86"/>
      <c r="B466" s="19"/>
      <c r="C466" s="20"/>
      <c r="D466" s="20"/>
      <c r="E466" s="20"/>
      <c r="F466" s="20"/>
      <c r="G466" s="20"/>
      <c r="H466" s="20"/>
      <c r="I466" s="20"/>
      <c r="J466" s="20"/>
      <c r="K466" s="20">
        <f t="shared" ref="K466:M466" si="76">K465/J465-1</f>
        <v>3.0314038732100856</v>
      </c>
      <c r="L466" s="20">
        <f t="shared" si="76"/>
        <v>0.29022135590753173</v>
      </c>
      <c r="M466" s="20">
        <f t="shared" si="76"/>
        <v>0.5323649735489373</v>
      </c>
      <c r="N466" s="12">
        <f>N465/M465-1</f>
        <v>-2.1120930135841265E-2</v>
      </c>
      <c r="O466" s="12">
        <f>O465/M465-1</f>
        <v>0.72986356514272299</v>
      </c>
      <c r="P466" s="12">
        <f>P465/N465-1</f>
        <v>0.65911794711198635</v>
      </c>
      <c r="Q466" s="17"/>
      <c r="R466" s="14" t="s">
        <v>20</v>
      </c>
    </row>
    <row r="467" spans="1:18" ht="14">
      <c r="B467" s="205" t="s">
        <v>307</v>
      </c>
      <c r="C467" s="205"/>
      <c r="D467" s="205"/>
      <c r="E467" s="205"/>
      <c r="F467" s="205"/>
      <c r="G467" s="205"/>
      <c r="H467" s="205"/>
      <c r="I467" s="205"/>
      <c r="J467" s="205"/>
      <c r="K467" s="205"/>
      <c r="L467" s="205"/>
      <c r="M467" s="205"/>
      <c r="N467" s="205"/>
      <c r="O467" s="115"/>
      <c r="P467" s="115"/>
      <c r="Q467" s="6"/>
      <c r="R467" s="9"/>
    </row>
    <row r="468" spans="1:18" ht="14">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f t="shared" si="77"/>
        <v>396.26</v>
      </c>
      <c r="L468" s="7">
        <f t="shared" si="77"/>
        <v>1245.28</v>
      </c>
      <c r="M468" s="7">
        <f t="shared" si="77"/>
        <v>3387.92</v>
      </c>
      <c r="N468" s="7">
        <f t="shared" si="77"/>
        <v>3720.38</v>
      </c>
      <c r="O468" s="7">
        <f t="shared" si="77"/>
        <v>911.1</v>
      </c>
      <c r="P468" s="7">
        <f t="shared" si="77"/>
        <v>2138.38</v>
      </c>
      <c r="Q468" s="6"/>
      <c r="R468" s="9" t="s">
        <v>12</v>
      </c>
    </row>
    <row r="469" spans="1:18" ht="14">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f t="shared" si="77"/>
        <v>3773.54</v>
      </c>
      <c r="L469" s="7">
        <f t="shared" si="77"/>
        <v>5531.5</v>
      </c>
      <c r="M469" s="7">
        <f t="shared" si="77"/>
        <v>4682.16</v>
      </c>
      <c r="N469" s="7">
        <f t="shared" si="77"/>
        <v>4085.66</v>
      </c>
      <c r="O469" s="7">
        <f t="shared" si="77"/>
        <v>4629.87</v>
      </c>
      <c r="P469" s="7">
        <f t="shared" si="77"/>
        <v>2323.9299999999998</v>
      </c>
      <c r="Q469" s="6"/>
      <c r="R469" s="9" t="s">
        <v>13</v>
      </c>
    </row>
    <row r="470" spans="1:18" ht="14">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f t="shared" si="77"/>
        <v>5204.6899999999996</v>
      </c>
      <c r="L470" s="7">
        <f t="shared" si="77"/>
        <v>1388.11</v>
      </c>
      <c r="M470" s="7">
        <f t="shared" si="77"/>
        <v>3356.3</v>
      </c>
      <c r="N470" s="7">
        <f t="shared" si="77"/>
        <v>2936.35</v>
      </c>
      <c r="O470" s="7">
        <f t="shared" si="77"/>
        <v>2564.5300000000002</v>
      </c>
      <c r="P470" s="7">
        <f t="shared" si="77"/>
        <v>3068.75</v>
      </c>
      <c r="Q470" s="6"/>
      <c r="R470" s="9" t="s">
        <v>14</v>
      </c>
    </row>
    <row r="471" spans="1:18" ht="14">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f t="shared" si="77"/>
        <v>1654.36</v>
      </c>
      <c r="K471" s="18">
        <f t="shared" si="77"/>
        <v>2024.89</v>
      </c>
      <c r="L471" s="18">
        <f t="shared" si="77"/>
        <v>1516.3</v>
      </c>
      <c r="M471" s="18">
        <f t="shared" si="77"/>
        <v>2261.84</v>
      </c>
      <c r="N471" s="18">
        <f t="shared" si="77"/>
        <v>2466.0100000000002</v>
      </c>
      <c r="O471" s="18">
        <f t="shared" si="77"/>
        <v>3785.92</v>
      </c>
      <c r="P471" s="18">
        <f t="shared" si="77"/>
        <v>6544.74</v>
      </c>
      <c r="Q471" s="6"/>
      <c r="R471" s="9" t="s">
        <v>19</v>
      </c>
    </row>
    <row r="472" spans="1:18" ht="14">
      <c r="B472" s="7"/>
      <c r="C472" s="112"/>
      <c r="D472" s="112"/>
      <c r="E472" s="112"/>
      <c r="F472" s="112"/>
      <c r="G472" s="112"/>
      <c r="H472" s="112"/>
      <c r="I472" s="112"/>
      <c r="J472" s="112">
        <f t="shared" ref="J472:M472" si="78">SUM(J468:J471)</f>
        <v>1654.36</v>
      </c>
      <c r="K472" s="112">
        <f t="shared" si="78"/>
        <v>11399.38</v>
      </c>
      <c r="L472" s="112">
        <f t="shared" si="78"/>
        <v>9681.1899999999987</v>
      </c>
      <c r="M472" s="112">
        <f t="shared" si="78"/>
        <v>13688.220000000001</v>
      </c>
      <c r="N472" s="112">
        <f>IF(N469="",N468*4,IF(N470="",(N469+N468)*2,IF(N471="",((N470+N469+N468)/3)*4,SUM(N468:N471))))</f>
        <v>13208.4</v>
      </c>
      <c r="O472" s="112">
        <f>IF(O469="",O468*4,IF(O470="",(O469+O468)*2,IF(O471="",((O470+O469+O468)/3)*4,SUM(O468:O471))))</f>
        <v>11891.42</v>
      </c>
      <c r="P472" s="112">
        <f>IF(P469="",P468*4,IF(P470="",(P469+P468)*2,IF(P471="",((P470+P469+P468)/3)*4,SUM(P468:P471))))</f>
        <v>14075.8</v>
      </c>
      <c r="Q472" s="6"/>
      <c r="R472" s="9" t="s">
        <v>15</v>
      </c>
    </row>
    <row r="473" spans="1:18" ht="14">
      <c r="B473" s="205" t="s">
        <v>345</v>
      </c>
      <c r="C473" s="205"/>
      <c r="D473" s="205"/>
      <c r="E473" s="205"/>
      <c r="F473" s="205"/>
      <c r="G473" s="205"/>
      <c r="H473" s="205"/>
      <c r="I473" s="205"/>
      <c r="J473" s="205"/>
      <c r="K473" s="205"/>
      <c r="L473" s="205"/>
      <c r="M473" s="205"/>
      <c r="N473" s="205"/>
      <c r="O473" s="115"/>
      <c r="P473" s="115"/>
      <c r="Q473" s="6"/>
      <c r="R473" s="9"/>
    </row>
    <row r="474" spans="1:18" ht="14">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6"/>
      <c r="R474" s="9" t="s">
        <v>12</v>
      </c>
    </row>
    <row r="475" spans="1:18" ht="14">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6"/>
      <c r="R475" s="9" t="s">
        <v>13</v>
      </c>
    </row>
    <row r="476" spans="1:18" ht="14">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6"/>
      <c r="R476" s="9" t="s">
        <v>14</v>
      </c>
    </row>
    <row r="477" spans="1:18" ht="14">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6"/>
      <c r="R477" s="9" t="s">
        <v>19</v>
      </c>
    </row>
    <row r="478" spans="1:18" ht="14">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ht="14">
      <c r="B479" s="205" t="s">
        <v>353</v>
      </c>
      <c r="C479" s="205"/>
      <c r="D479" s="205"/>
      <c r="E479" s="205"/>
      <c r="F479" s="205"/>
      <c r="G479" s="205"/>
      <c r="H479" s="205"/>
      <c r="I479" s="205"/>
      <c r="J479" s="205"/>
      <c r="K479" s="205"/>
      <c r="L479" s="205"/>
      <c r="M479" s="205"/>
      <c r="N479" s="205"/>
      <c r="O479" s="115"/>
      <c r="P479" s="115"/>
      <c r="Q479" s="6"/>
      <c r="R479" s="9"/>
    </row>
    <row r="480" spans="1:18" ht="14">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c r="B485" s="205" t="s">
        <v>354</v>
      </c>
      <c r="C485" s="205"/>
      <c r="D485" s="205"/>
      <c r="E485" s="205"/>
      <c r="F485" s="205"/>
      <c r="G485" s="205"/>
      <c r="H485" s="205"/>
      <c r="I485" s="205"/>
      <c r="J485" s="205"/>
      <c r="K485" s="205"/>
      <c r="L485" s="205"/>
      <c r="M485" s="205"/>
      <c r="N485" s="205"/>
      <c r="O485" s="115"/>
      <c r="P485" s="115"/>
      <c r="Q485" s="6"/>
      <c r="R485" s="9"/>
    </row>
    <row r="486" spans="2:18" ht="14">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ht="14">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ht="14">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ht="14">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ht="14">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ht="14">
      <c r="B491" s="205" t="s">
        <v>347</v>
      </c>
      <c r="C491" s="205"/>
      <c r="D491" s="205"/>
      <c r="E491" s="205"/>
      <c r="F491" s="205"/>
      <c r="G491" s="205"/>
      <c r="H491" s="205"/>
      <c r="I491" s="205"/>
      <c r="J491" s="205"/>
      <c r="K491" s="205"/>
      <c r="L491" s="205"/>
      <c r="M491" s="205"/>
      <c r="N491" s="205"/>
      <c r="O491" s="115"/>
      <c r="P491" s="115"/>
      <c r="Q491" s="6"/>
      <c r="R491" s="9"/>
    </row>
    <row r="492" spans="2:18" s="2" customFormat="1" ht="14">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f t="shared" si="85"/>
        <v>95396.98</v>
      </c>
      <c r="L492" s="7">
        <f t="shared" si="85"/>
        <v>110402.3</v>
      </c>
      <c r="M492" s="7">
        <f t="shared" si="85"/>
        <v>207948.19</v>
      </c>
      <c r="N492" s="7">
        <f t="shared" si="85"/>
        <v>219251.78</v>
      </c>
      <c r="O492" s="7">
        <f t="shared" si="85"/>
        <v>199769.29</v>
      </c>
      <c r="P492" s="7">
        <f t="shared" si="85"/>
        <v>522289.39</v>
      </c>
      <c r="Q492" s="6"/>
      <c r="R492" s="9" t="s">
        <v>12</v>
      </c>
    </row>
    <row r="493" spans="2:18" s="2" customFormat="1" ht="14">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f t="shared" si="85"/>
        <v>102962.21</v>
      </c>
      <c r="L493" s="7">
        <f t="shared" si="85"/>
        <v>113695.33</v>
      </c>
      <c r="M493" s="7">
        <f t="shared" si="85"/>
        <v>194152.06</v>
      </c>
      <c r="N493" s="7">
        <f t="shared" si="85"/>
        <v>166333.31</v>
      </c>
      <c r="O493" s="7">
        <f t="shared" si="85"/>
        <v>194978.9</v>
      </c>
      <c r="P493" s="7">
        <f t="shared" si="85"/>
        <v>286771.28999999998</v>
      </c>
      <c r="Q493" s="6"/>
      <c r="R493" s="9" t="s">
        <v>13</v>
      </c>
    </row>
    <row r="494" spans="2:18" s="2" customFormat="1" ht="14">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f t="shared" si="85"/>
        <v>118219.87</v>
      </c>
      <c r="L494" s="7">
        <f t="shared" si="85"/>
        <v>154389.01999999999</v>
      </c>
      <c r="M494" s="7">
        <f t="shared" si="85"/>
        <v>222062.61</v>
      </c>
      <c r="N494" s="7">
        <f t="shared" si="85"/>
        <v>198848.96</v>
      </c>
      <c r="O494" s="7">
        <f t="shared" si="85"/>
        <v>427251.42</v>
      </c>
      <c r="P494" s="7">
        <f t="shared" si="85"/>
        <v>286500.42</v>
      </c>
      <c r="Q494" s="6"/>
      <c r="R494" s="9" t="s">
        <v>14</v>
      </c>
    </row>
    <row r="495" spans="2:18" s="2" customFormat="1" ht="14">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f t="shared" si="85"/>
        <v>104104.78</v>
      </c>
      <c r="K495" s="7">
        <f t="shared" si="85"/>
        <v>107839.34</v>
      </c>
      <c r="L495" s="7">
        <f t="shared" si="85"/>
        <v>164080.49</v>
      </c>
      <c r="M495" s="7">
        <f t="shared" si="85"/>
        <v>206101.15</v>
      </c>
      <c r="N495" s="7">
        <f t="shared" si="85"/>
        <v>228103.29</v>
      </c>
      <c r="O495" s="7">
        <f t="shared" si="85"/>
        <v>602456.51</v>
      </c>
      <c r="P495" s="7">
        <f t="shared" si="85"/>
        <v>244695.67999999999</v>
      </c>
      <c r="Q495" s="6"/>
      <c r="R495" s="9" t="s">
        <v>19</v>
      </c>
    </row>
    <row r="496" spans="2:18" s="2" customFormat="1" ht="14">
      <c r="B496" s="16"/>
      <c r="C496" s="16"/>
      <c r="D496" s="16"/>
      <c r="E496" s="16"/>
      <c r="F496" s="16"/>
      <c r="G496" s="16"/>
      <c r="H496" s="16"/>
      <c r="I496" s="16"/>
      <c r="J496" s="16">
        <f t="shared" ref="J496:M496" si="86">SUM(J492:J495)</f>
        <v>104104.78</v>
      </c>
      <c r="K496" s="16">
        <f t="shared" si="86"/>
        <v>424418.4</v>
      </c>
      <c r="L496" s="16">
        <f t="shared" si="86"/>
        <v>542567.14</v>
      </c>
      <c r="M496" s="16">
        <f t="shared" si="86"/>
        <v>830264.01</v>
      </c>
      <c r="N496" s="16">
        <f>IF(N493="",N492*4,IF(N494="",(N493+N492)*2,IF(N495="",((N494+N493+N492)/3)*4,SUM(N492:N495))))</f>
        <v>812537.34</v>
      </c>
      <c r="O496" s="16">
        <f>IF(O493="",O492*4,IF(O494="",(O493+O492)*2,IF(O495="",((O494+O493+O492)/3)*4,SUM(O492:O495))))</f>
        <v>1424456.12</v>
      </c>
      <c r="P496" s="16">
        <f>IF(P493="",P492*4,IF(P494="",(P493+P492)*2,IF(P495="",((P494+P493+P492)/3)*4,SUM(P492:P495))))</f>
        <v>1340256.7799999998</v>
      </c>
      <c r="Q496" s="6"/>
      <c r="R496" s="9" t="s">
        <v>15</v>
      </c>
    </row>
    <row r="497" spans="1:18" ht="14">
      <c r="B497" s="222" t="s">
        <v>21</v>
      </c>
      <c r="C497" s="222"/>
      <c r="D497" s="222"/>
      <c r="E497" s="222"/>
      <c r="F497" s="222"/>
      <c r="G497" s="222"/>
      <c r="H497" s="222"/>
      <c r="I497" s="222"/>
      <c r="J497" s="222"/>
      <c r="K497" s="222"/>
      <c r="L497" s="222"/>
      <c r="M497" s="222"/>
      <c r="N497" s="222"/>
      <c r="O497" s="117"/>
      <c r="P497" s="117"/>
      <c r="Q497" s="6"/>
      <c r="R497" s="9"/>
    </row>
    <row r="498" spans="1:18" ht="14">
      <c r="B498" s="223" t="s">
        <v>348</v>
      </c>
      <c r="C498" s="223"/>
      <c r="D498" s="223"/>
      <c r="E498" s="223"/>
      <c r="F498" s="223"/>
      <c r="G498" s="223"/>
      <c r="H498" s="223"/>
      <c r="I498" s="223"/>
      <c r="J498" s="223"/>
      <c r="K498" s="223"/>
      <c r="L498" s="223"/>
      <c r="M498" s="223"/>
      <c r="N498" s="223"/>
      <c r="O498" s="118"/>
      <c r="P498" s="118"/>
      <c r="Q498" s="6"/>
      <c r="R498" s="9"/>
    </row>
    <row r="499" spans="1:18" ht="14">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f t="shared" si="87"/>
        <v>66695.41</v>
      </c>
      <c r="L499" s="7">
        <f t="shared" si="87"/>
        <v>71598.320000000007</v>
      </c>
      <c r="M499" s="7">
        <f t="shared" si="87"/>
        <v>137305.39000000001</v>
      </c>
      <c r="N499" s="7">
        <f t="shared" si="87"/>
        <v>148489.04999999999</v>
      </c>
      <c r="O499" s="7">
        <f t="shared" si="87"/>
        <v>140746.25</v>
      </c>
      <c r="P499" s="7">
        <f t="shared" si="87"/>
        <v>255273.23</v>
      </c>
      <c r="Q499" s="6"/>
      <c r="R499" s="9" t="s">
        <v>12</v>
      </c>
    </row>
    <row r="500" spans="1:18" ht="14">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f t="shared" si="87"/>
        <v>68090.820000000007</v>
      </c>
      <c r="L500" s="7">
        <f t="shared" si="87"/>
        <v>74874.570000000007</v>
      </c>
      <c r="M500" s="7">
        <f t="shared" si="87"/>
        <v>140018.23999999999</v>
      </c>
      <c r="N500" s="7">
        <f t="shared" si="87"/>
        <v>129376.68</v>
      </c>
      <c r="O500" s="7">
        <f t="shared" si="87"/>
        <v>142493.01999999999</v>
      </c>
      <c r="P500" s="7">
        <f t="shared" si="87"/>
        <v>174660.02</v>
      </c>
      <c r="Q500" s="6"/>
      <c r="R500" s="9" t="s">
        <v>13</v>
      </c>
    </row>
    <row r="501" spans="1:18" ht="14">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f t="shared" si="87"/>
        <v>75373.64</v>
      </c>
      <c r="L501" s="7">
        <f t="shared" si="87"/>
        <v>109093.8</v>
      </c>
      <c r="M501" s="7">
        <f t="shared" si="87"/>
        <v>148980.29999999999</v>
      </c>
      <c r="N501" s="7">
        <f t="shared" si="87"/>
        <v>140732.1</v>
      </c>
      <c r="O501" s="7">
        <f t="shared" si="87"/>
        <v>204579.82</v>
      </c>
      <c r="P501" s="7">
        <f t="shared" si="87"/>
        <v>188979.5</v>
      </c>
      <c r="Q501" s="6"/>
      <c r="R501" s="9" t="s">
        <v>14</v>
      </c>
    </row>
    <row r="502" spans="1:18" ht="14">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f t="shared" si="87"/>
        <v>68385.009999999995</v>
      </c>
      <c r="K502" s="18">
        <f t="shared" si="87"/>
        <v>72654.100000000006</v>
      </c>
      <c r="L502" s="18">
        <f t="shared" si="87"/>
        <v>130603.8</v>
      </c>
      <c r="M502" s="18">
        <f t="shared" si="87"/>
        <v>145287.69</v>
      </c>
      <c r="N502" s="18">
        <f t="shared" si="87"/>
        <v>148041.16</v>
      </c>
      <c r="O502" s="18">
        <f t="shared" si="87"/>
        <v>259161.42</v>
      </c>
      <c r="P502" s="18">
        <f t="shared" si="87"/>
        <v>208093.62</v>
      </c>
      <c r="Q502" s="6"/>
      <c r="R502" s="9" t="s">
        <v>19</v>
      </c>
    </row>
    <row r="503" spans="1:18" ht="14">
      <c r="B503" s="18"/>
      <c r="C503" s="18"/>
      <c r="D503" s="18"/>
      <c r="E503" s="18"/>
      <c r="F503" s="18"/>
      <c r="G503" s="18"/>
      <c r="H503" s="18"/>
      <c r="I503" s="18"/>
      <c r="J503" s="18">
        <f t="shared" ref="J503:M503" si="88">SUM(J499:J502)</f>
        <v>68385.009999999995</v>
      </c>
      <c r="K503" s="18">
        <f t="shared" si="88"/>
        <v>282813.96999999997</v>
      </c>
      <c r="L503" s="18">
        <f t="shared" si="88"/>
        <v>386170.49</v>
      </c>
      <c r="M503" s="18">
        <f t="shared" si="88"/>
        <v>571591.62</v>
      </c>
      <c r="N503" s="18">
        <f>IF(N500="",N499*4,IF(N501="",(N500+N499)*2,IF(N502="",((N501+N500+N499)/3)*4,SUM(N499:N502))))</f>
        <v>566638.99</v>
      </c>
      <c r="O503" s="18">
        <f>IF(O500="",O499*4,IF(O501="",(O500+O499)*2,IF(O502="",((O501+O500+O499)/3)*4,SUM(O499:O502))))</f>
        <v>746980.51</v>
      </c>
      <c r="P503" s="18">
        <f>IF(P500="",P499*4,IF(P501="",(P500+P499)*2,IF(P502="",((P501+P500+P499)/3)*4,SUM(P499:P502))))</f>
        <v>827006.37</v>
      </c>
      <c r="Q503" s="6"/>
      <c r="R503" s="9" t="s">
        <v>15</v>
      </c>
    </row>
    <row r="504" spans="1:18" ht="14">
      <c r="B504" s="21"/>
      <c r="C504" s="22"/>
      <c r="D504" s="22"/>
      <c r="E504" s="22"/>
      <c r="F504" s="22"/>
      <c r="G504" s="22"/>
      <c r="H504" s="22"/>
      <c r="I504" s="22"/>
      <c r="J504" s="22">
        <f t="shared" ref="J504:P504" si="89">J503/J$465</f>
        <v>0.66749370085549675</v>
      </c>
      <c r="K504" s="22">
        <f t="shared" si="89"/>
        <v>0.68474805349158008</v>
      </c>
      <c r="L504" s="22">
        <f t="shared" si="89"/>
        <v>0.72467754639285298</v>
      </c>
      <c r="M504" s="22">
        <f t="shared" si="89"/>
        <v>0.69998600742236072</v>
      </c>
      <c r="N504" s="23">
        <f t="shared" si="89"/>
        <v>0.70889337498527205</v>
      </c>
      <c r="O504" s="23">
        <f t="shared" ref="O504" si="90">O503/O$465</f>
        <v>0.52881154065942282</v>
      </c>
      <c r="P504" s="23">
        <f t="shared" si="89"/>
        <v>0.62359992809126297</v>
      </c>
      <c r="Q504" s="6"/>
      <c r="R504" s="11" t="s">
        <v>386</v>
      </c>
    </row>
    <row r="505" spans="1:18" s="87" customFormat="1" ht="14">
      <c r="A505" s="86"/>
      <c r="B505" s="19"/>
      <c r="C505" s="10"/>
      <c r="D505" s="10"/>
      <c r="E505" s="10"/>
      <c r="F505" s="10"/>
      <c r="G505" s="10"/>
      <c r="H505" s="10"/>
      <c r="I505" s="10"/>
      <c r="J505" s="10"/>
      <c r="K505" s="10">
        <f t="shared" ref="K505:M505" si="91">K503/J503-1</f>
        <v>3.135613491904147</v>
      </c>
      <c r="L505" s="10">
        <f t="shared" si="91"/>
        <v>0.36545761866006843</v>
      </c>
      <c r="M505" s="10">
        <f t="shared" si="91"/>
        <v>0.48015354565285406</v>
      </c>
      <c r="N505" s="10">
        <f>N503/M503-1</f>
        <v>-8.6646301777482115E-3</v>
      </c>
      <c r="O505" s="10">
        <f>O503/M503-1</f>
        <v>0.30684300445132484</v>
      </c>
      <c r="P505" s="10">
        <f>P503/N503-1</f>
        <v>0.45949428930049452</v>
      </c>
      <c r="Q505" s="17"/>
      <c r="R505" s="14" t="s">
        <v>20</v>
      </c>
    </row>
    <row r="506" spans="1:18" ht="14">
      <c r="B506" s="221" t="s">
        <v>22</v>
      </c>
      <c r="C506" s="221"/>
      <c r="D506" s="221"/>
      <c r="E506" s="221"/>
      <c r="F506" s="221"/>
      <c r="G506" s="221"/>
      <c r="H506" s="221"/>
      <c r="I506" s="221"/>
      <c r="J506" s="221"/>
      <c r="K506" s="221"/>
      <c r="L506" s="221"/>
      <c r="M506" s="221"/>
      <c r="N506" s="221"/>
      <c r="O506" s="120"/>
      <c r="P506" s="120"/>
      <c r="Q506" s="6"/>
      <c r="R506" s="9"/>
    </row>
    <row r="507" spans="1:18" ht="14">
      <c r="B507" s="16" t="str">
        <f t="shared" ref="B507:P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f t="shared" si="92"/>
        <v>28305.309999999998</v>
      </c>
      <c r="L507" s="16">
        <f t="shared" si="92"/>
        <v>37558.709999999992</v>
      </c>
      <c r="M507" s="16">
        <f t="shared" si="92"/>
        <v>67254.879999999976</v>
      </c>
      <c r="N507" s="16">
        <f t="shared" si="92"/>
        <v>67042.350000000006</v>
      </c>
      <c r="O507" s="16">
        <f t="shared" ref="O507" si="93">IFERROR(O461-O499,"")</f>
        <v>58111.929999999993</v>
      </c>
      <c r="P507" s="16">
        <f t="shared" si="92"/>
        <v>264877.78000000003</v>
      </c>
      <c r="Q507" s="6"/>
      <c r="R507" s="9" t="s">
        <v>12</v>
      </c>
    </row>
    <row r="508" spans="1:18" ht="14">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f t="shared" si="92"/>
        <v>31097.849999999991</v>
      </c>
      <c r="L508" s="7">
        <f t="shared" si="92"/>
        <v>33289.259999999995</v>
      </c>
      <c r="M508" s="7">
        <f t="shared" si="92"/>
        <v>49451.650000000023</v>
      </c>
      <c r="N508" s="7">
        <f t="shared" si="92"/>
        <v>32870.97</v>
      </c>
      <c r="O508" s="7">
        <f t="shared" ref="O508" si="94">IFERROR(O462-O500,"")</f>
        <v>47856.010000000009</v>
      </c>
      <c r="P508" s="7">
        <f t="shared" si="92"/>
        <v>109787.35</v>
      </c>
      <c r="Q508" s="6"/>
      <c r="R508" s="9" t="s">
        <v>13</v>
      </c>
    </row>
    <row r="509" spans="1:18" ht="14">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f t="shared" si="92"/>
        <v>37641.539999999994</v>
      </c>
      <c r="L509" s="7">
        <f t="shared" si="92"/>
        <v>43907.11</v>
      </c>
      <c r="M509" s="7">
        <f t="shared" si="92"/>
        <v>69726.010000000009</v>
      </c>
      <c r="N509" s="7">
        <f t="shared" si="92"/>
        <v>55180.50999999998</v>
      </c>
      <c r="O509" s="7">
        <f t="shared" ref="O509" si="95">IFERROR(O463-O501,"")</f>
        <v>220107.07</v>
      </c>
      <c r="P509" s="7">
        <f t="shared" si="92"/>
        <v>94452.169999999984</v>
      </c>
      <c r="Q509" s="6"/>
      <c r="R509" s="9" t="s">
        <v>14</v>
      </c>
    </row>
    <row r="510" spans="1:18" ht="14">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f t="shared" si="92"/>
        <v>34065.410000000003</v>
      </c>
      <c r="K510" s="18">
        <f t="shared" si="92"/>
        <v>33160.349999999991</v>
      </c>
      <c r="L510" s="18">
        <f t="shared" si="92"/>
        <v>31960.39</v>
      </c>
      <c r="M510" s="18">
        <f t="shared" si="92"/>
        <v>58551.619999999995</v>
      </c>
      <c r="N510" s="18">
        <f t="shared" si="92"/>
        <v>77596.12</v>
      </c>
      <c r="O510" s="18">
        <f t="shared" ref="O510" si="96">IFERROR(O464-O502,"")</f>
        <v>339509.16999999993</v>
      </c>
      <c r="P510" s="18">
        <f t="shared" si="92"/>
        <v>30057.320000000007</v>
      </c>
      <c r="Q510" s="6"/>
      <c r="R510" s="9" t="s">
        <v>19</v>
      </c>
    </row>
    <row r="511" spans="1:18" ht="14">
      <c r="B511" s="16"/>
      <c r="C511" s="16"/>
      <c r="D511" s="16"/>
      <c r="E511" s="16"/>
      <c r="F511" s="16"/>
      <c r="G511" s="16"/>
      <c r="H511" s="16"/>
      <c r="I511" s="16"/>
      <c r="J511" s="16">
        <f t="shared" si="92"/>
        <v>34065.410000000003</v>
      </c>
      <c r="K511" s="16">
        <f t="shared" si="92"/>
        <v>130205.05000000005</v>
      </c>
      <c r="L511" s="16">
        <f t="shared" si="92"/>
        <v>146715.46999999997</v>
      </c>
      <c r="M511" s="16">
        <f t="shared" si="92"/>
        <v>244984.16000000003</v>
      </c>
      <c r="N511" s="16">
        <f t="shared" si="92"/>
        <v>232689.94999999995</v>
      </c>
      <c r="O511" s="16">
        <f t="shared" ref="O511" si="97">IFERROR(O465-O503,"")</f>
        <v>665584.17999999993</v>
      </c>
      <c r="P511" s="16">
        <f t="shared" si="92"/>
        <v>499174.62</v>
      </c>
      <c r="Q511" s="6"/>
      <c r="R511" s="9" t="s">
        <v>15</v>
      </c>
    </row>
    <row r="512" spans="1:18" ht="14">
      <c r="B512" s="10"/>
      <c r="C512" s="10"/>
      <c r="D512" s="10"/>
      <c r="E512" s="10"/>
      <c r="F512" s="10"/>
      <c r="G512" s="10"/>
      <c r="H512" s="10"/>
      <c r="I512" s="10"/>
      <c r="J512" s="10">
        <f t="shared" ref="J512:P512" si="98">J511/J$465</f>
        <v>0.3325062991445033</v>
      </c>
      <c r="K512" s="10">
        <f t="shared" si="98"/>
        <v>0.31525194650841998</v>
      </c>
      <c r="L512" s="10">
        <f t="shared" si="98"/>
        <v>0.27532245360714697</v>
      </c>
      <c r="M512" s="10">
        <f t="shared" si="98"/>
        <v>0.30001399257763928</v>
      </c>
      <c r="N512" s="10">
        <f t="shared" si="98"/>
        <v>0.29110662501472795</v>
      </c>
      <c r="O512" s="10">
        <f t="shared" ref="O512" si="99">O511/O$465</f>
        <v>0.47118845934057713</v>
      </c>
      <c r="P512" s="10">
        <f t="shared" si="98"/>
        <v>0.37640007190873698</v>
      </c>
      <c r="Q512" s="6"/>
      <c r="R512" s="24" t="s">
        <v>23</v>
      </c>
    </row>
    <row r="513" spans="1:19" s="87" customFormat="1" ht="14">
      <c r="A513" s="86"/>
      <c r="B513" s="19"/>
      <c r="C513" s="10"/>
      <c r="D513" s="10"/>
      <c r="E513" s="10"/>
      <c r="F513" s="10"/>
      <c r="G513" s="10"/>
      <c r="H513" s="10"/>
      <c r="I513" s="10"/>
      <c r="J513" s="10"/>
      <c r="K513" s="10">
        <f t="shared" ref="K513:M513" si="100">K511/J511-1</f>
        <v>2.8222070422754353</v>
      </c>
      <c r="L513" s="10">
        <f t="shared" si="100"/>
        <v>0.12680322307007241</v>
      </c>
      <c r="M513" s="10">
        <f t="shared" si="100"/>
        <v>0.66979092252507577</v>
      </c>
      <c r="N513" s="10">
        <f>N511/M511-1</f>
        <v>-5.0183693509001093E-2</v>
      </c>
      <c r="O513" s="10">
        <f>O511/M511-1</f>
        <v>1.7168457748451975</v>
      </c>
      <c r="P513" s="10">
        <f>P511/N511-1</f>
        <v>1.1452349789924323</v>
      </c>
      <c r="Q513" s="17"/>
      <c r="R513" s="14" t="s">
        <v>20</v>
      </c>
    </row>
    <row r="514" spans="1:19" ht="14">
      <c r="B514" s="222" t="s">
        <v>24</v>
      </c>
      <c r="C514" s="222"/>
      <c r="D514" s="222"/>
      <c r="E514" s="222"/>
      <c r="F514" s="222"/>
      <c r="G514" s="222"/>
      <c r="H514" s="222"/>
      <c r="I514" s="222"/>
      <c r="J514" s="222"/>
      <c r="K514" s="222"/>
      <c r="L514" s="222"/>
      <c r="M514" s="222"/>
      <c r="N514" s="222"/>
      <c r="O514" s="117"/>
      <c r="P514" s="117"/>
      <c r="Q514" s="6"/>
      <c r="R514" s="3"/>
    </row>
    <row r="515" spans="1:19" ht="14">
      <c r="B515" s="223" t="s">
        <v>350</v>
      </c>
      <c r="C515" s="223"/>
      <c r="D515" s="223"/>
      <c r="E515" s="223"/>
      <c r="F515" s="223"/>
      <c r="G515" s="223"/>
      <c r="H515" s="223"/>
      <c r="I515" s="223"/>
      <c r="J515" s="223"/>
      <c r="K515" s="223"/>
      <c r="L515" s="223"/>
      <c r="M515" s="223"/>
      <c r="N515" s="223"/>
      <c r="O515" s="118"/>
      <c r="P515" s="118"/>
      <c r="Q515" s="6"/>
      <c r="R515" s="3"/>
    </row>
    <row r="516" spans="1:19" ht="14">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f t="shared" si="101"/>
        <v>1762.38</v>
      </c>
      <c r="L516" s="16">
        <f t="shared" si="101"/>
        <v>486.64</v>
      </c>
      <c r="M516" s="16">
        <f t="shared" si="101"/>
        <v>982.83</v>
      </c>
      <c r="N516" s="16">
        <f t="shared" si="101"/>
        <v>1396.2</v>
      </c>
      <c r="O516" s="16">
        <f t="shared" si="101"/>
        <v>1403.93</v>
      </c>
      <c r="P516" s="16">
        <f t="shared" si="101"/>
        <v>1177.33</v>
      </c>
      <c r="Q516" s="6"/>
      <c r="R516" s="9" t="s">
        <v>12</v>
      </c>
    </row>
    <row r="517" spans="1:19" ht="14">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f t="shared" si="101"/>
        <v>729.24</v>
      </c>
      <c r="L517" s="7">
        <f t="shared" si="101"/>
        <v>711.53</v>
      </c>
      <c r="M517" s="7">
        <f t="shared" si="101"/>
        <v>882.41</v>
      </c>
      <c r="N517" s="7">
        <f t="shared" si="101"/>
        <v>1422.92</v>
      </c>
      <c r="O517" s="7">
        <f t="shared" si="101"/>
        <v>1355.94</v>
      </c>
      <c r="P517" s="7">
        <f t="shared" si="101"/>
        <v>1203.8499999999999</v>
      </c>
      <c r="Q517" s="6"/>
      <c r="R517" s="9" t="s">
        <v>13</v>
      </c>
    </row>
    <row r="518" spans="1:19" ht="14">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f t="shared" si="101"/>
        <v>691.07</v>
      </c>
      <c r="L518" s="7">
        <f t="shared" si="101"/>
        <v>2181.69</v>
      </c>
      <c r="M518" s="7">
        <f t="shared" si="101"/>
        <v>1118.6099999999999</v>
      </c>
      <c r="N518" s="7">
        <f t="shared" si="101"/>
        <v>1631.06</v>
      </c>
      <c r="O518" s="7">
        <f t="shared" si="101"/>
        <v>1510.15</v>
      </c>
      <c r="P518" s="7">
        <f t="shared" si="101"/>
        <v>1351.25</v>
      </c>
      <c r="Q518" s="6"/>
      <c r="R518" s="9" t="s">
        <v>14</v>
      </c>
    </row>
    <row r="519" spans="1:19" ht="14">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f t="shared" si="101"/>
        <v>467.85</v>
      </c>
      <c r="K519" s="18">
        <f t="shared" si="101"/>
        <v>666.23</v>
      </c>
      <c r="L519" s="18">
        <f t="shared" si="101"/>
        <v>998.05</v>
      </c>
      <c r="M519" s="18">
        <f t="shared" si="101"/>
        <v>1742.4</v>
      </c>
      <c r="N519" s="18">
        <f t="shared" si="101"/>
        <v>1598.37</v>
      </c>
      <c r="O519" s="18">
        <f t="shared" si="101"/>
        <v>1432.44</v>
      </c>
      <c r="P519" s="18">
        <f t="shared" si="101"/>
        <v>5944.35</v>
      </c>
      <c r="Q519" s="6"/>
      <c r="R519" s="9" t="s">
        <v>19</v>
      </c>
    </row>
    <row r="520" spans="1:19" ht="14">
      <c r="B520" s="18"/>
      <c r="C520" s="18"/>
      <c r="D520" s="18"/>
      <c r="E520" s="18"/>
      <c r="F520" s="18"/>
      <c r="G520" s="18"/>
      <c r="H520" s="18"/>
      <c r="I520" s="18"/>
      <c r="J520" s="18">
        <f t="shared" ref="J520:M520" si="102">SUM(J516:J519)</f>
        <v>467.85</v>
      </c>
      <c r="K520" s="18">
        <f t="shared" si="102"/>
        <v>3848.92</v>
      </c>
      <c r="L520" s="18">
        <f t="shared" si="102"/>
        <v>4377.91</v>
      </c>
      <c r="M520" s="18">
        <f t="shared" si="102"/>
        <v>4726.25</v>
      </c>
      <c r="N520" s="18">
        <f>IF(N517="",N516*4,IF(N518="",(N517+N516)*2,IF(N519="",((N518+N517+N516)/3)*4,SUM(N516:N519))))</f>
        <v>6048.55</v>
      </c>
      <c r="O520" s="18">
        <f>IF(O517="",O516*4,IF(O518="",(O517+O516)*2,IF(O519="",((O518+O517+O516)/3)*4,SUM(O516:O519))))</f>
        <v>5702.4600000000009</v>
      </c>
      <c r="P520" s="18">
        <f>IF(P517="",P516*4,IF(P518="",(P517+P516)*2,IF(P519="",((P518+P517+P516)/3)*4,SUM(P516:P519))))</f>
        <v>9676.7800000000007</v>
      </c>
      <c r="Q520" s="6"/>
      <c r="R520" s="9" t="s">
        <v>15</v>
      </c>
    </row>
    <row r="521" spans="1:19" ht="14">
      <c r="B521" s="10"/>
      <c r="C521" s="10"/>
      <c r="D521" s="10"/>
      <c r="E521" s="10"/>
      <c r="F521" s="10"/>
      <c r="G521" s="10"/>
      <c r="H521" s="10"/>
      <c r="I521" s="10"/>
      <c r="J521" s="10">
        <f t="shared" ref="J521:M521" si="103">+J520/(J$465+J$472)</f>
        <v>4.4940299571258882E-3</v>
      </c>
      <c r="K521" s="10">
        <f t="shared" si="103"/>
        <v>9.0686925920271128E-3</v>
      </c>
      <c r="L521" s="10">
        <f t="shared" si="103"/>
        <v>8.068881427856443E-3</v>
      </c>
      <c r="M521" s="10">
        <f t="shared" si="103"/>
        <v>5.6924664925854908E-3</v>
      </c>
      <c r="N521" s="10">
        <f>+N520/(N$465+N$472)</f>
        <v>7.4440271261872106E-3</v>
      </c>
      <c r="O521" s="10">
        <f>+O520/(O$465+O$472)</f>
        <v>4.003254266640761E-3</v>
      </c>
      <c r="P521" s="10">
        <f>+P520/(P$465+P$472)</f>
        <v>7.2200939940770606E-3</v>
      </c>
      <c r="Q521" s="6"/>
      <c r="R521" s="11" t="s">
        <v>386</v>
      </c>
    </row>
    <row r="522" spans="1:19" s="87" customFormat="1" ht="14">
      <c r="A522" s="86"/>
      <c r="B522" s="19"/>
      <c r="C522" s="10"/>
      <c r="D522" s="10"/>
      <c r="E522" s="10"/>
      <c r="F522" s="10"/>
      <c r="G522" s="10"/>
      <c r="H522" s="10"/>
      <c r="I522" s="10"/>
      <c r="J522" s="10"/>
      <c r="K522" s="10">
        <f t="shared" ref="K522:M522" si="104">K520/J520-1</f>
        <v>7.2268248370204127</v>
      </c>
      <c r="L522" s="10">
        <f t="shared" si="104"/>
        <v>0.13743855419182527</v>
      </c>
      <c r="M522" s="10">
        <f t="shared" si="104"/>
        <v>7.9567647576126443E-2</v>
      </c>
      <c r="N522" s="10">
        <f>N520/M520-1</f>
        <v>0.27977783655117694</v>
      </c>
      <c r="O522" s="10">
        <f>O520/M520-1</f>
        <v>0.20655064797672584</v>
      </c>
      <c r="P522" s="10">
        <f>P520/N520-1</f>
        <v>0.59985120400757208</v>
      </c>
      <c r="Q522" s="17"/>
      <c r="R522" s="14" t="s">
        <v>20</v>
      </c>
    </row>
    <row r="523" spans="1:19" ht="14">
      <c r="B523" s="223" t="s">
        <v>351</v>
      </c>
      <c r="C523" s="223"/>
      <c r="D523" s="223"/>
      <c r="E523" s="223"/>
      <c r="F523" s="223"/>
      <c r="G523" s="223"/>
      <c r="H523" s="223"/>
      <c r="I523" s="223"/>
      <c r="J523" s="223"/>
      <c r="K523" s="223"/>
      <c r="L523" s="223"/>
      <c r="M523" s="223"/>
      <c r="N523" s="223"/>
      <c r="O523" s="118"/>
      <c r="P523" s="118"/>
      <c r="Q523" s="6"/>
      <c r="R523" s="3"/>
    </row>
    <row r="524" spans="1:19" ht="14">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f t="shared" si="105"/>
        <v>14821.58</v>
      </c>
      <c r="L524" s="16">
        <f t="shared" si="105"/>
        <v>14238.87</v>
      </c>
      <c r="M524" s="16">
        <f t="shared" si="105"/>
        <v>28656.58</v>
      </c>
      <c r="N524" s="16">
        <f t="shared" si="105"/>
        <v>30168.799999999999</v>
      </c>
      <c r="O524" s="16">
        <f t="shared" si="105"/>
        <v>32191.66</v>
      </c>
      <c r="P524" s="16">
        <f t="shared" si="105"/>
        <v>37847.4</v>
      </c>
      <c r="Q524" s="6"/>
      <c r="R524" s="9" t="s">
        <v>12</v>
      </c>
    </row>
    <row r="525" spans="1:19" ht="14">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f t="shared" si="105"/>
        <v>15170.99</v>
      </c>
      <c r="L525" s="7">
        <f t="shared" si="105"/>
        <v>16284.07</v>
      </c>
      <c r="M525" s="7">
        <f t="shared" si="105"/>
        <v>30052.85</v>
      </c>
      <c r="N525" s="7">
        <f t="shared" si="105"/>
        <v>29086.43</v>
      </c>
      <c r="O525" s="7">
        <f t="shared" si="105"/>
        <v>31820.21</v>
      </c>
      <c r="P525" s="7">
        <f t="shared" si="105"/>
        <v>37947.339999999997</v>
      </c>
      <c r="Q525" s="6"/>
      <c r="R525" s="9" t="s">
        <v>13</v>
      </c>
    </row>
    <row r="526" spans="1:19" ht="14">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f t="shared" si="105"/>
        <v>13773.19</v>
      </c>
      <c r="L526" s="7">
        <f t="shared" si="105"/>
        <v>31126.43</v>
      </c>
      <c r="M526" s="7">
        <f t="shared" si="105"/>
        <v>35471.47</v>
      </c>
      <c r="N526" s="7">
        <f t="shared" si="105"/>
        <v>28952.78</v>
      </c>
      <c r="O526" s="7">
        <f t="shared" si="105"/>
        <v>37669.42</v>
      </c>
      <c r="P526" s="7">
        <f t="shared" si="105"/>
        <v>25053.47</v>
      </c>
      <c r="Q526" s="6"/>
      <c r="R526" s="9" t="s">
        <v>14</v>
      </c>
    </row>
    <row r="527" spans="1:19" ht="14">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f t="shared" si="105"/>
        <v>13361.24</v>
      </c>
      <c r="K527" s="18">
        <f t="shared" si="105"/>
        <v>13469.05</v>
      </c>
      <c r="L527" s="18">
        <f t="shared" si="105"/>
        <v>25808.21</v>
      </c>
      <c r="M527" s="18">
        <f t="shared" si="105"/>
        <v>29449.77</v>
      </c>
      <c r="N527" s="18">
        <f t="shared" si="105"/>
        <v>27321.86</v>
      </c>
      <c r="O527" s="18">
        <f t="shared" si="105"/>
        <v>60335.65</v>
      </c>
      <c r="P527" s="18">
        <f t="shared" si="105"/>
        <v>38979.64</v>
      </c>
      <c r="Q527" s="6"/>
      <c r="R527" s="9" t="s">
        <v>19</v>
      </c>
    </row>
    <row r="528" spans="1:19" ht="14">
      <c r="B528" s="18"/>
      <c r="C528" s="18"/>
      <c r="D528" s="18"/>
      <c r="E528" s="18"/>
      <c r="F528" s="18"/>
      <c r="G528" s="18"/>
      <c r="H528" s="18"/>
      <c r="I528" s="18"/>
      <c r="J528" s="18">
        <f t="shared" ref="J528:M528" si="106">SUM(J524:J527)</f>
        <v>13361.24</v>
      </c>
      <c r="K528" s="18">
        <f t="shared" si="106"/>
        <v>57234.81</v>
      </c>
      <c r="L528" s="18">
        <f t="shared" si="106"/>
        <v>87457.58</v>
      </c>
      <c r="M528" s="18">
        <f t="shared" si="106"/>
        <v>123630.67</v>
      </c>
      <c r="N528" s="18">
        <f>IF(N525="",N524*4,IF(N526="",(N525+N524)*2,IF(N527="",((N526+N525+N524)/3)*4,SUM(N524:N527))))</f>
        <v>115529.87</v>
      </c>
      <c r="O528" s="18">
        <f>IF(O525="",O524*4,IF(O526="",(O525+O524)*2,IF(O527="",((O526+O525+O524)/3)*4,SUM(O524:O527))))</f>
        <v>162016.94</v>
      </c>
      <c r="P528" s="18">
        <f>IF(P525="",P524*4,IF(P526="",(P525+P524)*2,IF(P527="",((P526+P525+P524)/3)*4,SUM(P524:P527))))</f>
        <v>139827.84999999998</v>
      </c>
      <c r="Q528" s="6"/>
      <c r="R528" s="9" t="s">
        <v>15</v>
      </c>
      <c r="S528" s="192"/>
    </row>
    <row r="529" spans="1:18" ht="14">
      <c r="B529" s="10"/>
      <c r="C529" s="10"/>
      <c r="D529" s="10"/>
      <c r="E529" s="10"/>
      <c r="F529" s="10"/>
      <c r="G529" s="10"/>
      <c r="H529" s="10"/>
      <c r="I529" s="10"/>
      <c r="J529" s="10">
        <f t="shared" ref="J529:P529" si="107">+J528/(J$465+J$472)</f>
        <v>0.12834415480249803</v>
      </c>
      <c r="K529" s="10">
        <f t="shared" si="107"/>
        <v>0.13485468584773891</v>
      </c>
      <c r="L529" s="10">
        <f t="shared" si="107"/>
        <v>0.16119217685774012</v>
      </c>
      <c r="M529" s="10">
        <f t="shared" si="107"/>
        <v>0.14890525182351638</v>
      </c>
      <c r="N529" s="10">
        <f t="shared" si="107"/>
        <v>0.14218407488817683</v>
      </c>
      <c r="O529" s="10">
        <f t="shared" ref="O529" si="108">+O528/(O$465+O$472)</f>
        <v>0.11373951002253065</v>
      </c>
      <c r="P529" s="10">
        <f t="shared" si="107"/>
        <v>0.10432914874469688</v>
      </c>
      <c r="Q529" s="6"/>
      <c r="R529" s="11" t="s">
        <v>386</v>
      </c>
    </row>
    <row r="530" spans="1:18" s="87" customFormat="1" ht="14">
      <c r="A530" s="86"/>
      <c r="B530" s="19"/>
      <c r="C530" s="10"/>
      <c r="D530" s="10"/>
      <c r="E530" s="10"/>
      <c r="F530" s="10"/>
      <c r="G530" s="10"/>
      <c r="H530" s="10"/>
      <c r="I530" s="10"/>
      <c r="J530" s="10"/>
      <c r="K530" s="10">
        <f t="shared" ref="K530:M530" si="109">K528/J528-1</f>
        <v>3.2836450808457895</v>
      </c>
      <c r="L530" s="10">
        <f t="shared" si="109"/>
        <v>0.52804875214926028</v>
      </c>
      <c r="M530" s="10">
        <f t="shared" si="109"/>
        <v>0.41360725965662426</v>
      </c>
      <c r="N530" s="10">
        <f>N528/M528-1</f>
        <v>-6.5524193956079002E-2</v>
      </c>
      <c r="O530" s="10">
        <f>O528/M528-1</f>
        <v>0.3104914824128997</v>
      </c>
      <c r="P530" s="10">
        <f>P528/N528-1</f>
        <v>0.21031772995156994</v>
      </c>
      <c r="Q530" s="17"/>
      <c r="R530" s="14" t="s">
        <v>20</v>
      </c>
    </row>
    <row r="531" spans="1:18" ht="14">
      <c r="B531" s="222" t="s">
        <v>349</v>
      </c>
      <c r="C531" s="222"/>
      <c r="D531" s="222"/>
      <c r="E531" s="222"/>
      <c r="F531" s="222"/>
      <c r="G531" s="222"/>
      <c r="H531" s="222"/>
      <c r="I531" s="222"/>
      <c r="J531" s="222"/>
      <c r="K531" s="222"/>
      <c r="L531" s="222"/>
      <c r="M531" s="222"/>
      <c r="N531" s="222"/>
      <c r="O531" s="117"/>
      <c r="P531" s="117"/>
      <c r="Q531" s="6"/>
      <c r="R531" s="3"/>
    </row>
    <row r="532" spans="1:18" ht="14">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f t="shared" si="110"/>
        <v>16583.96</v>
      </c>
      <c r="L532" s="16">
        <f t="shared" si="110"/>
        <v>14725.51</v>
      </c>
      <c r="M532" s="16">
        <f t="shared" si="110"/>
        <v>29639.41</v>
      </c>
      <c r="N532" s="16">
        <f t="shared" si="110"/>
        <v>31564.99</v>
      </c>
      <c r="O532" s="16">
        <f t="shared" si="110"/>
        <v>33595.589999999997</v>
      </c>
      <c r="P532" s="16">
        <f t="shared" si="110"/>
        <v>39024.730000000003</v>
      </c>
      <c r="Q532" s="6"/>
      <c r="R532" s="9" t="s">
        <v>12</v>
      </c>
    </row>
    <row r="533" spans="1:18" ht="14">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f t="shared" si="110"/>
        <v>15900.23</v>
      </c>
      <c r="L533" s="7">
        <f t="shared" si="110"/>
        <v>16995.599999999999</v>
      </c>
      <c r="M533" s="7">
        <f t="shared" si="110"/>
        <v>30935.27</v>
      </c>
      <c r="N533" s="7">
        <f t="shared" si="110"/>
        <v>30509.35</v>
      </c>
      <c r="O533" s="7">
        <f t="shared" si="110"/>
        <v>33176.160000000003</v>
      </c>
      <c r="P533" s="7">
        <f t="shared" si="110"/>
        <v>39151.199999999997</v>
      </c>
      <c r="Q533" s="6"/>
      <c r="R533" s="9" t="s">
        <v>13</v>
      </c>
    </row>
    <row r="534" spans="1:18" ht="14">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f t="shared" si="110"/>
        <v>14464.26</v>
      </c>
      <c r="L534" s="7">
        <f t="shared" si="110"/>
        <v>33308.120000000003</v>
      </c>
      <c r="M534" s="7">
        <f t="shared" si="110"/>
        <v>36590.080000000002</v>
      </c>
      <c r="N534" s="7">
        <f t="shared" si="110"/>
        <v>30583.84</v>
      </c>
      <c r="O534" s="7">
        <f t="shared" si="110"/>
        <v>39179.57</v>
      </c>
      <c r="P534" s="7">
        <f t="shared" si="110"/>
        <v>26404.720000000001</v>
      </c>
      <c r="Q534" s="6"/>
      <c r="R534" s="9" t="s">
        <v>14</v>
      </c>
    </row>
    <row r="535" spans="1:18" ht="14">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f t="shared" si="110"/>
        <v>13829.08</v>
      </c>
      <c r="K535" s="18">
        <f t="shared" si="110"/>
        <v>14135.28</v>
      </c>
      <c r="L535" s="18">
        <f t="shared" si="110"/>
        <v>26806.26</v>
      </c>
      <c r="M535" s="18">
        <f t="shared" si="110"/>
        <v>31192.17</v>
      </c>
      <c r="N535" s="18">
        <f t="shared" si="110"/>
        <v>28920.22</v>
      </c>
      <c r="O535" s="18">
        <f t="shared" si="110"/>
        <v>61768.09</v>
      </c>
      <c r="P535" s="18">
        <f t="shared" si="110"/>
        <v>44923.99</v>
      </c>
      <c r="Q535" s="6"/>
      <c r="R535" s="9" t="s">
        <v>19</v>
      </c>
    </row>
    <row r="536" spans="1:18" ht="14">
      <c r="B536" s="25"/>
      <c r="C536" s="25"/>
      <c r="D536" s="25"/>
      <c r="E536" s="25"/>
      <c r="F536" s="25"/>
      <c r="G536" s="25"/>
      <c r="H536" s="25"/>
      <c r="I536" s="25"/>
      <c r="J536" s="25">
        <f t="shared" ref="J536:M536" si="111">SUM(J532:J535)</f>
        <v>13829.08</v>
      </c>
      <c r="K536" s="25">
        <f t="shared" si="111"/>
        <v>61083.729999999996</v>
      </c>
      <c r="L536" s="25">
        <f t="shared" si="111"/>
        <v>91835.49</v>
      </c>
      <c r="M536" s="25">
        <f t="shared" si="111"/>
        <v>128356.93000000001</v>
      </c>
      <c r="N536" s="25">
        <f>IF(N533="",N532*4,IF(N534="",(N533+N532)*2,IF(N535="",((N534+N533+N532)/3)*4,SUM(N532:N535))))</f>
        <v>121578.4</v>
      </c>
      <c r="O536" s="25">
        <f>IF(O533="",O532*4,IF(O534="",(O533+O532)*2,IF(O535="",((O534+O533+O532)/3)*4,SUM(O532:O535))))</f>
        <v>167719.41</v>
      </c>
      <c r="P536" s="25">
        <f>IF(P533="",P532*4,IF(P534="",(P533+P532)*2,IF(P535="",((P534+P533+P532)/3)*4,SUM(P532:P535))))</f>
        <v>149504.63999999998</v>
      </c>
      <c r="Q536" s="6"/>
      <c r="R536" s="9" t="s">
        <v>15</v>
      </c>
    </row>
    <row r="537" spans="1:18" ht="14">
      <c r="B537" s="21"/>
      <c r="C537" s="10"/>
      <c r="D537" s="10"/>
      <c r="E537" s="10"/>
      <c r="F537" s="10"/>
      <c r="G537" s="10"/>
      <c r="H537" s="10"/>
      <c r="I537" s="10"/>
      <c r="J537" s="10">
        <f t="shared" ref="J537:P537" si="112">+J536/(J$465+J$472)</f>
        <v>0.13283808870255526</v>
      </c>
      <c r="K537" s="10">
        <f t="shared" si="112"/>
        <v>0.14392337843976602</v>
      </c>
      <c r="L537" s="10">
        <f t="shared" si="112"/>
        <v>0.16926105828559657</v>
      </c>
      <c r="M537" s="10">
        <f t="shared" si="112"/>
        <v>0.15459773036046368</v>
      </c>
      <c r="N537" s="10">
        <f t="shared" si="112"/>
        <v>0.14962807740011061</v>
      </c>
      <c r="O537" s="10">
        <f t="shared" ref="O537" si="113">+O536/(O$465+O$472)</f>
        <v>0.11774277130939473</v>
      </c>
      <c r="P537" s="10">
        <f t="shared" si="112"/>
        <v>0.11154925020003069</v>
      </c>
      <c r="Q537" s="6"/>
      <c r="R537" s="11" t="s">
        <v>386</v>
      </c>
    </row>
    <row r="538" spans="1:18" s="87" customFormat="1" ht="14">
      <c r="A538" s="86"/>
      <c r="B538" s="19"/>
      <c r="C538" s="10"/>
      <c r="D538" s="10"/>
      <c r="E538" s="10"/>
      <c r="F538" s="10"/>
      <c r="G538" s="10"/>
      <c r="H538" s="10"/>
      <c r="I538" s="10"/>
      <c r="J538" s="10"/>
      <c r="K538" s="10">
        <f t="shared" ref="K538:M538" si="114">K536/J536-1</f>
        <v>3.4170494349587965</v>
      </c>
      <c r="L538" s="10">
        <f t="shared" si="114"/>
        <v>0.50343618505287768</v>
      </c>
      <c r="M538" s="10">
        <f t="shared" si="114"/>
        <v>0.39768329215644194</v>
      </c>
      <c r="N538" s="10">
        <f>N536/M536-1</f>
        <v>-5.281000410340142E-2</v>
      </c>
      <c r="O538" s="10">
        <f>O536/M536-1</f>
        <v>0.30666423698354262</v>
      </c>
      <c r="P538" s="10">
        <f>P536/N536-1</f>
        <v>0.22969738045573873</v>
      </c>
      <c r="Q538" s="17"/>
      <c r="R538" s="14" t="s">
        <v>20</v>
      </c>
    </row>
    <row r="539" spans="1:18" ht="14">
      <c r="B539" s="223" t="s">
        <v>7</v>
      </c>
      <c r="C539" s="223"/>
      <c r="D539" s="223"/>
      <c r="E539" s="223"/>
      <c r="F539" s="223"/>
      <c r="G539" s="223"/>
      <c r="H539" s="223"/>
      <c r="I539" s="223"/>
      <c r="J539" s="223"/>
      <c r="K539" s="223"/>
      <c r="L539" s="223"/>
      <c r="M539" s="223"/>
      <c r="N539" s="223"/>
      <c r="O539" s="118"/>
      <c r="P539" s="118"/>
      <c r="Q539" s="6"/>
      <c r="R539" s="3"/>
    </row>
    <row r="540" spans="1:18" ht="14">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f t="shared" si="115"/>
        <v>0</v>
      </c>
      <c r="L540" s="16">
        <f t="shared" si="115"/>
        <v>0</v>
      </c>
      <c r="M540" s="16">
        <f t="shared" si="115"/>
        <v>0</v>
      </c>
      <c r="N540" s="16">
        <f t="shared" si="115"/>
        <v>0</v>
      </c>
      <c r="O540" s="16">
        <f t="shared" si="115"/>
        <v>0</v>
      </c>
      <c r="P540" s="16">
        <f t="shared" si="115"/>
        <v>0</v>
      </c>
      <c r="Q540" s="6"/>
      <c r="R540" s="9" t="s">
        <v>12</v>
      </c>
    </row>
    <row r="541" spans="1:18" ht="14">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f t="shared" si="115"/>
        <v>0</v>
      </c>
      <c r="L541" s="7">
        <f t="shared" si="115"/>
        <v>0</v>
      </c>
      <c r="M541" s="7">
        <f t="shared" si="115"/>
        <v>0</v>
      </c>
      <c r="N541" s="7">
        <f t="shared" si="115"/>
        <v>0</v>
      </c>
      <c r="O541" s="7">
        <f t="shared" si="115"/>
        <v>0</v>
      </c>
      <c r="P541" s="7">
        <f t="shared" si="115"/>
        <v>0</v>
      </c>
      <c r="Q541" s="6"/>
      <c r="R541" s="9" t="s">
        <v>13</v>
      </c>
    </row>
    <row r="542" spans="1:18" ht="14">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f t="shared" si="115"/>
        <v>0</v>
      </c>
      <c r="L542" s="7">
        <f t="shared" si="115"/>
        <v>0</v>
      </c>
      <c r="M542" s="7">
        <f t="shared" si="115"/>
        <v>0</v>
      </c>
      <c r="N542" s="7">
        <f t="shared" si="115"/>
        <v>0</v>
      </c>
      <c r="O542" s="7">
        <f t="shared" si="115"/>
        <v>0</v>
      </c>
      <c r="P542" s="7">
        <f t="shared" si="115"/>
        <v>0</v>
      </c>
      <c r="Q542" s="6"/>
      <c r="R542" s="9" t="s">
        <v>14</v>
      </c>
    </row>
    <row r="543" spans="1:18" ht="14">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f t="shared" si="115"/>
        <v>0</v>
      </c>
      <c r="K543" s="18">
        <f t="shared" si="115"/>
        <v>0</v>
      </c>
      <c r="L543" s="18">
        <f t="shared" si="115"/>
        <v>0</v>
      </c>
      <c r="M543" s="18">
        <f t="shared" si="115"/>
        <v>0</v>
      </c>
      <c r="N543" s="18">
        <f t="shared" si="115"/>
        <v>0</v>
      </c>
      <c r="O543" s="18">
        <f t="shared" si="115"/>
        <v>0</v>
      </c>
      <c r="P543" s="18">
        <f t="shared" si="115"/>
        <v>0</v>
      </c>
      <c r="Q543" s="6"/>
      <c r="R543" s="9" t="s">
        <v>19</v>
      </c>
    </row>
    <row r="544" spans="1:18" ht="14">
      <c r="B544" s="18"/>
      <c r="C544" s="18"/>
      <c r="D544" s="18"/>
      <c r="E544" s="18"/>
      <c r="F544" s="18"/>
      <c r="G544" s="18"/>
      <c r="H544" s="18"/>
      <c r="I544" s="18"/>
      <c r="J544" s="18">
        <f t="shared" ref="J544:M544" si="116">SUM(J540:J543)</f>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c r="C545" s="22"/>
      <c r="D545" s="22"/>
      <c r="E545" s="22"/>
      <c r="F545" s="22"/>
      <c r="G545" s="22"/>
      <c r="H545" s="22"/>
      <c r="I545" s="22"/>
      <c r="J545" s="22">
        <f t="shared" ref="J545:P545" si="117">+J544/(J$465+J$472)</f>
        <v>0</v>
      </c>
      <c r="K545" s="22">
        <f t="shared" si="117"/>
        <v>0</v>
      </c>
      <c r="L545" s="22">
        <f t="shared" si="117"/>
        <v>0</v>
      </c>
      <c r="M545" s="22">
        <f t="shared" si="117"/>
        <v>0</v>
      </c>
      <c r="N545" s="23">
        <f t="shared" si="117"/>
        <v>0</v>
      </c>
      <c r="O545" s="23">
        <f t="shared" ref="O545" si="118">+O544/(O$465+O$472)</f>
        <v>0</v>
      </c>
      <c r="P545" s="23">
        <f t="shared" si="117"/>
        <v>0</v>
      </c>
      <c r="Q545" s="6"/>
      <c r="R545" s="11" t="s">
        <v>386</v>
      </c>
    </row>
    <row r="546" spans="1:18" ht="14">
      <c r="B546" s="221" t="s">
        <v>25</v>
      </c>
      <c r="C546" s="221"/>
      <c r="D546" s="221"/>
      <c r="E546" s="221"/>
      <c r="F546" s="221"/>
      <c r="G546" s="221"/>
      <c r="H546" s="221"/>
      <c r="I546" s="221"/>
      <c r="J546" s="221"/>
      <c r="K546" s="221"/>
      <c r="L546" s="221"/>
      <c r="M546" s="221"/>
      <c r="N546" s="221"/>
      <c r="O546" s="120"/>
      <c r="P546" s="120"/>
      <c r="Q546" s="6"/>
      <c r="R546" s="3"/>
    </row>
    <row r="547" spans="1:18" ht="14">
      <c r="B547" s="16" t="str">
        <f t="shared" ref="B547:P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f t="shared" si="119"/>
        <v>12117.609999999997</v>
      </c>
      <c r="L547" s="16">
        <f t="shared" si="119"/>
        <v>24078.479999999989</v>
      </c>
      <c r="M547" s="16">
        <f t="shared" si="119"/>
        <v>41003.38999999997</v>
      </c>
      <c r="N547" s="16">
        <f t="shared" si="119"/>
        <v>39197.740000000005</v>
      </c>
      <c r="O547" s="16">
        <f t="shared" ref="O547" si="120">IFERROR(O507+O468-O532-O540,"")</f>
        <v>25427.439999999995</v>
      </c>
      <c r="P547" s="16">
        <f t="shared" si="119"/>
        <v>227991.43000000002</v>
      </c>
      <c r="Q547" s="6"/>
      <c r="R547" s="9" t="s">
        <v>12</v>
      </c>
    </row>
    <row r="548" spans="1:18" ht="14">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f t="shared" si="119"/>
        <v>18971.159999999993</v>
      </c>
      <c r="L548" s="7">
        <f t="shared" si="119"/>
        <v>21825.159999999996</v>
      </c>
      <c r="M548" s="7">
        <f t="shared" si="119"/>
        <v>23198.540000000026</v>
      </c>
      <c r="N548" s="7">
        <f t="shared" si="119"/>
        <v>6447.2800000000061</v>
      </c>
      <c r="O548" s="7">
        <f t="shared" ref="O548" si="121">IFERROR(O508+O469-O533-O541,"")</f>
        <v>19309.720000000008</v>
      </c>
      <c r="P548" s="7">
        <f t="shared" si="119"/>
        <v>72960.08</v>
      </c>
      <c r="Q548" s="6"/>
      <c r="R548" s="9" t="s">
        <v>13</v>
      </c>
    </row>
    <row r="549" spans="1:18" ht="14">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f t="shared" si="119"/>
        <v>28381.969999999994</v>
      </c>
      <c r="L549" s="7">
        <f t="shared" si="119"/>
        <v>11987.099999999999</v>
      </c>
      <c r="M549" s="7">
        <f t="shared" si="119"/>
        <v>36492.23000000001</v>
      </c>
      <c r="N549" s="7">
        <f t="shared" si="119"/>
        <v>27533.019999999979</v>
      </c>
      <c r="O549" s="7">
        <f t="shared" ref="O549" si="122">IFERROR(O509+O470-O534-O542,"")</f>
        <v>183492.03</v>
      </c>
      <c r="P549" s="7">
        <f t="shared" si="119"/>
        <v>71116.199999999983</v>
      </c>
      <c r="Q549" s="6"/>
      <c r="R549" s="9" t="s">
        <v>14</v>
      </c>
    </row>
    <row r="550" spans="1:18" ht="14">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f t="shared" si="119"/>
        <v>21890.690000000002</v>
      </c>
      <c r="K550" s="18">
        <f t="shared" si="119"/>
        <v>21049.959999999992</v>
      </c>
      <c r="L550" s="18">
        <f t="shared" si="119"/>
        <v>6670.4300000000039</v>
      </c>
      <c r="M550" s="18">
        <f t="shared" si="119"/>
        <v>29621.289999999994</v>
      </c>
      <c r="N550" s="18">
        <f t="shared" si="119"/>
        <v>51141.909999999989</v>
      </c>
      <c r="O550" s="18">
        <f t="shared" ref="O550" si="123">IFERROR(O510+O471-O535-O543,"")</f>
        <v>281526.99999999988</v>
      </c>
      <c r="P550" s="18">
        <f t="shared" si="119"/>
        <v>-8321.929999999993</v>
      </c>
      <c r="Q550" s="6"/>
      <c r="R550" s="9" t="s">
        <v>19</v>
      </c>
    </row>
    <row r="551" spans="1:18" ht="14">
      <c r="B551" s="25"/>
      <c r="C551" s="18"/>
      <c r="D551" s="18"/>
      <c r="E551" s="18"/>
      <c r="F551" s="18"/>
      <c r="G551" s="18"/>
      <c r="H551" s="18"/>
      <c r="I551" s="18"/>
      <c r="J551" s="18">
        <f t="shared" si="119"/>
        <v>21890.690000000002</v>
      </c>
      <c r="K551" s="18">
        <f t="shared" si="119"/>
        <v>80520.700000000055</v>
      </c>
      <c r="L551" s="18">
        <f t="shared" si="119"/>
        <v>64561.169999999969</v>
      </c>
      <c r="M551" s="18">
        <f t="shared" si="119"/>
        <v>130315.45000000003</v>
      </c>
      <c r="N551" s="18">
        <f t="shared" si="119"/>
        <v>124319.94999999995</v>
      </c>
      <c r="O551" s="18">
        <f t="shared" ref="O551" si="124">IFERROR(O511+O472-O536-O544,"")</f>
        <v>509756.18999999994</v>
      </c>
      <c r="P551" s="18">
        <f t="shared" si="119"/>
        <v>363745.78</v>
      </c>
      <c r="Q551" s="6"/>
      <c r="R551" s="9" t="s">
        <v>15</v>
      </c>
    </row>
    <row r="552" spans="1:18" ht="14">
      <c r="B552" s="10"/>
      <c r="C552" s="10"/>
      <c r="D552" s="10"/>
      <c r="E552" s="10"/>
      <c r="F552" s="10"/>
      <c r="G552" s="10"/>
      <c r="H552" s="10"/>
      <c r="I552" s="10"/>
      <c r="J552" s="10">
        <f t="shared" ref="J552:P552" si="125">+J551/(J$465+J$472)</f>
        <v>0.21027555122829136</v>
      </c>
      <c r="K552" s="10">
        <f t="shared" si="125"/>
        <v>0.1897200969609236</v>
      </c>
      <c r="L552" s="10">
        <f t="shared" si="125"/>
        <v>0.1189920362852782</v>
      </c>
      <c r="M552" s="10">
        <f t="shared" si="125"/>
        <v>0.15695664270641629</v>
      </c>
      <c r="N552" s="10">
        <f t="shared" si="125"/>
        <v>0.15300213772329521</v>
      </c>
      <c r="O552" s="10">
        <f t="shared" ref="O552" si="126">+O551/(O$465+O$472)</f>
        <v>0.35786022919302163</v>
      </c>
      <c r="P552" s="10">
        <f t="shared" si="125"/>
        <v>0.27140006505768199</v>
      </c>
      <c r="Q552" s="6"/>
      <c r="R552" s="11" t="s">
        <v>26</v>
      </c>
    </row>
    <row r="553" spans="1:18" s="87" customFormat="1" ht="14">
      <c r="A553" s="86"/>
      <c r="B553" s="19"/>
      <c r="C553" s="10"/>
      <c r="D553" s="10"/>
      <c r="E553" s="10"/>
      <c r="F553" s="10"/>
      <c r="G553" s="10"/>
      <c r="H553" s="10"/>
      <c r="I553" s="10"/>
      <c r="J553" s="10"/>
      <c r="K553" s="10">
        <f t="shared" ref="K553:M553" si="127">K551/J551-1</f>
        <v>2.6783079930326568</v>
      </c>
      <c r="L553" s="10">
        <f t="shared" si="127"/>
        <v>-0.19820406429651105</v>
      </c>
      <c r="M553" s="10">
        <f t="shared" si="127"/>
        <v>1.0184803032534897</v>
      </c>
      <c r="N553" s="10">
        <f>N551/M551-1</f>
        <v>-4.600759157874279E-2</v>
      </c>
      <c r="O553" s="10">
        <f>O551/M551-1</f>
        <v>2.9117095478701862</v>
      </c>
      <c r="P553" s="10">
        <f>P551/N551-1</f>
        <v>1.9258842205132818</v>
      </c>
      <c r="Q553" s="17"/>
      <c r="R553" s="14" t="s">
        <v>20</v>
      </c>
    </row>
    <row r="554" spans="1:18" ht="14">
      <c r="B554" s="221" t="s">
        <v>27</v>
      </c>
      <c r="C554" s="221"/>
      <c r="D554" s="221"/>
      <c r="E554" s="221"/>
      <c r="F554" s="221"/>
      <c r="G554" s="221"/>
      <c r="H554" s="221"/>
      <c r="I554" s="221"/>
      <c r="J554" s="221"/>
      <c r="K554" s="221"/>
      <c r="L554" s="221"/>
      <c r="M554" s="221"/>
      <c r="N554" s="221"/>
      <c r="O554" s="120"/>
      <c r="P554" s="120"/>
      <c r="Q554" s="6"/>
      <c r="R554" s="11"/>
    </row>
    <row r="555" spans="1:18" ht="14">
      <c r="B555" s="16" t="str">
        <f t="shared" ref="B555:P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f t="shared" si="128"/>
        <v>15343.359999999997</v>
      </c>
      <c r="L555" s="16">
        <f t="shared" si="128"/>
        <v>27098.249999999989</v>
      </c>
      <c r="M555" s="16">
        <f t="shared" si="128"/>
        <v>62313.219999999972</v>
      </c>
      <c r="N555" s="16">
        <f t="shared" si="128"/>
        <v>61105.94</v>
      </c>
      <c r="O555" s="16">
        <f t="shared" ref="O555" si="129">IFERROR(O547+O593,"")</f>
        <v>47579.759999999995</v>
      </c>
      <c r="P555" s="16">
        <f t="shared" si="128"/>
        <v>250655.60000000003</v>
      </c>
      <c r="Q555" s="6"/>
      <c r="R555" s="9" t="s">
        <v>12</v>
      </c>
    </row>
    <row r="556" spans="1:18" ht="14">
      <c r="B556" s="7" t="str">
        <f t="shared" ref="B556:P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f t="shared" si="130"/>
        <v>22190.239999999991</v>
      </c>
      <c r="L556" s="7">
        <f t="shared" si="130"/>
        <v>25102.929999999997</v>
      </c>
      <c r="M556" s="7">
        <f t="shared" si="130"/>
        <v>44792.760000000024</v>
      </c>
      <c r="N556" s="7">
        <f t="shared" si="130"/>
        <v>28618.940000000006</v>
      </c>
      <c r="O556" s="7">
        <f t="shared" ref="O556" si="131">IFERROR(O548+O594-O593,"")</f>
        <v>41716.360000000008</v>
      </c>
      <c r="P556" s="7">
        <f t="shared" si="130"/>
        <v>96259.840000000011</v>
      </c>
      <c r="Q556" s="6"/>
      <c r="R556" s="9" t="s">
        <v>13</v>
      </c>
    </row>
    <row r="557" spans="1:18" ht="14">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f t="shared" si="130"/>
        <v>31476.689999999988</v>
      </c>
      <c r="L557" s="7">
        <f t="shared" si="130"/>
        <v>25065.42</v>
      </c>
      <c r="M557" s="7">
        <f t="shared" si="130"/>
        <v>58442.190000000017</v>
      </c>
      <c r="N557" s="7">
        <f t="shared" si="130"/>
        <v>50068.909999999974</v>
      </c>
      <c r="O557" s="7">
        <f t="shared" ref="O557" si="132">IFERROR(O549+O595-O594,"")</f>
        <v>205904.87000000002</v>
      </c>
      <c r="P557" s="7">
        <f t="shared" si="130"/>
        <v>94901.799999999988</v>
      </c>
      <c r="Q557" s="6"/>
      <c r="R557" s="9" t="s">
        <v>14</v>
      </c>
    </row>
    <row r="558" spans="1:18" ht="14">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f t="shared" si="130"/>
        <v>24096.949999999993</v>
      </c>
      <c r="L558" s="18">
        <f t="shared" si="130"/>
        <v>27402.11</v>
      </c>
      <c r="M558" s="18">
        <f t="shared" si="130"/>
        <v>51623.899999999987</v>
      </c>
      <c r="N558" s="18">
        <f t="shared" si="130"/>
        <v>73698.739999999991</v>
      </c>
      <c r="O558" s="18">
        <f t="shared" ref="O558" si="133">IFERROR(O550+O596-O595,"")</f>
        <v>303818.31999999989</v>
      </c>
      <c r="P558" s="18">
        <f t="shared" si="130"/>
        <v>15853.110000000015</v>
      </c>
      <c r="Q558" s="6"/>
      <c r="R558" s="9" t="s">
        <v>19</v>
      </c>
    </row>
    <row r="559" spans="1:18" ht="14">
      <c r="B559" s="25" t="str">
        <f t="shared" ref="B559:P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f t="shared" si="134"/>
        <v>36381.440000000002</v>
      </c>
      <c r="K559" s="18">
        <f t="shared" si="134"/>
        <v>93107.240000000049</v>
      </c>
      <c r="L559" s="18">
        <f t="shared" si="134"/>
        <v>104668.70999999996</v>
      </c>
      <c r="M559" s="18">
        <f t="shared" si="134"/>
        <v>217172.07</v>
      </c>
      <c r="N559" s="18">
        <f t="shared" si="134"/>
        <v>213492.52999999997</v>
      </c>
      <c r="O559" s="18">
        <f t="shared" ref="O559" si="135">IFERROR(O551+O596,"")</f>
        <v>599019.30999999994</v>
      </c>
      <c r="P559" s="18">
        <f t="shared" si="134"/>
        <v>457670.35000000003</v>
      </c>
      <c r="Q559" s="6"/>
      <c r="R559" s="9" t="s">
        <v>15</v>
      </c>
    </row>
    <row r="560" spans="1:18" ht="14">
      <c r="B560" s="10"/>
      <c r="C560" s="10"/>
      <c r="D560" s="10"/>
      <c r="E560" s="10"/>
      <c r="F560" s="10"/>
      <c r="G560" s="10"/>
      <c r="H560" s="10"/>
      <c r="I560" s="10"/>
      <c r="J560" s="10">
        <f t="shared" ref="J560:P560" si="136">+J559/(J$465+J$472)</f>
        <v>0.34946944799268587</v>
      </c>
      <c r="K560" s="10">
        <f t="shared" si="136"/>
        <v>0.21937606852106328</v>
      </c>
      <c r="L560" s="10">
        <f t="shared" si="136"/>
        <v>0.19291383564227946</v>
      </c>
      <c r="M560" s="10">
        <f t="shared" si="136"/>
        <v>0.2615698982492316</v>
      </c>
      <c r="N560" s="10">
        <f t="shared" si="136"/>
        <v>0.26274796183520621</v>
      </c>
      <c r="O560" s="10">
        <f t="shared" ref="O560" si="137">+O559/(O$465+O$472)</f>
        <v>0.4205249328461233</v>
      </c>
      <c r="P560" s="10">
        <f t="shared" si="136"/>
        <v>0.34147959810000295</v>
      </c>
      <c r="Q560" s="6"/>
      <c r="R560" s="11" t="s">
        <v>28</v>
      </c>
    </row>
    <row r="561" spans="1:18" s="87" customFormat="1" ht="14">
      <c r="A561" s="86"/>
      <c r="B561" s="19"/>
      <c r="C561" s="10"/>
      <c r="D561" s="10"/>
      <c r="E561" s="10"/>
      <c r="F561" s="10"/>
      <c r="G561" s="10"/>
      <c r="H561" s="10"/>
      <c r="I561" s="10"/>
      <c r="J561" s="10"/>
      <c r="K561" s="10">
        <f t="shared" ref="K561:M561" si="138">K559/J559-1</f>
        <v>1.5591961175808335</v>
      </c>
      <c r="L561" s="10">
        <f t="shared" si="138"/>
        <v>0.12417369476315598</v>
      </c>
      <c r="M561" s="10">
        <f t="shared" si="138"/>
        <v>1.0748518826686606</v>
      </c>
      <c r="N561" s="10">
        <f>N559/M559-1</f>
        <v>-1.6942970613118113E-2</v>
      </c>
      <c r="O561" s="10">
        <f>O559/M559-1</f>
        <v>1.7582704810982368</v>
      </c>
      <c r="P561" s="10">
        <f>P559/N559-1</f>
        <v>1.1437300405780011</v>
      </c>
      <c r="Q561" s="17"/>
      <c r="R561" s="14" t="s">
        <v>20</v>
      </c>
    </row>
    <row r="562" spans="1:18" ht="14">
      <c r="B562" s="223" t="s">
        <v>355</v>
      </c>
      <c r="C562" s="223"/>
      <c r="D562" s="223"/>
      <c r="E562" s="223"/>
      <c r="F562" s="223"/>
      <c r="G562" s="223"/>
      <c r="H562" s="223"/>
      <c r="I562" s="223"/>
      <c r="J562" s="223"/>
      <c r="K562" s="223"/>
      <c r="L562" s="223"/>
      <c r="M562" s="223"/>
      <c r="N562" s="223"/>
      <c r="O562" s="118"/>
      <c r="P562" s="118"/>
      <c r="Q562" s="6"/>
      <c r="R562" s="3"/>
    </row>
    <row r="563" spans="1:18" ht="14">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f t="shared" si="139"/>
        <v>678.83</v>
      </c>
      <c r="L563" s="16">
        <f t="shared" si="139"/>
        <v>611.07000000000005</v>
      </c>
      <c r="M563" s="16">
        <f t="shared" si="139"/>
        <v>2751.86</v>
      </c>
      <c r="N563" s="16">
        <f t="shared" si="139"/>
        <v>2164.96</v>
      </c>
      <c r="O563" s="16">
        <f t="shared" si="139"/>
        <v>1826.55</v>
      </c>
      <c r="P563" s="16">
        <f t="shared" si="139"/>
        <v>1357.88</v>
      </c>
      <c r="Q563" s="6"/>
      <c r="R563" s="9" t="s">
        <v>12</v>
      </c>
    </row>
    <row r="564" spans="1:18" ht="14">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f t="shared" si="139"/>
        <v>690.5</v>
      </c>
      <c r="L564" s="7">
        <f t="shared" si="139"/>
        <v>411.92</v>
      </c>
      <c r="M564" s="7">
        <f t="shared" si="139"/>
        <v>2584.1999999999998</v>
      </c>
      <c r="N564" s="7">
        <f t="shared" si="139"/>
        <v>1891.86</v>
      </c>
      <c r="O564" s="7">
        <f t="shared" si="139"/>
        <v>1774.99</v>
      </c>
      <c r="P564" s="7">
        <f t="shared" si="139"/>
        <v>1431.91</v>
      </c>
      <c r="Q564" s="6"/>
      <c r="R564" s="9" t="s">
        <v>13</v>
      </c>
    </row>
    <row r="565" spans="1:18" ht="14">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f t="shared" si="139"/>
        <v>698.41</v>
      </c>
      <c r="L565" s="7">
        <f t="shared" si="139"/>
        <v>1269.92</v>
      </c>
      <c r="M565" s="7">
        <f t="shared" si="139"/>
        <v>2534.38</v>
      </c>
      <c r="N565" s="7">
        <f t="shared" si="139"/>
        <v>1803.52</v>
      </c>
      <c r="O565" s="7">
        <f t="shared" si="139"/>
        <v>1628.56</v>
      </c>
      <c r="P565" s="7">
        <f t="shared" si="139"/>
        <v>1394.65</v>
      </c>
      <c r="Q565" s="6"/>
      <c r="R565" s="9" t="s">
        <v>14</v>
      </c>
    </row>
    <row r="566" spans="1:18" ht="14">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f t="shared" si="139"/>
        <v>729.54</v>
      </c>
      <c r="K566" s="18">
        <f t="shared" si="139"/>
        <v>698.78</v>
      </c>
      <c r="L566" s="18">
        <f t="shared" si="139"/>
        <v>2772.17</v>
      </c>
      <c r="M566" s="18">
        <f t="shared" si="139"/>
        <v>2319.08</v>
      </c>
      <c r="N566" s="18">
        <f t="shared" si="139"/>
        <v>1973.65</v>
      </c>
      <c r="O566" s="18">
        <f t="shared" si="139"/>
        <v>1459.94</v>
      </c>
      <c r="P566" s="18">
        <f t="shared" si="139"/>
        <v>1366.91</v>
      </c>
      <c r="Q566" s="6"/>
      <c r="R566" s="9" t="s">
        <v>19</v>
      </c>
    </row>
    <row r="567" spans="1:18" ht="14">
      <c r="B567" s="18"/>
      <c r="C567" s="18"/>
      <c r="D567" s="18"/>
      <c r="E567" s="18"/>
      <c r="F567" s="18"/>
      <c r="G567" s="18"/>
      <c r="H567" s="18"/>
      <c r="I567" s="18"/>
      <c r="J567" s="18">
        <f t="shared" ref="J567:M567" si="140">SUM(J563:J566)</f>
        <v>729.54</v>
      </c>
      <c r="K567" s="18">
        <f t="shared" si="140"/>
        <v>2766.5199999999995</v>
      </c>
      <c r="L567" s="18">
        <f t="shared" si="140"/>
        <v>5065.08</v>
      </c>
      <c r="M567" s="18">
        <f t="shared" si="140"/>
        <v>10189.52</v>
      </c>
      <c r="N567" s="18">
        <f>IF(N564="",N563*4,IF(N565="",(N564+N563)*2,IF(N566="",((N565+N564+N563)/3)*4,SUM(N563:N566))))</f>
        <v>7833.99</v>
      </c>
      <c r="O567" s="18">
        <f>IF(O564="",O563*4,IF(O565="",(O564+O563)*2,IF(O566="",((O565+O564+O563)/3)*4,SUM(O563:O566))))</f>
        <v>6690.0400000000009</v>
      </c>
      <c r="P567" s="18">
        <f>IF(P564="",P563*4,IF(P565="",(P564+P563)*2,IF(P566="",((P565+P564+P563)/3)*4,SUM(P563:P566))))</f>
        <v>5551.35</v>
      </c>
      <c r="Q567" s="6"/>
      <c r="R567" s="9" t="s">
        <v>15</v>
      </c>
    </row>
    <row r="568" spans="1:18" ht="14">
      <c r="B568" s="10"/>
      <c r="C568" s="10"/>
      <c r="D568" s="10"/>
      <c r="E568" s="10"/>
      <c r="F568" s="10"/>
      <c r="G568" s="10"/>
      <c r="H568" s="10"/>
      <c r="I568" s="10"/>
      <c r="J568" s="10">
        <f t="shared" ref="J568:P568" si="141">+J567/(J$465+J$472)</f>
        <v>7.0077473868154754E-3</v>
      </c>
      <c r="K568" s="10">
        <f t="shared" si="141"/>
        <v>6.5183790335197516E-3</v>
      </c>
      <c r="L568" s="10">
        <f t="shared" si="141"/>
        <v>9.3353974710780052E-3</v>
      </c>
      <c r="M568" s="10">
        <f t="shared" si="141"/>
        <v>1.2272626538065002E-2</v>
      </c>
      <c r="N568" s="10">
        <f t="shared" si="141"/>
        <v>9.6413907575004492E-3</v>
      </c>
      <c r="O568" s="10">
        <f t="shared" ref="O568" si="142">+O567/(O$465+O$472)</f>
        <v>4.6965574811567911E-3</v>
      </c>
      <c r="P568" s="10">
        <f t="shared" si="141"/>
        <v>4.1420047571629915E-3</v>
      </c>
      <c r="Q568" s="6"/>
      <c r="R568" s="11" t="s">
        <v>386</v>
      </c>
    </row>
    <row r="569" spans="1:18" ht="14">
      <c r="B569" s="221" t="s">
        <v>29</v>
      </c>
      <c r="C569" s="221"/>
      <c r="D569" s="221"/>
      <c r="E569" s="221"/>
      <c r="F569" s="221"/>
      <c r="G569" s="221"/>
      <c r="H569" s="221"/>
      <c r="I569" s="221"/>
      <c r="J569" s="221"/>
      <c r="K569" s="221"/>
      <c r="L569" s="221"/>
      <c r="M569" s="221"/>
      <c r="N569" s="221"/>
      <c r="O569" s="120"/>
      <c r="P569" s="120"/>
      <c r="Q569" s="6"/>
      <c r="R569" s="3"/>
    </row>
    <row r="570" spans="1:18" ht="14">
      <c r="B570" s="16" t="str">
        <f t="shared" ref="B570:P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f t="shared" si="143"/>
        <v>11438.779999999997</v>
      </c>
      <c r="L570" s="16">
        <f t="shared" si="143"/>
        <v>23467.409999999989</v>
      </c>
      <c r="M570" s="16">
        <f t="shared" si="143"/>
        <v>38251.52999999997</v>
      </c>
      <c r="N570" s="16">
        <f t="shared" si="143"/>
        <v>37032.780000000006</v>
      </c>
      <c r="O570" s="16">
        <f t="shared" ref="O570" si="144">IFERROR(O547-O563,"")</f>
        <v>23600.889999999996</v>
      </c>
      <c r="P570" s="16">
        <f t="shared" si="143"/>
        <v>226633.55000000002</v>
      </c>
      <c r="Q570" s="6"/>
      <c r="R570" s="9" t="s">
        <v>12</v>
      </c>
    </row>
    <row r="571" spans="1:18" ht="14">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f t="shared" si="143"/>
        <v>18280.659999999993</v>
      </c>
      <c r="L571" s="7">
        <f t="shared" si="143"/>
        <v>21413.239999999998</v>
      </c>
      <c r="M571" s="7">
        <f t="shared" si="143"/>
        <v>20614.340000000026</v>
      </c>
      <c r="N571" s="7">
        <f t="shared" si="143"/>
        <v>4555.4200000000064</v>
      </c>
      <c r="O571" s="7">
        <f t="shared" ref="O571" si="145">IFERROR(O548-O564,"")</f>
        <v>17534.730000000007</v>
      </c>
      <c r="P571" s="7">
        <f t="shared" si="143"/>
        <v>71528.17</v>
      </c>
      <c r="Q571" s="6"/>
      <c r="R571" s="9" t="s">
        <v>13</v>
      </c>
    </row>
    <row r="572" spans="1:18" ht="14">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f t="shared" si="143"/>
        <v>27683.559999999994</v>
      </c>
      <c r="L572" s="7">
        <f t="shared" si="143"/>
        <v>10717.179999999998</v>
      </c>
      <c r="M572" s="7">
        <f t="shared" si="143"/>
        <v>33957.850000000013</v>
      </c>
      <c r="N572" s="7">
        <f t="shared" si="143"/>
        <v>25729.499999999978</v>
      </c>
      <c r="O572" s="7">
        <f t="shared" ref="O572" si="146">IFERROR(O549-O565,"")</f>
        <v>181863.47</v>
      </c>
      <c r="P572" s="7">
        <f t="shared" si="143"/>
        <v>69721.549999999988</v>
      </c>
      <c r="Q572" s="6"/>
      <c r="R572" s="9" t="s">
        <v>14</v>
      </c>
    </row>
    <row r="573" spans="1:18" ht="14">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f t="shared" si="143"/>
        <v>21161.15</v>
      </c>
      <c r="K573" s="18">
        <f t="shared" si="143"/>
        <v>20351.179999999993</v>
      </c>
      <c r="L573" s="18">
        <f t="shared" si="143"/>
        <v>3898.2600000000039</v>
      </c>
      <c r="M573" s="18">
        <f t="shared" si="143"/>
        <v>27302.209999999992</v>
      </c>
      <c r="N573" s="18">
        <f t="shared" si="143"/>
        <v>49168.259999999987</v>
      </c>
      <c r="O573" s="18">
        <f t="shared" ref="O573" si="147">IFERROR(O550-O566,"")</f>
        <v>280067.05999999988</v>
      </c>
      <c r="P573" s="18">
        <f t="shared" si="143"/>
        <v>-9688.8399999999929</v>
      </c>
      <c r="Q573" s="6"/>
      <c r="R573" s="9" t="s">
        <v>19</v>
      </c>
    </row>
    <row r="574" spans="1:18" ht="14">
      <c r="B574" s="25"/>
      <c r="C574" s="18"/>
      <c r="D574" s="18"/>
      <c r="E574" s="18"/>
      <c r="F574" s="18"/>
      <c r="G574" s="18"/>
      <c r="H574" s="18"/>
      <c r="I574" s="18"/>
      <c r="J574" s="18">
        <f t="shared" ref="J574:M574" si="148">J551-J567</f>
        <v>21161.15</v>
      </c>
      <c r="K574" s="18">
        <f t="shared" si="148"/>
        <v>77754.180000000051</v>
      </c>
      <c r="L574" s="18">
        <f t="shared" si="148"/>
        <v>59496.089999999967</v>
      </c>
      <c r="M574" s="18">
        <f t="shared" si="148"/>
        <v>120125.93000000002</v>
      </c>
      <c r="N574" s="18">
        <f>IFERROR(N551-N567,"")</f>
        <v>116485.95999999995</v>
      </c>
      <c r="O574" s="18">
        <f>IFERROR(O551-O567,"")</f>
        <v>503066.14999999997</v>
      </c>
      <c r="P574" s="18">
        <f>IFERROR(P551-P567,"")</f>
        <v>358194.43000000005</v>
      </c>
      <c r="Q574" s="6"/>
      <c r="R574" s="9" t="s">
        <v>15</v>
      </c>
    </row>
    <row r="575" spans="1:18" ht="14">
      <c r="B575" s="10"/>
      <c r="C575" s="10"/>
      <c r="D575" s="10"/>
      <c r="E575" s="10"/>
      <c r="F575" s="10"/>
      <c r="G575" s="10"/>
      <c r="H575" s="10"/>
      <c r="I575" s="10"/>
      <c r="J575" s="10">
        <f t="shared" ref="J575:P575" si="149">+J574/(J$465+J$472)</f>
        <v>0.20326780384147589</v>
      </c>
      <c r="K575" s="10">
        <f t="shared" si="149"/>
        <v>0.18320171792740383</v>
      </c>
      <c r="L575" s="10">
        <f t="shared" si="149"/>
        <v>0.10965663881420019</v>
      </c>
      <c r="M575" s="10">
        <f t="shared" si="149"/>
        <v>0.1446840161683513</v>
      </c>
      <c r="N575" s="10">
        <f t="shared" si="149"/>
        <v>0.14336074696579476</v>
      </c>
      <c r="O575" s="10">
        <f t="shared" ref="O575" si="150">+O574/(O$465+O$472)</f>
        <v>0.3531636717118648</v>
      </c>
      <c r="P575" s="10">
        <f t="shared" si="149"/>
        <v>0.26725806030051902</v>
      </c>
      <c r="Q575" s="6"/>
      <c r="R575" s="11" t="s">
        <v>30</v>
      </c>
    </row>
    <row r="576" spans="1:18" ht="14">
      <c r="B576" s="224" t="s">
        <v>356</v>
      </c>
      <c r="C576" s="224"/>
      <c r="D576" s="224"/>
      <c r="E576" s="224"/>
      <c r="F576" s="224"/>
      <c r="G576" s="224"/>
      <c r="H576" s="224"/>
      <c r="I576" s="224"/>
      <c r="J576" s="224"/>
      <c r="K576" s="224"/>
      <c r="L576" s="224"/>
      <c r="M576" s="224"/>
      <c r="N576" s="224"/>
      <c r="O576" s="122"/>
      <c r="P576" s="122"/>
      <c r="Q576" s="6"/>
      <c r="R576" s="3"/>
    </row>
    <row r="577" spans="1:18" ht="14">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f t="shared" si="151"/>
        <v>1933.33</v>
      </c>
      <c r="L577" s="16">
        <f t="shared" si="151"/>
        <v>4426.83</v>
      </c>
      <c r="M577" s="16">
        <f t="shared" si="151"/>
        <v>7578.41</v>
      </c>
      <c r="N577" s="16">
        <f t="shared" si="151"/>
        <v>7209.74</v>
      </c>
      <c r="O577" s="16">
        <f t="shared" si="151"/>
        <v>4644.82</v>
      </c>
      <c r="P577" s="16">
        <f t="shared" si="151"/>
        <v>45257.94</v>
      </c>
      <c r="Q577" s="6"/>
      <c r="R577" s="9" t="s">
        <v>12</v>
      </c>
    </row>
    <row r="578" spans="1:18" ht="14">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f t="shared" si="151"/>
        <v>3614.44</v>
      </c>
      <c r="L578" s="7">
        <f t="shared" si="151"/>
        <v>4140.2299999999996</v>
      </c>
      <c r="M578" s="7">
        <f t="shared" si="151"/>
        <v>4050.15</v>
      </c>
      <c r="N578" s="7">
        <f t="shared" si="151"/>
        <v>948.84</v>
      </c>
      <c r="O578" s="7">
        <f t="shared" si="151"/>
        <v>3490.96</v>
      </c>
      <c r="P578" s="7">
        <f t="shared" si="151"/>
        <v>14358.72</v>
      </c>
      <c r="Q578" s="6"/>
      <c r="R578" s="9" t="s">
        <v>13</v>
      </c>
    </row>
    <row r="579" spans="1:18" ht="14">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f t="shared" si="151"/>
        <v>5513.34</v>
      </c>
      <c r="L579" s="7">
        <f t="shared" si="151"/>
        <v>1859.78</v>
      </c>
      <c r="M579" s="7">
        <f t="shared" si="151"/>
        <v>6741.03</v>
      </c>
      <c r="N579" s="7">
        <f t="shared" si="151"/>
        <v>5217.17</v>
      </c>
      <c r="O579" s="7">
        <f t="shared" si="151"/>
        <v>36620.120000000003</v>
      </c>
      <c r="P579" s="7">
        <f t="shared" si="151"/>
        <v>13851.61</v>
      </c>
      <c r="Q579" s="6"/>
      <c r="R579" s="9" t="s">
        <v>14</v>
      </c>
    </row>
    <row r="580" spans="1:18" ht="14">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f t="shared" si="151"/>
        <v>4173.6099999999997</v>
      </c>
      <c r="K580" s="18">
        <f t="shared" si="151"/>
        <v>3458.08</v>
      </c>
      <c r="L580" s="18">
        <f t="shared" si="151"/>
        <v>635.24</v>
      </c>
      <c r="M580" s="18">
        <f t="shared" si="151"/>
        <v>5343.67</v>
      </c>
      <c r="N580" s="18">
        <f t="shared" si="151"/>
        <v>9266.58</v>
      </c>
      <c r="O580" s="18">
        <f t="shared" si="151"/>
        <v>55316.86</v>
      </c>
      <c r="P580" s="18">
        <f t="shared" si="151"/>
        <v>-1743.14</v>
      </c>
      <c r="Q580" s="6"/>
      <c r="R580" s="9" t="s">
        <v>19</v>
      </c>
    </row>
    <row r="581" spans="1:18" ht="14">
      <c r="B581" s="18"/>
      <c r="C581" s="18"/>
      <c r="D581" s="18"/>
      <c r="E581" s="18"/>
      <c r="F581" s="18"/>
      <c r="G581" s="18"/>
      <c r="H581" s="18"/>
      <c r="I581" s="18"/>
      <c r="J581" s="18">
        <f t="shared" ref="J581:M581" si="152">SUM(J577:J580)</f>
        <v>4173.6099999999997</v>
      </c>
      <c r="K581" s="18">
        <f t="shared" si="152"/>
        <v>14519.19</v>
      </c>
      <c r="L581" s="18">
        <f t="shared" si="152"/>
        <v>11062.08</v>
      </c>
      <c r="M581" s="18">
        <f t="shared" si="152"/>
        <v>23713.260000000002</v>
      </c>
      <c r="N581" s="18">
        <f>IF(N578="",N577*4,IF(N579="",(N578+N577)*2,IF(N580="",((N579+N578+N577)/3)*4,SUM(N577:N580))))</f>
        <v>22642.33</v>
      </c>
      <c r="O581" s="18">
        <f>IF(O578="",O577*4,IF(O579="",(O578+O577)*2,IF(O580="",((O579+O578+O577)/3)*4,SUM(O577:O580))))</f>
        <v>100072.76000000001</v>
      </c>
      <c r="P581" s="18">
        <f>IF(P578="",P577*4,IF(P579="",(P578+P577)*2,IF(P580="",((P579+P578+P577)/3)*4,SUM(P577:P580))))</f>
        <v>71725.13</v>
      </c>
      <c r="Q581" s="6"/>
      <c r="R581" s="9" t="s">
        <v>15</v>
      </c>
    </row>
    <row r="582" spans="1:18" ht="14">
      <c r="B582" s="10"/>
      <c r="C582" s="10"/>
      <c r="D582" s="10"/>
      <c r="E582" s="10"/>
      <c r="F582" s="10"/>
      <c r="G582" s="10"/>
      <c r="H582" s="10"/>
      <c r="I582" s="10"/>
      <c r="J582" s="10">
        <f t="shared" ref="J582:M582" si="153">+J581/J$574</f>
        <v>0.19722982919170268</v>
      </c>
      <c r="K582" s="10">
        <f t="shared" si="153"/>
        <v>0.18673195447498758</v>
      </c>
      <c r="L582" s="10">
        <f t="shared" si="153"/>
        <v>0.18592952915057118</v>
      </c>
      <c r="M582" s="10">
        <f t="shared" si="153"/>
        <v>0.1974033416432239</v>
      </c>
      <c r="N582" s="10">
        <f>+N581/N$574</f>
        <v>0.19437818944016955</v>
      </c>
      <c r="O582" s="10">
        <f>+O581/O$574</f>
        <v>0.19892564824725339</v>
      </c>
      <c r="P582" s="10">
        <f>+P581/P$574</f>
        <v>0.20024077426329603</v>
      </c>
      <c r="Q582" s="6"/>
      <c r="R582" s="11" t="s">
        <v>31</v>
      </c>
    </row>
    <row r="583" spans="1:18" ht="14">
      <c r="B583" s="221" t="s">
        <v>665</v>
      </c>
      <c r="C583" s="221"/>
      <c r="D583" s="221"/>
      <c r="E583" s="221"/>
      <c r="F583" s="221"/>
      <c r="G583" s="221"/>
      <c r="H583" s="221"/>
      <c r="I583" s="221"/>
      <c r="J583" s="221"/>
      <c r="K583" s="221"/>
      <c r="L583" s="221"/>
      <c r="M583" s="221"/>
      <c r="N583" s="221"/>
      <c r="O583" s="120"/>
      <c r="P583" s="120"/>
      <c r="Q583" s="6"/>
      <c r="R583" s="3"/>
    </row>
    <row r="584" spans="1:18" ht="14">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f t="shared" si="154"/>
        <v>9363.67</v>
      </c>
      <c r="L584" s="16">
        <f t="shared" si="154"/>
        <v>19040.580000000002</v>
      </c>
      <c r="M584" s="16">
        <f t="shared" si="154"/>
        <v>30673.119999999999</v>
      </c>
      <c r="N584" s="16">
        <f t="shared" si="154"/>
        <v>29823.040000000001</v>
      </c>
      <c r="O584" s="16">
        <f t="shared" si="154"/>
        <v>18956.080000000002</v>
      </c>
      <c r="P584" s="16">
        <f t="shared" si="154"/>
        <v>181375.61</v>
      </c>
      <c r="Q584" s="6"/>
      <c r="R584" s="9" t="s">
        <v>12</v>
      </c>
    </row>
    <row r="585" spans="1:18" ht="14">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f t="shared" si="154"/>
        <v>14660.25</v>
      </c>
      <c r="L585" s="7">
        <f t="shared" si="154"/>
        <v>17273</v>
      </c>
      <c r="M585" s="7">
        <f t="shared" si="154"/>
        <v>16564.2</v>
      </c>
      <c r="N585" s="7">
        <f t="shared" si="154"/>
        <v>3606.57</v>
      </c>
      <c r="O585" s="7">
        <f t="shared" si="154"/>
        <v>14043.78</v>
      </c>
      <c r="P585" s="7">
        <f t="shared" si="154"/>
        <v>57169.45</v>
      </c>
      <c r="Q585" s="6"/>
      <c r="R585" s="9" t="s">
        <v>13</v>
      </c>
    </row>
    <row r="586" spans="1:18" ht="14">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f t="shared" si="154"/>
        <v>22139.32</v>
      </c>
      <c r="L586" s="7">
        <f t="shared" si="154"/>
        <v>8857.39</v>
      </c>
      <c r="M586" s="7">
        <f t="shared" si="154"/>
        <v>27216.83</v>
      </c>
      <c r="N586" s="7">
        <f t="shared" si="154"/>
        <v>20512.34</v>
      </c>
      <c r="O586" s="7">
        <f t="shared" si="154"/>
        <v>145243.35999999999</v>
      </c>
      <c r="P586" s="7">
        <f t="shared" si="154"/>
        <v>55869.94</v>
      </c>
      <c r="Q586" s="6"/>
      <c r="R586" s="9" t="s">
        <v>14</v>
      </c>
    </row>
    <row r="587" spans="1:18" ht="14">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f t="shared" si="154"/>
        <v>16974.939999999999</v>
      </c>
      <c r="K587" s="18">
        <f t="shared" si="154"/>
        <v>16876.36</v>
      </c>
      <c r="L587" s="18">
        <f t="shared" si="154"/>
        <v>3263.01</v>
      </c>
      <c r="M587" s="18">
        <f t="shared" si="154"/>
        <v>21958.54</v>
      </c>
      <c r="N587" s="18">
        <f t="shared" si="154"/>
        <v>39901.67</v>
      </c>
      <c r="O587" s="18">
        <f t="shared" si="154"/>
        <v>224750.2</v>
      </c>
      <c r="P587" s="18">
        <f t="shared" si="154"/>
        <v>-7945.7</v>
      </c>
      <c r="Q587" s="6"/>
      <c r="R587" s="9" t="s">
        <v>19</v>
      </c>
    </row>
    <row r="588" spans="1:18" ht="14">
      <c r="B588" s="26"/>
      <c r="C588" s="18"/>
      <c r="D588" s="18"/>
      <c r="E588" s="18"/>
      <c r="F588" s="18"/>
      <c r="G588" s="18"/>
      <c r="H588" s="18"/>
      <c r="I588" s="18"/>
      <c r="J588" s="18">
        <f t="shared" ref="J588:M588" si="155">SUM(J584:J587)</f>
        <v>16974.939999999999</v>
      </c>
      <c r="K588" s="18">
        <f t="shared" si="155"/>
        <v>63039.6</v>
      </c>
      <c r="L588" s="18">
        <f t="shared" si="155"/>
        <v>48433.98</v>
      </c>
      <c r="M588" s="18">
        <f t="shared" si="155"/>
        <v>96412.69</v>
      </c>
      <c r="N588" s="18">
        <f>IF(N585="",N584*4,IF(N586="",(N585+N584)*2,IF(N587="",((N586+N585+N584)/3)*4,SUM(N584:N587))))</f>
        <v>93843.62</v>
      </c>
      <c r="O588" s="18">
        <f>IF(O585="",O584*4,IF(O586="",(O585+O584)*2,IF(O587="",((O586+O585+O584)/3)*4,SUM(O584:O587))))</f>
        <v>402993.42</v>
      </c>
      <c r="P588" s="18">
        <f>IF(P585="",P584*4,IF(P586="",(P585+P584)*2,IF(P587="",((P586+P585+P584)/3)*4,SUM(P584:P587))))</f>
        <v>286469.3</v>
      </c>
      <c r="Q588" s="6"/>
      <c r="R588" s="9" t="s">
        <v>15</v>
      </c>
    </row>
    <row r="589" spans="1:18" ht="14">
      <c r="B589" s="10"/>
      <c r="C589" s="10"/>
      <c r="D589" s="10"/>
      <c r="E589" s="10"/>
      <c r="F589" s="10"/>
      <c r="G589" s="10"/>
      <c r="H589" s="10"/>
      <c r="I589" s="10"/>
      <c r="J589" s="10">
        <f t="shared" ref="J589:P589" si="156">+J588/(J$465+J$472)</f>
        <v>0.16305629770314101</v>
      </c>
      <c r="K589" s="10">
        <f t="shared" si="156"/>
        <v>0.14853173189475291</v>
      </c>
      <c r="L589" s="10">
        <f t="shared" si="156"/>
        <v>8.9268176298546664E-2</v>
      </c>
      <c r="M589" s="10">
        <f t="shared" si="156"/>
        <v>0.11612293198308009</v>
      </c>
      <c r="N589" s="10">
        <f t="shared" si="156"/>
        <v>0.11549453222666665</v>
      </c>
      <c r="O589" s="10">
        <f t="shared" ref="O589" si="157">+O588/(O$465+O$472)</f>
        <v>0.28291038043987188</v>
      </c>
      <c r="P589" s="10">
        <f t="shared" si="156"/>
        <v>0.21374209937783636</v>
      </c>
      <c r="Q589" s="6"/>
      <c r="R589" s="11" t="s">
        <v>32</v>
      </c>
    </row>
    <row r="590" spans="1:18" s="87" customFormat="1" ht="14">
      <c r="A590" s="86"/>
      <c r="B590" s="19"/>
      <c r="C590" s="10"/>
      <c r="D590" s="10"/>
      <c r="E590" s="10"/>
      <c r="F590" s="10"/>
      <c r="G590" s="10"/>
      <c r="H590" s="10"/>
      <c r="I590" s="10"/>
      <c r="J590" s="10"/>
      <c r="K590" s="10">
        <f t="shared" ref="K590:M590" si="158">K588/J588-1</f>
        <v>2.7136861750321359</v>
      </c>
      <c r="L590" s="10">
        <f t="shared" si="158"/>
        <v>-0.23168960462947097</v>
      </c>
      <c r="M590" s="10">
        <f t="shared" si="158"/>
        <v>0.9906001943263798</v>
      </c>
      <c r="N590" s="10">
        <f>N588/M588-1</f>
        <v>-2.664659600307806E-2</v>
      </c>
      <c r="O590" s="10">
        <f>O588/M588-1</f>
        <v>3.1798794328837827</v>
      </c>
      <c r="P590" s="10">
        <f>P588/N588-1</f>
        <v>2.0526241421633138</v>
      </c>
      <c r="Q590" s="17"/>
      <c r="R590" s="14" t="s">
        <v>20</v>
      </c>
    </row>
    <row r="591" spans="1:18" ht="14">
      <c r="B591" s="205" t="s">
        <v>9</v>
      </c>
      <c r="C591" s="205"/>
      <c r="D591" s="205"/>
      <c r="E591" s="205"/>
      <c r="F591" s="205"/>
      <c r="G591" s="205"/>
      <c r="H591" s="205"/>
      <c r="I591" s="205"/>
      <c r="J591" s="205"/>
      <c r="K591" s="205"/>
      <c r="L591" s="205"/>
      <c r="M591" s="205"/>
      <c r="N591" s="205"/>
      <c r="O591" s="115"/>
      <c r="P591" s="115"/>
    </row>
    <row r="592" spans="1:18" ht="14">
      <c r="B592" s="206" t="s">
        <v>357</v>
      </c>
      <c r="C592" s="206"/>
      <c r="D592" s="206"/>
      <c r="E592" s="206"/>
      <c r="F592" s="206"/>
      <c r="G592" s="206"/>
      <c r="H592" s="206"/>
      <c r="I592" s="206"/>
      <c r="J592" s="206"/>
      <c r="K592" s="206"/>
      <c r="L592" s="206"/>
      <c r="M592" s="206"/>
      <c r="N592" s="206"/>
      <c r="O592" s="123"/>
      <c r="P592" s="123"/>
    </row>
    <row r="593" spans="2:18" ht="14">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f t="shared" si="159"/>
        <v>3225.75</v>
      </c>
      <c r="L593" s="7">
        <f t="shared" si="159"/>
        <v>3019.77</v>
      </c>
      <c r="M593" s="7">
        <f t="shared" si="159"/>
        <v>21309.83</v>
      </c>
      <c r="N593" s="8">
        <f t="shared" si="159"/>
        <v>21908.2</v>
      </c>
      <c r="O593" s="8">
        <f t="shared" si="159"/>
        <v>22152.32</v>
      </c>
      <c r="P593" s="8">
        <f t="shared" si="159"/>
        <v>22664.17</v>
      </c>
      <c r="Q593" s="6"/>
      <c r="R593" s="9" t="s">
        <v>12</v>
      </c>
    </row>
    <row r="594" spans="2:18" ht="14">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f t="shared" si="159"/>
        <v>6444.83</v>
      </c>
      <c r="L594" s="7">
        <f t="shared" si="159"/>
        <v>6297.54</v>
      </c>
      <c r="M594" s="7">
        <f t="shared" si="159"/>
        <v>42904.05</v>
      </c>
      <c r="N594" s="8">
        <f t="shared" si="159"/>
        <v>44079.86</v>
      </c>
      <c r="O594" s="8">
        <f t="shared" si="159"/>
        <v>44558.96</v>
      </c>
      <c r="P594" s="8">
        <f t="shared" si="159"/>
        <v>45963.93</v>
      </c>
      <c r="Q594" s="6"/>
      <c r="R594" s="9" t="s">
        <v>13</v>
      </c>
    </row>
    <row r="595" spans="2:18" ht="14">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f t="shared" si="159"/>
        <v>9539.5499999999993</v>
      </c>
      <c r="L595" s="7">
        <f t="shared" si="159"/>
        <v>19375.86</v>
      </c>
      <c r="M595" s="7">
        <f t="shared" si="159"/>
        <v>64854.01</v>
      </c>
      <c r="N595" s="8">
        <f t="shared" si="159"/>
        <v>66615.75</v>
      </c>
      <c r="O595" s="8">
        <f t="shared" si="159"/>
        <v>66971.8</v>
      </c>
      <c r="P595" s="8">
        <f t="shared" si="159"/>
        <v>69749.53</v>
      </c>
      <c r="Q595" s="6"/>
      <c r="R595" s="9" t="s">
        <v>14</v>
      </c>
    </row>
    <row r="596" spans="2:18" ht="14">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f t="shared" si="160"/>
        <v>14490.75</v>
      </c>
      <c r="K596" s="7">
        <f t="shared" si="160"/>
        <v>12586.54</v>
      </c>
      <c r="L596" s="7">
        <f t="shared" si="160"/>
        <v>40107.54</v>
      </c>
      <c r="M596" s="7">
        <f t="shared" si="160"/>
        <v>86856.62</v>
      </c>
      <c r="N596" s="8">
        <f>IFERROR(VLOOKUP($B$592,$221:$343,MATCH($R596&amp;"/"&amp;N$348,$219:$219,0),FALSE),IFERROR((VLOOKUP($B$592,$221:$343,MATCH($R595&amp;"/"&amp;N$348,$219:$219,0),FALSE)/3)*4,IFERROR(VLOOKUP($B$592,$221:$343,MATCH($R594&amp;"/"&amp;N$348,$219:$219,0),FALSE)*2,IFERROR(VLOOKUP($B$592,$221:$343,MATCH($R593&amp;"/"&amp;N$348,$219:$219,0),FALSE)*4,""))))</f>
        <v>89172.58</v>
      </c>
      <c r="O596" s="8">
        <f>IFERROR(VLOOKUP($B$592,$221:$343,MATCH($R596&amp;"/"&amp;O$348,$219:$219,0),FALSE),IFERROR((VLOOKUP($B$592,$221:$343,MATCH($R595&amp;"/"&amp;O$348,$219:$219,0),FALSE)/3)*4,IFERROR(VLOOKUP($B$592,$221:$343,MATCH($R594&amp;"/"&amp;O$348,$219:$219,0),FALSE)*2,IFERROR(VLOOKUP($B$592,$221:$343,MATCH($R593&amp;"/"&amp;O$348,$219:$219,0),FALSE)*4,""))))</f>
        <v>89263.12</v>
      </c>
      <c r="P596" s="8">
        <f>IFERROR(VLOOKUP($B$592,$221:$343,MATCH($R596&amp;"/"&amp;P$348,$219:$219,0),FALSE),IFERROR((VLOOKUP($B$592,$221:$343,MATCH($R595&amp;"/"&amp;P$348,$219:$219,0),FALSE)/3)*4,IFERROR(VLOOKUP($B$592,$221:$343,MATCH($R594&amp;"/"&amp;P$348,$219:$219,0),FALSE)*2,IFERROR(VLOOKUP($B$592,$221:$343,MATCH($R593&amp;"/"&amp;P$348,$219:$219,0),FALSE)*4,""))))</f>
        <v>93924.57</v>
      </c>
      <c r="Q596" s="6"/>
      <c r="R596" s="9" t="s">
        <v>15</v>
      </c>
    </row>
    <row r="597" spans="2:18" ht="14">
      <c r="B597" s="10"/>
      <c r="C597" s="10"/>
      <c r="D597" s="10"/>
      <c r="E597" s="10"/>
      <c r="F597" s="10"/>
      <c r="G597" s="10"/>
      <c r="H597" s="10"/>
      <c r="I597" s="10"/>
      <c r="J597" s="10">
        <f t="shared" ref="J597:P597" si="161">J596/(J$465+J472)</f>
        <v>0.13919389676439448</v>
      </c>
      <c r="K597" s="10">
        <f t="shared" si="161"/>
        <v>2.9655971560139712E-2</v>
      </c>
      <c r="L597" s="10">
        <f t="shared" si="161"/>
        <v>7.3921799357001258E-2</v>
      </c>
      <c r="M597" s="10">
        <f t="shared" si="161"/>
        <v>0.10461325554281529</v>
      </c>
      <c r="N597" s="10">
        <f t="shared" si="161"/>
        <v>0.10974582411191097</v>
      </c>
      <c r="O597" s="10">
        <f t="shared" ref="O597" si="162">O596/(O$465+O472)</f>
        <v>6.2664703653101672E-2</v>
      </c>
      <c r="P597" s="10">
        <f t="shared" si="161"/>
        <v>7.0079533042320952E-2</v>
      </c>
      <c r="Q597" s="6"/>
      <c r="R597" s="11" t="s">
        <v>386</v>
      </c>
    </row>
    <row r="598" spans="2:18" ht="14">
      <c r="B598" s="207" t="s">
        <v>359</v>
      </c>
      <c r="C598" s="208"/>
      <c r="D598" s="208"/>
      <c r="E598" s="208"/>
      <c r="F598" s="208"/>
      <c r="G598" s="208"/>
      <c r="H598" s="208"/>
      <c r="I598" s="208"/>
      <c r="J598" s="208"/>
      <c r="K598" s="208"/>
      <c r="L598" s="208"/>
      <c r="M598" s="208"/>
      <c r="N598" s="208"/>
      <c r="O598" s="115"/>
      <c r="P598" s="115"/>
    </row>
    <row r="599" spans="2:18" ht="14">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f t="shared" si="163"/>
        <v>3855.63</v>
      </c>
      <c r="L599" s="7">
        <f t="shared" si="163"/>
        <v>11344.23</v>
      </c>
      <c r="M599" s="7">
        <f t="shared" si="163"/>
        <v>51537.17</v>
      </c>
      <c r="N599" s="8">
        <f t="shared" si="163"/>
        <v>40891.08</v>
      </c>
      <c r="O599" s="8">
        <f t="shared" si="163"/>
        <v>44239.9</v>
      </c>
      <c r="P599" s="8">
        <f t="shared" si="163"/>
        <v>239501.17</v>
      </c>
      <c r="Q599" s="6"/>
      <c r="R599" s="9" t="s">
        <v>12</v>
      </c>
    </row>
    <row r="600" spans="2:18" ht="14">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f t="shared" si="163"/>
        <v>31332.7</v>
      </c>
      <c r="L600" s="7">
        <f t="shared" si="163"/>
        <v>34324.720000000001</v>
      </c>
      <c r="M600" s="7">
        <f t="shared" si="163"/>
        <v>95418.66</v>
      </c>
      <c r="N600" s="8">
        <f t="shared" si="163"/>
        <v>77903.34</v>
      </c>
      <c r="O600" s="8">
        <f t="shared" si="163"/>
        <v>80353.09</v>
      </c>
      <c r="P600" s="8">
        <f t="shared" si="163"/>
        <v>247208.64</v>
      </c>
      <c r="Q600" s="6"/>
      <c r="R600" s="9" t="s">
        <v>13</v>
      </c>
    </row>
    <row r="601" spans="2:18" ht="14">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f t="shared" si="163"/>
        <v>70754.39</v>
      </c>
      <c r="L601" s="7">
        <f t="shared" si="163"/>
        <v>42860.1</v>
      </c>
      <c r="M601" s="7">
        <f t="shared" si="163"/>
        <v>153578.93</v>
      </c>
      <c r="N601" s="8">
        <f t="shared" si="163"/>
        <v>122886.99</v>
      </c>
      <c r="O601" s="8">
        <f t="shared" si="163"/>
        <v>109668.92</v>
      </c>
      <c r="P601" s="8">
        <f t="shared" si="163"/>
        <v>306700.18</v>
      </c>
      <c r="Q601" s="6"/>
      <c r="R601" s="9" t="s">
        <v>14</v>
      </c>
    </row>
    <row r="602" spans="2:18" ht="14">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f t="shared" si="163"/>
        <v>86247.49</v>
      </c>
      <c r="K602" s="7">
        <f t="shared" si="163"/>
        <v>82072.679999999993</v>
      </c>
      <c r="L602" s="7">
        <f t="shared" si="163"/>
        <v>87782.51</v>
      </c>
      <c r="M602" s="7">
        <f t="shared" si="163"/>
        <v>203315.83</v>
      </c>
      <c r="N602" s="8">
        <f t="shared" si="163"/>
        <v>186103.34</v>
      </c>
      <c r="O602" s="8">
        <f t="shared" si="163"/>
        <v>291307.27</v>
      </c>
      <c r="P602" s="8">
        <f t="shared" si="163"/>
        <v>483657.07</v>
      </c>
      <c r="Q602" s="6"/>
      <c r="R602" s="9" t="s">
        <v>15</v>
      </c>
    </row>
    <row r="603" spans="2:18" ht="14">
      <c r="B603" s="111"/>
      <c r="C603" s="111"/>
      <c r="D603" s="111"/>
      <c r="E603" s="111"/>
      <c r="F603" s="111"/>
      <c r="G603" s="111"/>
      <c r="H603" s="111"/>
      <c r="I603" s="111"/>
      <c r="J603" s="111">
        <f t="shared" ref="J603:M603" si="164">J602/J$588</f>
        <v>5.0808715671454516</v>
      </c>
      <c r="K603" s="111">
        <f t="shared" si="164"/>
        <v>1.3019226010317324</v>
      </c>
      <c r="L603" s="111">
        <f t="shared" si="164"/>
        <v>1.8124157874285778</v>
      </c>
      <c r="M603" s="111">
        <f t="shared" si="164"/>
        <v>2.1088077720889231</v>
      </c>
      <c r="N603" s="111">
        <f>IFERROR(N602/N$588,IFERROR(N601/N$588,IFERROR(N600/N$588,N599/N$588)))</f>
        <v>1.9831219213410567</v>
      </c>
      <c r="O603" s="111">
        <f>IFERROR(O602/O$588,IFERROR(O601/O$588,IFERROR(O600/O$588,O599/O$588)))</f>
        <v>0.72285862632695097</v>
      </c>
      <c r="P603" s="111">
        <f>IFERROR(P602/P$588,IFERROR(P601/P$588,IFERROR(P600/P$588,P599/P$588)))</f>
        <v>1.6883382268187204</v>
      </c>
      <c r="Q603" s="6"/>
      <c r="R603" s="11" t="s">
        <v>33</v>
      </c>
    </row>
    <row r="604" spans="2:18" ht="14">
      <c r="B604" s="209" t="s">
        <v>34</v>
      </c>
      <c r="C604" s="210"/>
      <c r="D604" s="210"/>
      <c r="E604" s="210"/>
      <c r="F604" s="210"/>
      <c r="G604" s="210"/>
      <c r="H604" s="210"/>
      <c r="I604" s="210"/>
      <c r="J604" s="210"/>
      <c r="K604" s="210"/>
      <c r="L604" s="210"/>
      <c r="M604" s="210"/>
      <c r="N604" s="210"/>
      <c r="O604" s="120"/>
      <c r="P604" s="120"/>
    </row>
    <row r="605" spans="2:18" ht="14">
      <c r="B605" s="7" t="str">
        <f>IFERROR(B599+B611,"")</f>
        <v/>
      </c>
      <c r="C605" s="7" t="str">
        <f t="shared" ref="C605:P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f t="shared" si="165"/>
        <v>-79228.549999999988</v>
      </c>
      <c r="L605" s="7">
        <f t="shared" si="165"/>
        <v>-216146.61</v>
      </c>
      <c r="M605" s="7">
        <f t="shared" si="165"/>
        <v>-9248.3700000000026</v>
      </c>
      <c r="N605" s="8">
        <f t="shared" si="165"/>
        <v>14646.980000000003</v>
      </c>
      <c r="O605" s="8">
        <f t="shared" ref="O605" si="166">IFERROR(O599+O611,"")</f>
        <v>40230.620000000003</v>
      </c>
      <c r="P605" s="8">
        <f t="shared" si="165"/>
        <v>195493.17</v>
      </c>
      <c r="Q605" s="6"/>
      <c r="R605" s="9" t="s">
        <v>12</v>
      </c>
    </row>
    <row r="606" spans="2:18" ht="14">
      <c r="B606" s="7" t="str">
        <f t="shared" ref="B606:O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f t="shared" si="167"/>
        <v>-162582.44999999998</v>
      </c>
      <c r="L606" s="7">
        <f t="shared" si="167"/>
        <v>-380558.54000000004</v>
      </c>
      <c r="M606" s="7">
        <f t="shared" si="167"/>
        <v>-43012.09</v>
      </c>
      <c r="N606" s="8">
        <f t="shared" si="167"/>
        <v>38438.049999999996</v>
      </c>
      <c r="O606" s="8">
        <f t="shared" si="167"/>
        <v>74467.76999999999</v>
      </c>
      <c r="P606" s="8">
        <f t="shared" si="165"/>
        <v>183076.76</v>
      </c>
      <c r="Q606" s="6"/>
      <c r="R606" s="9" t="s">
        <v>13</v>
      </c>
    </row>
    <row r="607" spans="2:18" ht="14">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f t="shared" si="167"/>
        <v>-266527.62</v>
      </c>
      <c r="L607" s="7">
        <f t="shared" si="167"/>
        <v>-485869.58999999997</v>
      </c>
      <c r="M607" s="7">
        <f t="shared" si="167"/>
        <v>-3974.2600000000093</v>
      </c>
      <c r="N607" s="8">
        <f t="shared" si="167"/>
        <v>77831</v>
      </c>
      <c r="O607" s="8">
        <f t="shared" si="167"/>
        <v>95983.319999999992</v>
      </c>
      <c r="P607" s="8">
        <f t="shared" si="165"/>
        <v>235554.09999999998</v>
      </c>
      <c r="Q607" s="6"/>
      <c r="R607" s="9" t="s">
        <v>14</v>
      </c>
    </row>
    <row r="608" spans="2:18" ht="14">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f t="shared" si="167"/>
        <v>-91074.87999999999</v>
      </c>
      <c r="K608" s="18">
        <f t="shared" si="167"/>
        <v>-354884.01</v>
      </c>
      <c r="L608" s="18">
        <f t="shared" si="167"/>
        <v>-563042.79</v>
      </c>
      <c r="M608" s="18">
        <f t="shared" si="167"/>
        <v>23735.159999999974</v>
      </c>
      <c r="N608" s="18">
        <f t="shared" si="167"/>
        <v>131716.78</v>
      </c>
      <c r="O608" s="18">
        <f t="shared" si="167"/>
        <v>270821.78000000003</v>
      </c>
      <c r="P608" s="18">
        <f t="shared" si="165"/>
        <v>401261.44</v>
      </c>
      <c r="Q608" s="6"/>
      <c r="R608" s="9" t="s">
        <v>15</v>
      </c>
    </row>
    <row r="609" spans="2:18" ht="14">
      <c r="B609" s="211" t="s">
        <v>10</v>
      </c>
      <c r="C609" s="212"/>
      <c r="D609" s="212"/>
      <c r="E609" s="212"/>
      <c r="F609" s="212"/>
      <c r="G609" s="212"/>
      <c r="H609" s="212"/>
      <c r="I609" s="212"/>
      <c r="J609" s="212"/>
      <c r="K609" s="212"/>
      <c r="L609" s="212"/>
      <c r="M609" s="212"/>
      <c r="N609" s="212"/>
      <c r="O609" s="124"/>
      <c r="P609" s="124"/>
      <c r="Q609" s="6"/>
      <c r="R609" s="9"/>
    </row>
    <row r="610" spans="2:18" ht="14">
      <c r="B610" s="213" t="s">
        <v>360</v>
      </c>
      <c r="C610" s="214"/>
      <c r="D610" s="214"/>
      <c r="E610" s="214"/>
      <c r="F610" s="214"/>
      <c r="G610" s="214"/>
      <c r="H610" s="214"/>
      <c r="I610" s="214"/>
      <c r="J610" s="214"/>
      <c r="K610" s="214"/>
      <c r="L610" s="214"/>
      <c r="M610" s="214"/>
      <c r="N610" s="214"/>
      <c r="O610" s="118"/>
      <c r="P610" s="118"/>
    </row>
    <row r="611" spans="2:18" ht="14">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t="str">
        <f t="shared" si="168"/>
        <v/>
      </c>
      <c r="I611" s="7" t="str">
        <f t="shared" si="168"/>
        <v/>
      </c>
      <c r="J611" s="7" t="str">
        <f t="shared" si="168"/>
        <v/>
      </c>
      <c r="K611" s="7">
        <f t="shared" si="168"/>
        <v>-83084.179999999993</v>
      </c>
      <c r="L611" s="7">
        <f t="shared" si="168"/>
        <v>-227490.84</v>
      </c>
      <c r="M611" s="7">
        <f t="shared" si="168"/>
        <v>-60785.54</v>
      </c>
      <c r="N611" s="8">
        <f t="shared" si="168"/>
        <v>-26244.1</v>
      </c>
      <c r="O611" s="8">
        <f t="shared" si="168"/>
        <v>-4009.28</v>
      </c>
      <c r="P611" s="8">
        <f t="shared" si="168"/>
        <v>-44008</v>
      </c>
      <c r="Q611" s="6"/>
      <c r="R611" s="9" t="s">
        <v>12</v>
      </c>
    </row>
    <row r="612" spans="2:18" ht="14">
      <c r="B612" s="7" t="str">
        <f t="shared" si="168"/>
        <v/>
      </c>
      <c r="C612" s="7" t="str">
        <f t="shared" si="168"/>
        <v/>
      </c>
      <c r="D612" s="7" t="str">
        <f t="shared" si="168"/>
        <v/>
      </c>
      <c r="E612" s="7" t="str">
        <f t="shared" si="168"/>
        <v/>
      </c>
      <c r="F612" s="7" t="str">
        <f t="shared" si="168"/>
        <v/>
      </c>
      <c r="G612" s="7" t="str">
        <f t="shared" si="168"/>
        <v/>
      </c>
      <c r="H612" s="7" t="str">
        <f t="shared" si="168"/>
        <v/>
      </c>
      <c r="I612" s="7" t="str">
        <f t="shared" si="168"/>
        <v/>
      </c>
      <c r="J612" s="7" t="str">
        <f t="shared" si="168"/>
        <v/>
      </c>
      <c r="K612" s="7">
        <f t="shared" si="168"/>
        <v>-193915.15</v>
      </c>
      <c r="L612" s="7">
        <f t="shared" si="168"/>
        <v>-414883.26</v>
      </c>
      <c r="M612" s="7">
        <f t="shared" si="168"/>
        <v>-138430.75</v>
      </c>
      <c r="N612" s="8">
        <f t="shared" si="168"/>
        <v>-39465.29</v>
      </c>
      <c r="O612" s="8">
        <f t="shared" si="168"/>
        <v>-5885.32</v>
      </c>
      <c r="P612" s="8">
        <f t="shared" si="168"/>
        <v>-64131.88</v>
      </c>
      <c r="Q612" s="6"/>
      <c r="R612" s="9" t="s">
        <v>13</v>
      </c>
    </row>
    <row r="613" spans="2:18" ht="14">
      <c r="B613" s="7" t="str">
        <f t="shared" si="168"/>
        <v/>
      </c>
      <c r="C613" s="7" t="str">
        <f t="shared" si="168"/>
        <v/>
      </c>
      <c r="D613" s="7" t="str">
        <f t="shared" si="168"/>
        <v/>
      </c>
      <c r="E613" s="7" t="str">
        <f t="shared" si="168"/>
        <v/>
      </c>
      <c r="F613" s="7" t="str">
        <f t="shared" si="168"/>
        <v/>
      </c>
      <c r="G613" s="7" t="str">
        <f t="shared" si="168"/>
        <v/>
      </c>
      <c r="H613" s="7" t="str">
        <f t="shared" si="168"/>
        <v/>
      </c>
      <c r="I613" s="7" t="str">
        <f t="shared" si="168"/>
        <v/>
      </c>
      <c r="J613" s="7" t="str">
        <f t="shared" si="168"/>
        <v/>
      </c>
      <c r="K613" s="7">
        <f t="shared" si="168"/>
        <v>-337282.01</v>
      </c>
      <c r="L613" s="7">
        <f t="shared" si="168"/>
        <v>-528729.68999999994</v>
      </c>
      <c r="M613" s="7">
        <f t="shared" si="168"/>
        <v>-157553.19</v>
      </c>
      <c r="N613" s="8">
        <f t="shared" si="168"/>
        <v>-45055.99</v>
      </c>
      <c r="O613" s="8">
        <f t="shared" si="168"/>
        <v>-13685.6</v>
      </c>
      <c r="P613" s="8">
        <f t="shared" si="168"/>
        <v>-71146.080000000002</v>
      </c>
      <c r="Q613" s="6"/>
      <c r="R613" s="9" t="s">
        <v>14</v>
      </c>
    </row>
    <row r="614" spans="2:18" ht="14">
      <c r="B614" s="7" t="str">
        <f t="shared" si="168"/>
        <v/>
      </c>
      <c r="C614" s="7" t="str">
        <f t="shared" si="168"/>
        <v/>
      </c>
      <c r="D614" s="7" t="str">
        <f t="shared" si="168"/>
        <v/>
      </c>
      <c r="E614" s="7" t="str">
        <f t="shared" si="168"/>
        <v/>
      </c>
      <c r="F614" s="7" t="str">
        <f t="shared" si="168"/>
        <v/>
      </c>
      <c r="G614" s="7" t="str">
        <f t="shared" si="168"/>
        <v/>
      </c>
      <c r="H614" s="7" t="str">
        <f t="shared" si="168"/>
        <v/>
      </c>
      <c r="I614" s="7" t="str">
        <f t="shared" si="168"/>
        <v/>
      </c>
      <c r="J614" s="7">
        <f t="shared" si="168"/>
        <v>-177322.37</v>
      </c>
      <c r="K614" s="7">
        <f t="shared" si="168"/>
        <v>-436956.69</v>
      </c>
      <c r="L614" s="7">
        <f t="shared" si="168"/>
        <v>-650825.30000000005</v>
      </c>
      <c r="M614" s="7">
        <f t="shared" si="168"/>
        <v>-179580.67</v>
      </c>
      <c r="N614" s="8">
        <f t="shared" si="168"/>
        <v>-54386.559999999998</v>
      </c>
      <c r="O614" s="8">
        <f t="shared" si="168"/>
        <v>-20485.490000000002</v>
      </c>
      <c r="P614" s="8">
        <f t="shared" si="168"/>
        <v>-82395.63</v>
      </c>
      <c r="Q614" s="6"/>
      <c r="R614" s="9" t="s">
        <v>15</v>
      </c>
    </row>
    <row r="615" spans="2:18" ht="14">
      <c r="B615" s="215" t="s">
        <v>361</v>
      </c>
      <c r="C615" s="216"/>
      <c r="D615" s="216"/>
      <c r="E615" s="216"/>
      <c r="F615" s="216"/>
      <c r="G615" s="216"/>
      <c r="H615" s="216"/>
      <c r="I615" s="216"/>
      <c r="J615" s="216"/>
      <c r="K615" s="216"/>
      <c r="L615" s="216"/>
      <c r="M615" s="216"/>
      <c r="N615" s="216"/>
      <c r="O615" s="122"/>
      <c r="P615" s="122"/>
    </row>
    <row r="616" spans="2:18" ht="14">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t="str">
        <f t="shared" si="169"/>
        <v/>
      </c>
      <c r="I616" s="7" t="str">
        <f t="shared" si="169"/>
        <v/>
      </c>
      <c r="J616" s="7" t="str">
        <f t="shared" si="169"/>
        <v/>
      </c>
      <c r="K616" s="7">
        <f t="shared" si="169"/>
        <v>-423084.18</v>
      </c>
      <c r="L616" s="7">
        <f t="shared" si="169"/>
        <v>20609.27</v>
      </c>
      <c r="M616" s="7">
        <f t="shared" si="169"/>
        <v>-60781.9</v>
      </c>
      <c r="N616" s="8">
        <f t="shared" si="169"/>
        <v>-26243.52</v>
      </c>
      <c r="O616" s="8">
        <f t="shared" si="169"/>
        <v>-3915.82</v>
      </c>
      <c r="P616" s="8">
        <f t="shared" si="169"/>
        <v>-43999.58</v>
      </c>
      <c r="Q616" s="6"/>
      <c r="R616" s="9" t="s">
        <v>12</v>
      </c>
    </row>
    <row r="617" spans="2:18" ht="14">
      <c r="B617" s="7" t="str">
        <f t="shared" si="169"/>
        <v/>
      </c>
      <c r="C617" s="7" t="str">
        <f t="shared" si="169"/>
        <v/>
      </c>
      <c r="D617" s="7" t="str">
        <f t="shared" si="169"/>
        <v/>
      </c>
      <c r="E617" s="7" t="str">
        <f t="shared" si="169"/>
        <v/>
      </c>
      <c r="F617" s="7" t="str">
        <f t="shared" si="169"/>
        <v/>
      </c>
      <c r="G617" s="7" t="str">
        <f t="shared" si="169"/>
        <v/>
      </c>
      <c r="H617" s="7" t="str">
        <f t="shared" si="169"/>
        <v/>
      </c>
      <c r="I617" s="7" t="str">
        <f t="shared" si="169"/>
        <v/>
      </c>
      <c r="J617" s="7" t="str">
        <f t="shared" si="169"/>
        <v/>
      </c>
      <c r="K617" s="7">
        <f t="shared" si="169"/>
        <v>-533915.15</v>
      </c>
      <c r="L617" s="7">
        <f t="shared" si="169"/>
        <v>-166782.66</v>
      </c>
      <c r="M617" s="7">
        <f t="shared" si="169"/>
        <v>-138426.10999999999</v>
      </c>
      <c r="N617" s="8">
        <f t="shared" si="169"/>
        <v>-39461.339999999997</v>
      </c>
      <c r="O617" s="8">
        <f t="shared" si="169"/>
        <v>-5791.22</v>
      </c>
      <c r="P617" s="8">
        <f t="shared" si="169"/>
        <v>-64123.42</v>
      </c>
      <c r="Q617" s="6"/>
      <c r="R617" s="9" t="s">
        <v>13</v>
      </c>
    </row>
    <row r="618" spans="2:18" ht="14">
      <c r="B618" s="7" t="str">
        <f t="shared" si="169"/>
        <v/>
      </c>
      <c r="C618" s="7" t="str">
        <f t="shared" si="169"/>
        <v/>
      </c>
      <c r="D618" s="7" t="str">
        <f t="shared" si="169"/>
        <v/>
      </c>
      <c r="E618" s="7" t="str">
        <f t="shared" si="169"/>
        <v/>
      </c>
      <c r="F618" s="7" t="str">
        <f t="shared" si="169"/>
        <v/>
      </c>
      <c r="G618" s="7" t="str">
        <f t="shared" si="169"/>
        <v/>
      </c>
      <c r="H618" s="7" t="str">
        <f t="shared" si="169"/>
        <v/>
      </c>
      <c r="I618" s="7" t="str">
        <f t="shared" si="169"/>
        <v/>
      </c>
      <c r="J618" s="7" t="str">
        <f t="shared" si="169"/>
        <v/>
      </c>
      <c r="K618" s="7">
        <f t="shared" si="169"/>
        <v>-578482.01</v>
      </c>
      <c r="L618" s="7">
        <f t="shared" si="169"/>
        <v>-260629.09</v>
      </c>
      <c r="M618" s="7">
        <f t="shared" si="169"/>
        <v>-127531.5</v>
      </c>
      <c r="N618" s="8">
        <f t="shared" si="169"/>
        <v>-45051.46</v>
      </c>
      <c r="O618" s="8">
        <f t="shared" si="169"/>
        <v>-13590.94</v>
      </c>
      <c r="P618" s="8">
        <f t="shared" si="169"/>
        <v>-71133.73</v>
      </c>
      <c r="Q618" s="6"/>
      <c r="R618" s="9" t="s">
        <v>14</v>
      </c>
    </row>
    <row r="619" spans="2:18" ht="14">
      <c r="B619" s="7" t="str">
        <f t="shared" si="169"/>
        <v/>
      </c>
      <c r="C619" s="7" t="str">
        <f t="shared" si="169"/>
        <v/>
      </c>
      <c r="D619" s="7" t="str">
        <f t="shared" si="169"/>
        <v/>
      </c>
      <c r="E619" s="7" t="str">
        <f t="shared" si="169"/>
        <v/>
      </c>
      <c r="F619" s="7" t="str">
        <f t="shared" si="169"/>
        <v/>
      </c>
      <c r="G619" s="7" t="str">
        <f t="shared" si="169"/>
        <v/>
      </c>
      <c r="H619" s="7" t="str">
        <f t="shared" si="169"/>
        <v/>
      </c>
      <c r="I619" s="7" t="str">
        <f t="shared" si="169"/>
        <v/>
      </c>
      <c r="J619" s="7">
        <f t="shared" si="169"/>
        <v>-207166.07</v>
      </c>
      <c r="K619" s="7">
        <f t="shared" si="169"/>
        <v>-678149.27</v>
      </c>
      <c r="L619" s="7">
        <f t="shared" si="169"/>
        <v>-332724.7</v>
      </c>
      <c r="M619" s="7">
        <f t="shared" si="169"/>
        <v>-149553.38</v>
      </c>
      <c r="N619" s="8">
        <f t="shared" si="169"/>
        <v>-54315.08</v>
      </c>
      <c r="O619" s="8">
        <f t="shared" si="169"/>
        <v>-19972</v>
      </c>
      <c r="P619" s="8">
        <f t="shared" si="169"/>
        <v>-82288.88</v>
      </c>
      <c r="Q619" s="6"/>
      <c r="R619" s="9" t="s">
        <v>15</v>
      </c>
    </row>
    <row r="620" spans="2:18" ht="14">
      <c r="B620" s="209" t="s">
        <v>362</v>
      </c>
      <c r="C620" s="210"/>
      <c r="D620" s="210"/>
      <c r="E620" s="210"/>
      <c r="F620" s="210"/>
      <c r="G620" s="210"/>
      <c r="H620" s="210"/>
      <c r="I620" s="210"/>
      <c r="J620" s="210"/>
      <c r="K620" s="210"/>
      <c r="L620" s="210"/>
      <c r="M620" s="210"/>
      <c r="N620" s="210"/>
      <c r="O620" s="120"/>
      <c r="P620" s="120"/>
    </row>
    <row r="621" spans="2:18" ht="14">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t="str">
        <f t="shared" si="170"/>
        <v/>
      </c>
      <c r="I621" s="7" t="str">
        <f t="shared" si="170"/>
        <v/>
      </c>
      <c r="J621" s="7" t="str">
        <f t="shared" si="170"/>
        <v/>
      </c>
      <c r="K621" s="7">
        <f t="shared" si="170"/>
        <v>760002.02</v>
      </c>
      <c r="L621" s="7">
        <f t="shared" si="170"/>
        <v>-21661.73</v>
      </c>
      <c r="M621" s="7">
        <f t="shared" si="170"/>
        <v>-21006.44</v>
      </c>
      <c r="N621" s="7">
        <f t="shared" si="170"/>
        <v>-7291.81</v>
      </c>
      <c r="O621" s="7">
        <f t="shared" si="170"/>
        <v>-27759.56</v>
      </c>
      <c r="P621" s="7">
        <f t="shared" si="170"/>
        <v>6083.61</v>
      </c>
      <c r="Q621" s="6"/>
      <c r="R621" s="9" t="s">
        <v>12</v>
      </c>
    </row>
    <row r="622" spans="2:18" ht="14">
      <c r="B622" s="7" t="str">
        <f t="shared" si="170"/>
        <v/>
      </c>
      <c r="C622" s="7" t="str">
        <f t="shared" si="170"/>
        <v/>
      </c>
      <c r="D622" s="7" t="str">
        <f t="shared" si="170"/>
        <v/>
      </c>
      <c r="E622" s="7" t="str">
        <f t="shared" si="170"/>
        <v/>
      </c>
      <c r="F622" s="7" t="str">
        <f t="shared" si="170"/>
        <v/>
      </c>
      <c r="G622" s="7" t="str">
        <f t="shared" si="170"/>
        <v/>
      </c>
      <c r="H622" s="7" t="str">
        <f t="shared" si="170"/>
        <v/>
      </c>
      <c r="I622" s="7" t="str">
        <f t="shared" si="170"/>
        <v/>
      </c>
      <c r="J622" s="7" t="str">
        <f t="shared" si="170"/>
        <v/>
      </c>
      <c r="K622" s="7">
        <f t="shared" si="170"/>
        <v>733668.56</v>
      </c>
      <c r="L622" s="7">
        <f t="shared" si="170"/>
        <v>-17417.28</v>
      </c>
      <c r="M622" s="7">
        <f t="shared" si="170"/>
        <v>-8102.94</v>
      </c>
      <c r="N622" s="7">
        <f t="shared" si="170"/>
        <v>12352.07</v>
      </c>
      <c r="O622" s="7">
        <f t="shared" si="170"/>
        <v>-109885.16</v>
      </c>
      <c r="P622" s="7">
        <f t="shared" si="170"/>
        <v>-126934.45</v>
      </c>
      <c r="Q622" s="6"/>
      <c r="R622" s="9" t="s">
        <v>13</v>
      </c>
    </row>
    <row r="623" spans="2:18" ht="14">
      <c r="B623" s="7" t="str">
        <f t="shared" si="170"/>
        <v/>
      </c>
      <c r="C623" s="7" t="str">
        <f t="shared" si="170"/>
        <v/>
      </c>
      <c r="D623" s="7" t="str">
        <f t="shared" si="170"/>
        <v/>
      </c>
      <c r="E623" s="7" t="str">
        <f t="shared" si="170"/>
        <v/>
      </c>
      <c r="F623" s="7" t="str">
        <f t="shared" si="170"/>
        <v/>
      </c>
      <c r="G623" s="7" t="str">
        <f t="shared" si="170"/>
        <v/>
      </c>
      <c r="H623" s="7" t="str">
        <f t="shared" si="170"/>
        <v/>
      </c>
      <c r="I623" s="7" t="str">
        <f t="shared" si="170"/>
        <v/>
      </c>
      <c r="J623" s="7" t="str">
        <f t="shared" si="170"/>
        <v/>
      </c>
      <c r="K623" s="7">
        <f t="shared" si="170"/>
        <v>743446.79</v>
      </c>
      <c r="L623" s="7">
        <f t="shared" si="170"/>
        <v>76642.02</v>
      </c>
      <c r="M623" s="7">
        <f t="shared" si="170"/>
        <v>-67190.149999999994</v>
      </c>
      <c r="N623" s="7">
        <f t="shared" si="170"/>
        <v>-6312.58</v>
      </c>
      <c r="O623" s="7">
        <f t="shared" si="170"/>
        <v>-164625.97</v>
      </c>
      <c r="P623" s="7">
        <f t="shared" si="170"/>
        <v>-294092.38</v>
      </c>
      <c r="Q623" s="6"/>
      <c r="R623" s="9" t="s">
        <v>14</v>
      </c>
    </row>
    <row r="624" spans="2:18" ht="14">
      <c r="B624" s="7" t="str">
        <f t="shared" si="170"/>
        <v/>
      </c>
      <c r="C624" s="7" t="str">
        <f t="shared" si="170"/>
        <v/>
      </c>
      <c r="D624" s="7" t="str">
        <f t="shared" si="170"/>
        <v/>
      </c>
      <c r="E624" s="7" t="str">
        <f t="shared" si="170"/>
        <v/>
      </c>
      <c r="F624" s="7" t="str">
        <f t="shared" si="170"/>
        <v/>
      </c>
      <c r="G624" s="7" t="str">
        <f t="shared" si="170"/>
        <v/>
      </c>
      <c r="H624" s="7" t="str">
        <f t="shared" si="170"/>
        <v/>
      </c>
      <c r="I624" s="7" t="str">
        <f t="shared" si="170"/>
        <v/>
      </c>
      <c r="J624" s="7">
        <f t="shared" si="170"/>
        <v>61041.79</v>
      </c>
      <c r="K624" s="7">
        <f t="shared" si="170"/>
        <v>706942.35</v>
      </c>
      <c r="L624" s="7">
        <f t="shared" si="170"/>
        <v>145484.10999999999</v>
      </c>
      <c r="M624" s="7">
        <f t="shared" si="170"/>
        <v>-73630.460000000006</v>
      </c>
      <c r="N624" s="7">
        <f t="shared" si="170"/>
        <v>-22116.75</v>
      </c>
      <c r="O624" s="7">
        <f t="shared" si="170"/>
        <v>-192512.75</v>
      </c>
      <c r="P624" s="7">
        <f t="shared" si="170"/>
        <v>-322288.03000000003</v>
      </c>
      <c r="Q624" s="6"/>
      <c r="R624" s="9" t="s">
        <v>15</v>
      </c>
    </row>
    <row r="625" spans="2:18" ht="14">
      <c r="B625" s="217" t="s">
        <v>363</v>
      </c>
      <c r="C625" s="218"/>
      <c r="D625" s="218"/>
      <c r="E625" s="218"/>
      <c r="F625" s="218"/>
      <c r="G625" s="218"/>
      <c r="H625" s="218"/>
      <c r="I625" s="218"/>
      <c r="J625" s="218"/>
      <c r="K625" s="218"/>
      <c r="L625" s="218"/>
      <c r="M625" s="218"/>
      <c r="N625" s="218"/>
      <c r="O625" s="136"/>
      <c r="P625" s="136"/>
    </row>
    <row r="626" spans="2:18" ht="14">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t="str">
        <f t="shared" si="171"/>
        <v/>
      </c>
      <c r="I626" s="7" t="str">
        <f t="shared" si="171"/>
        <v/>
      </c>
      <c r="J626" s="7" t="str">
        <f t="shared" si="171"/>
        <v/>
      </c>
      <c r="K626" s="7">
        <f t="shared" si="171"/>
        <v>340773.47</v>
      </c>
      <c r="L626" s="7">
        <f t="shared" si="171"/>
        <v>10291.77</v>
      </c>
      <c r="M626" s="7">
        <f t="shared" si="171"/>
        <v>-30251.17</v>
      </c>
      <c r="N626" s="8">
        <f t="shared" si="171"/>
        <v>7355.76</v>
      </c>
      <c r="O626" s="8">
        <f t="shared" si="171"/>
        <v>12564.52</v>
      </c>
      <c r="P626" s="8">
        <f t="shared" si="171"/>
        <v>201585.2</v>
      </c>
      <c r="Q626" s="6"/>
      <c r="R626" s="9" t="s">
        <v>12</v>
      </c>
    </row>
    <row r="627" spans="2:18" ht="14">
      <c r="B627" s="7" t="str">
        <f t="shared" si="171"/>
        <v/>
      </c>
      <c r="C627" s="7" t="str">
        <f t="shared" si="171"/>
        <v/>
      </c>
      <c r="D627" s="7" t="str">
        <f t="shared" si="171"/>
        <v/>
      </c>
      <c r="E627" s="7" t="str">
        <f t="shared" si="171"/>
        <v/>
      </c>
      <c r="F627" s="7" t="str">
        <f t="shared" si="171"/>
        <v/>
      </c>
      <c r="G627" s="7" t="str">
        <f t="shared" si="171"/>
        <v/>
      </c>
      <c r="H627" s="7" t="str">
        <f t="shared" si="171"/>
        <v/>
      </c>
      <c r="I627" s="7" t="str">
        <f t="shared" si="171"/>
        <v/>
      </c>
      <c r="J627" s="7" t="str">
        <f t="shared" si="171"/>
        <v/>
      </c>
      <c r="K627" s="7">
        <f t="shared" si="171"/>
        <v>231086.11</v>
      </c>
      <c r="L627" s="7">
        <f t="shared" si="171"/>
        <v>-149875.22</v>
      </c>
      <c r="M627" s="7">
        <f t="shared" si="171"/>
        <v>-51110.38</v>
      </c>
      <c r="N627" s="8">
        <f t="shared" si="171"/>
        <v>50794.06</v>
      </c>
      <c r="O627" s="8">
        <f t="shared" si="171"/>
        <v>-35323.29</v>
      </c>
      <c r="P627" s="8">
        <f t="shared" si="171"/>
        <v>56150.78</v>
      </c>
      <c r="Q627" s="6"/>
      <c r="R627" s="9" t="s">
        <v>13</v>
      </c>
    </row>
    <row r="628" spans="2:18" ht="14">
      <c r="B628" s="7" t="str">
        <f t="shared" si="171"/>
        <v/>
      </c>
      <c r="C628" s="7" t="str">
        <f t="shared" si="171"/>
        <v/>
      </c>
      <c r="D628" s="7" t="str">
        <f t="shared" si="171"/>
        <v/>
      </c>
      <c r="E628" s="7" t="str">
        <f t="shared" si="171"/>
        <v/>
      </c>
      <c r="F628" s="7" t="str">
        <f t="shared" si="171"/>
        <v/>
      </c>
      <c r="G628" s="7" t="str">
        <f t="shared" si="171"/>
        <v/>
      </c>
      <c r="H628" s="7" t="str">
        <f t="shared" si="171"/>
        <v/>
      </c>
      <c r="I628" s="7" t="str">
        <f t="shared" si="171"/>
        <v/>
      </c>
      <c r="J628" s="7" t="str">
        <f t="shared" si="171"/>
        <v/>
      </c>
      <c r="K628" s="7">
        <f t="shared" si="171"/>
        <v>235719.16</v>
      </c>
      <c r="L628" s="7">
        <f t="shared" si="171"/>
        <v>-141126.98000000001</v>
      </c>
      <c r="M628" s="7">
        <f t="shared" si="171"/>
        <v>-41142.720000000001</v>
      </c>
      <c r="N628" s="8">
        <f t="shared" si="171"/>
        <v>71522.95</v>
      </c>
      <c r="O628" s="8">
        <f t="shared" si="171"/>
        <v>-68547.990000000005</v>
      </c>
      <c r="P628" s="8">
        <f t="shared" si="171"/>
        <v>-58525.94</v>
      </c>
      <c r="Q628" s="6"/>
      <c r="R628" s="9" t="s">
        <v>14</v>
      </c>
    </row>
    <row r="629" spans="2:18" ht="14">
      <c r="B629" s="7" t="str">
        <f t="shared" si="171"/>
        <v/>
      </c>
      <c r="C629" s="7" t="str">
        <f t="shared" si="171"/>
        <v/>
      </c>
      <c r="D629" s="7" t="str">
        <f t="shared" si="171"/>
        <v/>
      </c>
      <c r="E629" s="7" t="str">
        <f t="shared" si="171"/>
        <v/>
      </c>
      <c r="F629" s="7" t="str">
        <f t="shared" si="171"/>
        <v/>
      </c>
      <c r="G629" s="7" t="str">
        <f t="shared" si="171"/>
        <v/>
      </c>
      <c r="H629" s="7" t="str">
        <f t="shared" si="171"/>
        <v/>
      </c>
      <c r="I629" s="7" t="str">
        <f t="shared" si="171"/>
        <v/>
      </c>
      <c r="J629" s="7">
        <f t="shared" si="171"/>
        <v>-59876.79</v>
      </c>
      <c r="K629" s="7">
        <f t="shared" si="171"/>
        <v>110865.77</v>
      </c>
      <c r="L629" s="7">
        <f t="shared" si="171"/>
        <v>-99458.09</v>
      </c>
      <c r="M629" s="7">
        <f t="shared" si="171"/>
        <v>-19868.02</v>
      </c>
      <c r="N629" s="8">
        <f t="shared" si="171"/>
        <v>109671.51</v>
      </c>
      <c r="O629" s="8">
        <f t="shared" si="171"/>
        <v>78822.53</v>
      </c>
      <c r="P629" s="8">
        <f t="shared" si="171"/>
        <v>79080.17</v>
      </c>
      <c r="Q629" s="6"/>
      <c r="R629" s="9" t="s">
        <v>15</v>
      </c>
    </row>
    <row r="630" spans="2:18" ht="14">
      <c r="B630" s="219" t="s">
        <v>35</v>
      </c>
      <c r="C630" s="220"/>
      <c r="D630" s="220"/>
      <c r="E630" s="220"/>
      <c r="F630" s="220"/>
      <c r="G630" s="220"/>
      <c r="H630" s="220"/>
      <c r="I630" s="220"/>
      <c r="J630" s="220"/>
      <c r="K630" s="220"/>
      <c r="L630" s="220"/>
      <c r="M630" s="220"/>
      <c r="N630" s="220"/>
      <c r="O630" s="125"/>
      <c r="P630" s="125"/>
      <c r="Q630" s="28"/>
      <c r="R630" s="89"/>
    </row>
    <row r="631" spans="2:18" ht="14">
      <c r="B631" s="195" t="s">
        <v>36</v>
      </c>
      <c r="C631" s="196"/>
      <c r="D631" s="196"/>
      <c r="E631" s="196"/>
      <c r="F631" s="196"/>
      <c r="G631" s="196"/>
      <c r="H631" s="196"/>
      <c r="I631" s="196"/>
      <c r="J631" s="196"/>
      <c r="K631" s="196"/>
      <c r="L631" s="196"/>
      <c r="M631" s="196"/>
      <c r="N631" s="196"/>
      <c r="O631" s="126"/>
      <c r="P631" s="126"/>
      <c r="Q631" s="28"/>
      <c r="R631" s="89"/>
    </row>
    <row r="632" spans="2:18" ht="14">
      <c r="B632" s="29"/>
      <c r="C632" s="29"/>
      <c r="D632" s="29"/>
      <c r="E632" s="29"/>
      <c r="F632" s="29"/>
      <c r="G632" s="29"/>
      <c r="H632" s="29"/>
      <c r="I632" s="29"/>
      <c r="J632" s="29">
        <f t="shared" ref="J632:P632" si="172">J588/J402</f>
        <v>2.3533923247806569E-2</v>
      </c>
      <c r="K632" s="29">
        <f t="shared" si="172"/>
        <v>3.7316121115898562E-2</v>
      </c>
      <c r="L632" s="29">
        <f t="shared" si="172"/>
        <v>2.6656542819325457E-2</v>
      </c>
      <c r="M632" s="29">
        <f t="shared" si="172"/>
        <v>5.5053432316425857E-2</v>
      </c>
      <c r="N632" s="29">
        <f t="shared" si="172"/>
        <v>5.2015008300685339E-2</v>
      </c>
      <c r="O632" s="29">
        <f t="shared" ref="O632" si="173">O588/O402</f>
        <v>0.18197750114458042</v>
      </c>
      <c r="P632" s="29">
        <f t="shared" si="172"/>
        <v>0.14261503686700058</v>
      </c>
      <c r="Q632" s="6"/>
      <c r="R632" s="89" t="s">
        <v>37</v>
      </c>
    </row>
    <row r="633" spans="2:18" ht="14">
      <c r="B633" s="29"/>
      <c r="C633" s="29"/>
      <c r="D633" s="29"/>
      <c r="E633" s="29"/>
      <c r="F633" s="29"/>
      <c r="G633" s="29"/>
      <c r="H633" s="29"/>
      <c r="I633" s="29"/>
      <c r="J633" s="29">
        <f t="shared" ref="J633:P633" si="174">((J551*(1-J582))/(J457+J432))</f>
        <v>3.0378500849823721E-2</v>
      </c>
      <c r="K633" s="29">
        <f t="shared" si="174"/>
        <v>4.8395212539262489E-2</v>
      </c>
      <c r="L633" s="29">
        <f t="shared" si="174"/>
        <v>3.3833619679726576E-2</v>
      </c>
      <c r="M633" s="29">
        <f t="shared" si="174"/>
        <v>6.6001498241806539E-2</v>
      </c>
      <c r="N633" s="29">
        <f t="shared" si="174"/>
        <v>6.0196112119631218E-2</v>
      </c>
      <c r="O633" s="29">
        <f t="shared" ref="O633" si="175">((O551*(1-O582))/(O457+O432))</f>
        <v>0.21648490813281598</v>
      </c>
      <c r="P633" s="29">
        <f t="shared" si="174"/>
        <v>0.15641610777621626</v>
      </c>
      <c r="Q633" s="6"/>
      <c r="R633" s="89" t="s">
        <v>38</v>
      </c>
    </row>
    <row r="634" spans="2:18" ht="14">
      <c r="B634" s="29"/>
      <c r="C634" s="29"/>
      <c r="D634" s="29"/>
      <c r="E634" s="29"/>
      <c r="F634" s="29"/>
      <c r="G634" s="29"/>
      <c r="H634" s="29"/>
      <c r="I634" s="29"/>
      <c r="J634" s="29">
        <f t="shared" ref="J634:P634" si="176">J588/J457</f>
        <v>3.2982240433707795E-2</v>
      </c>
      <c r="K634" s="29">
        <f t="shared" si="176"/>
        <v>4.8898745406453815E-2</v>
      </c>
      <c r="L634" s="29">
        <f t="shared" si="176"/>
        <v>3.7901373314579996E-2</v>
      </c>
      <c r="M634" s="29">
        <f t="shared" si="176"/>
        <v>7.3179385487620388E-2</v>
      </c>
      <c r="N634" s="29">
        <f t="shared" si="176"/>
        <v>6.9243003210570309E-2</v>
      </c>
      <c r="O634" s="29">
        <f t="shared" ref="O634" si="177">O588/O457</f>
        <v>0.23989804107252485</v>
      </c>
      <c r="P634" s="29">
        <f t="shared" si="176"/>
        <v>0.16627501560090882</v>
      </c>
      <c r="Q634" s="6"/>
      <c r="R634" s="89" t="s">
        <v>39</v>
      </c>
    </row>
    <row r="635" spans="2:18" ht="14">
      <c r="B635" s="195" t="s">
        <v>59</v>
      </c>
      <c r="C635" s="196"/>
      <c r="D635" s="196"/>
      <c r="E635" s="196"/>
      <c r="F635" s="196"/>
      <c r="G635" s="196"/>
      <c r="H635" s="196"/>
      <c r="I635" s="196"/>
      <c r="J635" s="196"/>
      <c r="K635" s="196"/>
      <c r="L635" s="196"/>
      <c r="M635" s="196"/>
      <c r="N635" s="196"/>
      <c r="O635" s="126"/>
      <c r="P635" s="126"/>
      <c r="Q635" s="28"/>
      <c r="R635" s="89"/>
    </row>
    <row r="636" spans="2:18" ht="14">
      <c r="B636" s="27"/>
      <c r="C636" s="27"/>
      <c r="D636" s="27"/>
      <c r="E636" s="27"/>
      <c r="F636" s="27"/>
      <c r="G636" s="27"/>
      <c r="H636" s="27"/>
      <c r="I636" s="27"/>
      <c r="J636" s="27">
        <f t="shared" ref="J636:N636" si="178">J378/J414</f>
        <v>1.5123728864940242</v>
      </c>
      <c r="K636" s="27">
        <f t="shared" si="178"/>
        <v>1.4173145839475065</v>
      </c>
      <c r="L636" s="27">
        <f t="shared" si="178"/>
        <v>0.46317259978384817</v>
      </c>
      <c r="M636" s="27">
        <f t="shared" si="178"/>
        <v>0.49816873056140598</v>
      </c>
      <c r="N636" s="27">
        <f t="shared" si="178"/>
        <v>1.0615568500164472</v>
      </c>
      <c r="O636" s="27">
        <f>O378/O414</f>
        <v>1.7144393049997986</v>
      </c>
      <c r="P636" s="27">
        <f>P378/P414</f>
        <v>2.1686805441665236</v>
      </c>
      <c r="Q636" s="6"/>
      <c r="R636" s="89" t="s">
        <v>388</v>
      </c>
    </row>
    <row r="637" spans="2:18" ht="14">
      <c r="B637" s="27"/>
      <c r="C637" s="27"/>
      <c r="D637" s="27"/>
      <c r="E637" s="27"/>
      <c r="F637" s="27"/>
      <c r="G637" s="27"/>
      <c r="H637" s="27"/>
      <c r="I637" s="27"/>
      <c r="J637" s="27">
        <f t="shared" ref="J637:N637" si="179">(J378-J372)/J414</f>
        <v>1.4327414379798256</v>
      </c>
      <c r="K637" s="27">
        <f t="shared" si="179"/>
        <v>1.3903825141075885</v>
      </c>
      <c r="L637" s="27">
        <f t="shared" si="179"/>
        <v>0.41260037150081136</v>
      </c>
      <c r="M637" s="27">
        <f t="shared" si="179"/>
        <v>0.40808066790207809</v>
      </c>
      <c r="N637" s="27">
        <f t="shared" si="179"/>
        <v>0.95769247853120787</v>
      </c>
      <c r="O637" s="27">
        <f>(O378-O372)/O414</f>
        <v>1.6434691574144111</v>
      </c>
      <c r="P637" s="27">
        <f>(P378-P372)/P414</f>
        <v>2.0742554798461819</v>
      </c>
      <c r="Q637" s="6"/>
      <c r="R637" s="89" t="s">
        <v>389</v>
      </c>
    </row>
    <row r="638" spans="2:18" ht="14">
      <c r="B638" s="195" t="s">
        <v>364</v>
      </c>
      <c r="C638" s="196"/>
      <c r="D638" s="196"/>
      <c r="E638" s="196"/>
      <c r="F638" s="196"/>
      <c r="G638" s="196"/>
      <c r="H638" s="196"/>
      <c r="I638" s="196"/>
      <c r="J638" s="196"/>
      <c r="K638" s="196"/>
      <c r="L638" s="196"/>
      <c r="M638" s="196"/>
      <c r="N638" s="196"/>
      <c r="O638" s="126"/>
      <c r="P638" s="126"/>
      <c r="Q638" s="28"/>
      <c r="R638" s="89"/>
    </row>
    <row r="639" spans="2:18" ht="14">
      <c r="B639" s="27"/>
      <c r="C639" s="27"/>
      <c r="D639" s="27"/>
      <c r="E639" s="27"/>
      <c r="F639" s="27"/>
      <c r="G639" s="27"/>
      <c r="H639" s="27"/>
      <c r="I639" s="27"/>
      <c r="J639" s="27">
        <f t="shared" ref="J639:N639" si="180">J432/J457</f>
        <v>0.12397394753250195</v>
      </c>
      <c r="K639" s="27">
        <f t="shared" si="180"/>
        <v>4.9598295110842967E-2</v>
      </c>
      <c r="L639" s="27">
        <f t="shared" si="180"/>
        <v>0.21559727843705981</v>
      </c>
      <c r="M639" s="27">
        <f t="shared" si="180"/>
        <v>0.20280166075302242</v>
      </c>
      <c r="N639" s="27">
        <f t="shared" si="180"/>
        <v>0.22765049504992865</v>
      </c>
      <c r="O639" s="27">
        <f>O432/O457</f>
        <v>0.12288803978014981</v>
      </c>
      <c r="P639" s="27">
        <f>P432/P457</f>
        <v>7.950499899188232E-2</v>
      </c>
      <c r="Q639" s="6"/>
      <c r="R639" s="89" t="s">
        <v>40</v>
      </c>
    </row>
    <row r="640" spans="2:18" ht="14">
      <c r="B640" s="27"/>
      <c r="C640" s="27"/>
      <c r="D640" s="27"/>
      <c r="E640" s="27"/>
      <c r="F640" s="27"/>
      <c r="G640" s="27"/>
      <c r="H640" s="27"/>
      <c r="I640" s="27"/>
      <c r="J640" s="27">
        <f t="shared" ref="J640:N640" si="181">J432/J588</f>
        <v>3.758809162212061</v>
      </c>
      <c r="K640" s="27">
        <f t="shared" si="181"/>
        <v>1.0143060869675569</v>
      </c>
      <c r="L640" s="27">
        <f t="shared" si="181"/>
        <v>5.688376424980973</v>
      </c>
      <c r="M640" s="27">
        <f t="shared" si="181"/>
        <v>2.7712949405311686</v>
      </c>
      <c r="N640" s="27">
        <f t="shared" si="181"/>
        <v>3.2877039483344737</v>
      </c>
      <c r="O640" s="27">
        <f>O432/O588</f>
        <v>0.5122511181448075</v>
      </c>
      <c r="P640" s="27">
        <f>P432/P588</f>
        <v>0.47815361017742564</v>
      </c>
      <c r="Q640" s="6"/>
      <c r="R640" s="89" t="s">
        <v>41</v>
      </c>
    </row>
    <row r="641" spans="2:24" ht="14">
      <c r="B641" s="199" t="s">
        <v>387</v>
      </c>
      <c r="C641" s="200"/>
      <c r="D641" s="200"/>
      <c r="E641" s="200"/>
      <c r="F641" s="200"/>
      <c r="G641" s="200"/>
      <c r="H641" s="200"/>
      <c r="I641" s="200"/>
      <c r="J641" s="200"/>
      <c r="K641" s="200"/>
      <c r="L641" s="200"/>
      <c r="M641" s="200"/>
      <c r="N641" s="200"/>
      <c r="O641" s="127"/>
      <c r="P641" s="127"/>
      <c r="Q641" s="40"/>
      <c r="R641" s="41"/>
      <c r="T641" s="190"/>
      <c r="U641" s="191"/>
    </row>
    <row r="642" spans="2:24" ht="14">
      <c r="B642" s="42"/>
      <c r="C642" s="43"/>
      <c r="D642" s="43"/>
      <c r="E642" s="43"/>
      <c r="F642" s="43"/>
      <c r="G642" s="43"/>
      <c r="H642" s="43"/>
      <c r="I642" s="43"/>
      <c r="J642" s="43"/>
      <c r="K642" s="43">
        <f t="shared" ref="K642:N642" si="182">365/(K465/((K366+J366)/2))</f>
        <v>17.978373853097612</v>
      </c>
      <c r="L642" s="43">
        <f t="shared" si="182"/>
        <v>18.175506256535638</v>
      </c>
      <c r="M642" s="43">
        <f t="shared" si="182"/>
        <v>18.484101744972158</v>
      </c>
      <c r="N642" s="44">
        <f t="shared" si="182"/>
        <v>24.175367527666399</v>
      </c>
      <c r="O642" s="44">
        <f>365/(O465/((O366+M366)/2))</f>
        <v>64.417464449008705</v>
      </c>
      <c r="P642" s="44">
        <f>365/(P465/((P366+N366)/2))</f>
        <v>32.678269992393723</v>
      </c>
      <c r="Q642" s="40"/>
      <c r="R642" s="41" t="s">
        <v>60</v>
      </c>
      <c r="T642" s="193"/>
    </row>
    <row r="643" spans="2:24" ht="14">
      <c r="B643" s="42"/>
      <c r="C643" s="43"/>
      <c r="D643" s="43"/>
      <c r="E643" s="43"/>
      <c r="F643" s="43"/>
      <c r="G643" s="43"/>
      <c r="H643" s="43"/>
      <c r="I643" s="43"/>
      <c r="J643" s="43"/>
      <c r="K643" s="43">
        <f t="shared" ref="K643:N643" si="183">365/(K503/((K372+J372)/2))</f>
        <v>13.503261702383375</v>
      </c>
      <c r="L643" s="43">
        <f t="shared" si="183"/>
        <v>12.618334650583995</v>
      </c>
      <c r="M643" s="43">
        <f t="shared" si="183"/>
        <v>12.117159144145607</v>
      </c>
      <c r="N643" s="44">
        <f t="shared" si="183"/>
        <v>14.517700546868474</v>
      </c>
      <c r="O643" s="44">
        <f>365/(O503/((O372+M372)/2))</f>
        <v>12.545951466658748</v>
      </c>
      <c r="P643" s="44">
        <f>365/(P503/((P372+N372)/2))</f>
        <v>10.161093620113228</v>
      </c>
      <c r="Q643" s="40"/>
      <c r="R643" s="41" t="s">
        <v>61</v>
      </c>
    </row>
    <row r="644" spans="2:24" ht="14">
      <c r="B644" s="42"/>
      <c r="C644" s="43"/>
      <c r="D644" s="43"/>
      <c r="E644" s="43"/>
      <c r="F644" s="43"/>
      <c r="G644" s="43"/>
      <c r="H644" s="43"/>
      <c r="I644" s="43"/>
      <c r="J644" s="43"/>
      <c r="K644" s="43">
        <f t="shared" ref="K644:N644" si="184">365/(K503/((K408+J408)/2))</f>
        <v>266.53650498594538</v>
      </c>
      <c r="L644" s="43">
        <f t="shared" si="184"/>
        <v>263.19651858949658</v>
      </c>
      <c r="M644" s="43">
        <f t="shared" si="184"/>
        <v>119.82947838703443</v>
      </c>
      <c r="N644" s="44">
        <f t="shared" si="184"/>
        <v>69.652767408398788</v>
      </c>
      <c r="O644" s="44">
        <f>365/(O503/((O408+M408)/2))</f>
        <v>79.737405397632131</v>
      </c>
      <c r="P644" s="44">
        <f>365/(P503/((P408+N408)/2))</f>
        <v>42.890698260280629</v>
      </c>
      <c r="Q644" s="40"/>
      <c r="R644" s="41" t="s">
        <v>62</v>
      </c>
      <c r="V644" s="182" t="s">
        <v>3743</v>
      </c>
    </row>
    <row r="645" spans="2:24" ht="14">
      <c r="B645" s="45"/>
      <c r="C645" s="46"/>
      <c r="D645" s="46"/>
      <c r="E645" s="46"/>
      <c r="F645" s="46"/>
      <c r="G645" s="46"/>
      <c r="H645" s="46"/>
      <c r="I645" s="46"/>
      <c r="J645" s="46"/>
      <c r="K645" s="46">
        <f t="shared" ref="K645:M645" si="185">K643+K642-K644</f>
        <v>-235.05486943046441</v>
      </c>
      <c r="L645" s="46">
        <f t="shared" si="185"/>
        <v>-232.40267768237695</v>
      </c>
      <c r="M645" s="46">
        <f t="shared" si="185"/>
        <v>-89.22821749791666</v>
      </c>
      <c r="N645" s="47">
        <f>N643+N642-N644</f>
        <v>-30.959699333863917</v>
      </c>
      <c r="O645" s="47">
        <f>O643+O642-O644</f>
        <v>-2.7739894819646764</v>
      </c>
      <c r="P645" s="47">
        <f>P643+P642-P644</f>
        <v>-5.133464777367891E-2</v>
      </c>
      <c r="Q645" s="40"/>
      <c r="R645" s="41" t="s">
        <v>63</v>
      </c>
      <c r="S645" s="176" t="s">
        <v>3710</v>
      </c>
      <c r="T645" s="177">
        <f>+R348+1</f>
        <v>2023</v>
      </c>
      <c r="U645" s="177">
        <f>+T645+1</f>
        <v>2024</v>
      </c>
      <c r="V645" s="178">
        <f>+U645+1</f>
        <v>2025</v>
      </c>
    </row>
    <row r="646" spans="2:24" ht="14">
      <c r="B646" s="197" t="s">
        <v>42</v>
      </c>
      <c r="C646" s="198"/>
      <c r="D646" s="198"/>
      <c r="E646" s="198"/>
      <c r="F646" s="198"/>
      <c r="G646" s="198"/>
      <c r="H646" s="198"/>
      <c r="I646" s="198"/>
      <c r="J646" s="198"/>
      <c r="K646" s="198"/>
      <c r="L646" s="198"/>
      <c r="M646" s="198"/>
      <c r="N646" s="198"/>
      <c r="O646" s="126"/>
      <c r="P646" s="126"/>
      <c r="Q646" s="28"/>
      <c r="R646" s="89"/>
      <c r="S646" s="172" t="s">
        <v>3711</v>
      </c>
      <c r="T646" s="188">
        <v>0.15</v>
      </c>
      <c r="U646" s="188">
        <v>0.15</v>
      </c>
      <c r="V646" s="238">
        <v>0.15</v>
      </c>
    </row>
    <row r="647" spans="2:24" ht="14">
      <c r="B647" s="139"/>
      <c r="C647" s="139"/>
      <c r="D647" s="139"/>
      <c r="E647" s="139"/>
      <c r="F647" s="139"/>
      <c r="G647" s="139"/>
      <c r="H647" s="139"/>
      <c r="I647" s="139"/>
      <c r="J647" s="139">
        <v>546000</v>
      </c>
      <c r="K647" s="139">
        <v>546000</v>
      </c>
      <c r="L647" s="139">
        <v>546000</v>
      </c>
      <c r="M647" s="139">
        <v>546000</v>
      </c>
      <c r="N647" s="140">
        <v>546000</v>
      </c>
      <c r="O647" s="140">
        <v>546000</v>
      </c>
      <c r="P647" s="140">
        <v>546000</v>
      </c>
      <c r="Q647" s="30"/>
      <c r="R647" s="90" t="s">
        <v>43</v>
      </c>
      <c r="S647" s="172" t="s">
        <v>3712</v>
      </c>
      <c r="T647" s="239">
        <f>$P465*(1+T646)</f>
        <v>1525108.1384999999</v>
      </c>
      <c r="U647" s="239">
        <f>T647*(1+U646)</f>
        <v>1753874.3592749997</v>
      </c>
      <c r="V647" s="240">
        <f>U647*(1+V646)</f>
        <v>2016955.5131662495</v>
      </c>
      <c r="W647" s="79">
        <v>1</v>
      </c>
      <c r="X647" s="79" t="s">
        <v>3729</v>
      </c>
    </row>
    <row r="648" spans="2:24" ht="14">
      <c r="B648" s="13"/>
      <c r="C648" s="13"/>
      <c r="D648" s="13"/>
      <c r="E648" s="13"/>
      <c r="F648" s="13"/>
      <c r="G648" s="13"/>
      <c r="H648" s="13"/>
      <c r="I648" s="13"/>
      <c r="J648" s="13">
        <f t="shared" ref="J648:P648" si="186">J457/J647</f>
        <v>0.94261739926739918</v>
      </c>
      <c r="K648" s="13">
        <f t="shared" si="186"/>
        <v>2.3611473443223443</v>
      </c>
      <c r="L648" s="13">
        <f t="shared" si="186"/>
        <v>2.3404672527472528</v>
      </c>
      <c r="M648" s="13">
        <f t="shared" si="186"/>
        <v>2.412974871794872</v>
      </c>
      <c r="N648" s="13">
        <f t="shared" si="186"/>
        <v>2.4821968131868131</v>
      </c>
      <c r="O648" s="13">
        <f t="shared" ref="O648" si="187">O457/O647</f>
        <v>3.0766536630036629</v>
      </c>
      <c r="P648" s="13">
        <f t="shared" si="186"/>
        <v>3.1554292490842495</v>
      </c>
      <c r="Q648" s="6"/>
      <c r="R648" s="90" t="s">
        <v>44</v>
      </c>
      <c r="S648" s="172" t="s">
        <v>3713</v>
      </c>
      <c r="T648" s="241">
        <v>10000</v>
      </c>
      <c r="U648" s="241">
        <v>10000</v>
      </c>
      <c r="V648" s="242">
        <v>10000</v>
      </c>
    </row>
    <row r="649" spans="2:24" ht="14">
      <c r="B649" s="13"/>
      <c r="C649" s="13"/>
      <c r="D649" s="13"/>
      <c r="E649" s="13"/>
      <c r="F649" s="13"/>
      <c r="G649" s="13"/>
      <c r="H649" s="13"/>
      <c r="I649" s="13"/>
      <c r="J649" s="13">
        <f t="shared" ref="J649:N649" si="188">J588/J647</f>
        <v>3.1089633699633697E-2</v>
      </c>
      <c r="K649" s="13">
        <f t="shared" si="188"/>
        <v>0.11545714285714286</v>
      </c>
      <c r="L649" s="13">
        <f t="shared" si="188"/>
        <v>8.8706923076923086E-2</v>
      </c>
      <c r="M649" s="13">
        <f t="shared" si="188"/>
        <v>0.17658001831501832</v>
      </c>
      <c r="N649" s="13">
        <f t="shared" si="188"/>
        <v>0.17187476190476189</v>
      </c>
      <c r="O649" s="13">
        <f t="shared" ref="O649" si="189">O588/O647</f>
        <v>0.73808318681318674</v>
      </c>
      <c r="P649" s="13">
        <f>P588/P647</f>
        <v>0.52466904761904765</v>
      </c>
      <c r="Q649" s="6"/>
      <c r="R649" s="89" t="s">
        <v>45</v>
      </c>
      <c r="S649" s="160" t="s">
        <v>3709</v>
      </c>
      <c r="T649" s="189">
        <v>0.3</v>
      </c>
      <c r="U649" s="189">
        <v>0.3</v>
      </c>
      <c r="V649" s="243">
        <v>0.3</v>
      </c>
      <c r="W649" s="79">
        <v>2</v>
      </c>
      <c r="X649" s="79" t="s">
        <v>3730</v>
      </c>
    </row>
    <row r="650" spans="2:24" ht="14">
      <c r="B650" s="91"/>
      <c r="C650" s="91"/>
      <c r="D650" s="92"/>
      <c r="E650" s="91"/>
      <c r="F650" s="92"/>
      <c r="G650" s="91"/>
      <c r="H650" s="92"/>
      <c r="I650" s="91"/>
      <c r="J650" s="92"/>
      <c r="K650" s="91">
        <f t="shared" ref="K650:M650" si="190">+K649/J649-1</f>
        <v>2.7136861750321359</v>
      </c>
      <c r="L650" s="92">
        <f t="shared" si="190"/>
        <v>-0.23168960462947086</v>
      </c>
      <c r="M650" s="91">
        <f t="shared" si="190"/>
        <v>0.9906001943263798</v>
      </c>
      <c r="N650" s="93">
        <f>+N649/M649-1</f>
        <v>-2.6646596003078171E-2</v>
      </c>
      <c r="O650" s="93">
        <f>+O649/M649-1</f>
        <v>3.1798794328837827</v>
      </c>
      <c r="P650" s="93">
        <f>+P649/N649-1</f>
        <v>2.0526241421633142</v>
      </c>
      <c r="Q650" s="31"/>
      <c r="R650" s="94" t="s">
        <v>46</v>
      </c>
      <c r="S650" s="160" t="s">
        <v>22</v>
      </c>
      <c r="T650" s="244">
        <f>T649*T647</f>
        <v>457532.44154999993</v>
      </c>
      <c r="U650" s="245">
        <f t="shared" ref="U650:V650" si="191">U649*U647</f>
        <v>526162.30778249993</v>
      </c>
      <c r="V650" s="246">
        <f t="shared" si="191"/>
        <v>605086.6539498748</v>
      </c>
    </row>
    <row r="651" spans="2:24" ht="14">
      <c r="B651" s="138"/>
      <c r="C651" s="138"/>
      <c r="D651" s="138"/>
      <c r="E651" s="138"/>
      <c r="F651" s="138"/>
      <c r="G651" s="138"/>
      <c r="H651" s="138"/>
      <c r="I651" s="138"/>
      <c r="J651" s="138">
        <v>4.8000000000000001E-2</v>
      </c>
      <c r="K651" s="138">
        <v>0.10500000000000001</v>
      </c>
      <c r="L651" s="138">
        <v>8.4199999999999997E-2</v>
      </c>
      <c r="M651" s="138">
        <v>0.14000000000000001</v>
      </c>
      <c r="N651" s="138">
        <v>0.13</v>
      </c>
      <c r="O651" s="138">
        <v>0.3</v>
      </c>
      <c r="P651" s="138">
        <v>0.35</v>
      </c>
      <c r="Q651" s="6"/>
      <c r="R651" s="90" t="s">
        <v>47</v>
      </c>
      <c r="S651" s="161" t="s">
        <v>3708</v>
      </c>
      <c r="T651" s="180">
        <v>0.1</v>
      </c>
      <c r="U651" s="180">
        <v>0.1</v>
      </c>
      <c r="V651" s="247">
        <v>0.1</v>
      </c>
      <c r="W651" s="79">
        <v>3</v>
      </c>
      <c r="X651" s="79" t="s">
        <v>3730</v>
      </c>
    </row>
    <row r="652" spans="2:24" ht="14">
      <c r="B652" s="91"/>
      <c r="C652" s="91"/>
      <c r="D652" s="92"/>
      <c r="E652" s="91"/>
      <c r="F652" s="92"/>
      <c r="G652" s="91"/>
      <c r="H652" s="92"/>
      <c r="I652" s="91"/>
      <c r="J652" s="187"/>
      <c r="K652" s="91">
        <f t="shared" ref="K652:P652" si="192">+K651/K661</f>
        <v>1.8531579607724263E-2</v>
      </c>
      <c r="L652" s="92">
        <f t="shared" si="192"/>
        <v>1.6459611614719448E-2</v>
      </c>
      <c r="M652" s="91">
        <f t="shared" si="192"/>
        <v>2.2809355550690844E-2</v>
      </c>
      <c r="N652" s="93">
        <f>+N651/N660</f>
        <v>2.8761061946902658E-2</v>
      </c>
      <c r="O652" s="93">
        <f>+O651/O660</f>
        <v>6.097560975609756E-2</v>
      </c>
      <c r="P652" s="93">
        <f t="shared" si="192"/>
        <v>5.8333333333333327E-2</v>
      </c>
      <c r="Q652" s="6"/>
      <c r="R652" s="94" t="s">
        <v>48</v>
      </c>
      <c r="S652" s="161" t="s">
        <v>3708</v>
      </c>
      <c r="T652" s="248">
        <f>$P520*(1+T651)</f>
        <v>10644.458000000002</v>
      </c>
      <c r="U652" s="248">
        <f>$P520*(1+U651)</f>
        <v>10644.458000000002</v>
      </c>
      <c r="V652" s="249">
        <f>$P520*(1+V651)</f>
        <v>10644.458000000002</v>
      </c>
    </row>
    <row r="653" spans="2:24" ht="14">
      <c r="B653" s="95"/>
      <c r="C653" s="95"/>
      <c r="D653" s="96"/>
      <c r="E653" s="95"/>
      <c r="F653" s="96"/>
      <c r="G653" s="95"/>
      <c r="H653" s="96"/>
      <c r="I653" s="95"/>
      <c r="J653" s="96">
        <f t="shared" ref="J653:M653" si="193">+J651/J649</f>
        <v>1.5439229829383787</v>
      </c>
      <c r="K653" s="95">
        <f t="shared" si="193"/>
        <v>0.90942835931700083</v>
      </c>
      <c r="L653" s="96">
        <f t="shared" si="193"/>
        <v>0.9491931078139767</v>
      </c>
      <c r="M653" s="95">
        <f t="shared" si="193"/>
        <v>0.79284168920087184</v>
      </c>
      <c r="N653" s="97">
        <f>+N651/N649</f>
        <v>0.75636468414155389</v>
      </c>
      <c r="O653" s="97">
        <f>+O651/O649</f>
        <v>0.40645824936794256</v>
      </c>
      <c r="P653" s="97">
        <f>+P651/P649</f>
        <v>0.66708718874937023</v>
      </c>
      <c r="Q653" s="28"/>
      <c r="R653" s="98" t="s">
        <v>49</v>
      </c>
      <c r="S653" s="161" t="s">
        <v>3714</v>
      </c>
      <c r="T653" s="180">
        <v>0.2</v>
      </c>
      <c r="U653" s="180">
        <v>0.2</v>
      </c>
      <c r="V653" s="247">
        <v>0.2</v>
      </c>
      <c r="W653" s="79">
        <v>4</v>
      </c>
      <c r="X653" s="79" t="s">
        <v>3730</v>
      </c>
    </row>
    <row r="654" spans="2:24" ht="14">
      <c r="B654" s="16"/>
      <c r="C654" s="16"/>
      <c r="D654" s="16"/>
      <c r="E654" s="16"/>
      <c r="F654" s="16"/>
      <c r="G654" s="16"/>
      <c r="H654" s="16"/>
      <c r="I654" s="16"/>
      <c r="J654" s="16"/>
      <c r="K654" s="16">
        <f t="shared" ref="K654:M654" si="194">+K661*K647</f>
        <v>3093638.0607351968</v>
      </c>
      <c r="L654" s="16">
        <f t="shared" si="194"/>
        <v>2793091.4213605886</v>
      </c>
      <c r="M654" s="16">
        <f t="shared" si="194"/>
        <v>3351256.4539634623</v>
      </c>
      <c r="N654" s="16">
        <f>+N660*N647</f>
        <v>2467920</v>
      </c>
      <c r="O654" s="16">
        <f>+O660*O647</f>
        <v>2686320</v>
      </c>
      <c r="P654" s="16">
        <f>+P661*P647</f>
        <v>3276000</v>
      </c>
      <c r="Q654" s="6"/>
      <c r="R654" s="89" t="s">
        <v>50</v>
      </c>
      <c r="S654" s="161" t="s">
        <v>3714</v>
      </c>
      <c r="T654" s="248">
        <f>$P528*(1+T653)</f>
        <v>167793.41999999995</v>
      </c>
      <c r="U654" s="248">
        <f>$P528*(1+U653)</f>
        <v>167793.41999999995</v>
      </c>
      <c r="V654" s="249">
        <f>$P528*(1+V653)</f>
        <v>167793.41999999995</v>
      </c>
    </row>
    <row r="655" spans="2:24" ht="14">
      <c r="B655" s="32"/>
      <c r="C655" s="32"/>
      <c r="D655" s="33"/>
      <c r="E655" s="32"/>
      <c r="F655" s="33"/>
      <c r="G655" s="32"/>
      <c r="H655" s="33"/>
      <c r="I655" s="32"/>
      <c r="J655" s="33">
        <f t="shared" ref="J655:M655" si="195">+J661/J$648</f>
        <v>0</v>
      </c>
      <c r="K655" s="32">
        <f t="shared" si="195"/>
        <v>2.3996824204405782</v>
      </c>
      <c r="L655" s="33">
        <f t="shared" si="195"/>
        <v>2.18569691490847</v>
      </c>
      <c r="M655" s="32">
        <f t="shared" si="195"/>
        <v>2.5436785127815429</v>
      </c>
      <c r="N655" s="34">
        <f>+N660/N$648</f>
        <v>1.8209676106210595</v>
      </c>
      <c r="O655" s="34">
        <f>+O660/O$648</f>
        <v>1.5991400199386505</v>
      </c>
      <c r="P655" s="34">
        <f>+P661/P$648</f>
        <v>1.9014845608537365</v>
      </c>
      <c r="Q655" s="35">
        <f>(SUM(INDEX($B655:$P655,,$R$348-$B$348-$Q$348+1):INDEX($B655:$P655,$R$348-$B$348+1))-MAX(INDEX($B655:$P655,,$R$348-$B$348-$Q$348+1):INDEX($B655:$P655,$R$348-$B$348+1))-MIN(INDEX($B655:$P655,,$R$348-$B$348-$Q$348+1):INDEX($B655:$P655,$R$348-$B$348+1)))/(COUNT(INDEX($B655:$P655,,$R$348-$B$348-$Q$348+1):INDEX($B655:$P655,$R$348-$B$348+1))-2)</f>
        <v>1.9813943053524987</v>
      </c>
      <c r="R655" s="36" t="s">
        <v>51</v>
      </c>
      <c r="S655" s="160" t="s">
        <v>25</v>
      </c>
      <c r="T655" s="244">
        <f>(T647*T649)-(T651*T646)-(T653*T646)</f>
        <v>457532.39654999989</v>
      </c>
      <c r="U655" s="244">
        <f t="shared" ref="U655:V655" si="196">(U647*U649)-(U651*U646)-(U653*U646)</f>
        <v>526162.26278249989</v>
      </c>
      <c r="V655" s="250">
        <f t="shared" si="196"/>
        <v>605086.60894987476</v>
      </c>
      <c r="W655" s="79">
        <v>5</v>
      </c>
      <c r="X655" s="79" t="s">
        <v>3731</v>
      </c>
    </row>
    <row r="656" spans="2:24" ht="14">
      <c r="B656" s="32"/>
      <c r="C656" s="32"/>
      <c r="D656" s="33"/>
      <c r="E656" s="32"/>
      <c r="F656" s="33"/>
      <c r="G656" s="32"/>
      <c r="H656" s="33"/>
      <c r="I656" s="32"/>
      <c r="J656" s="33">
        <f t="shared" ref="J656:M656" si="197">+J661/J$649</f>
        <v>0</v>
      </c>
      <c r="K656" s="32">
        <f t="shared" si="197"/>
        <v>49.074519202774077</v>
      </c>
      <c r="L656" s="33">
        <f t="shared" si="197"/>
        <v>57.668013682967796</v>
      </c>
      <c r="M656" s="32">
        <f t="shared" si="197"/>
        <v>34.759495393847658</v>
      </c>
      <c r="N656" s="34">
        <f>+N660/N$649</f>
        <v>26.298218248614024</v>
      </c>
      <c r="O656" s="34">
        <f>+O660/O$649</f>
        <v>6.6659152896342579</v>
      </c>
      <c r="P656" s="34">
        <f>+P661/P$649</f>
        <v>11.435780378560635</v>
      </c>
      <c r="Q656" s="35">
        <f>(SUM(INDEX($B656:$P656,,$R$348-$B$348-$Q$348+1):INDEX($B656:$P656,$R$348-$B$348+1))-MAX(INDEX($B656:$P656,,$R$348-$B$348-$Q$348+1):INDEX($B656:$P656,$R$348-$B$348+1))-MIN(INDEX($B656:$P656,,$R$348-$B$348-$Q$348+1):INDEX($B656:$P656,$R$348-$B$348+1)))/(COUNT(INDEX($B656:$P656,,$R$348-$B$348-$Q$348+1):INDEX($B656:$P656,$R$348-$B$348+1))-2)</f>
        <v>25.646785702686127</v>
      </c>
      <c r="R656" s="36" t="s">
        <v>52</v>
      </c>
      <c r="S656" s="161" t="s">
        <v>3715</v>
      </c>
      <c r="T656" s="251">
        <v>5500</v>
      </c>
      <c r="U656" s="251">
        <v>5500</v>
      </c>
      <c r="V656" s="252">
        <v>5500</v>
      </c>
      <c r="W656" s="79">
        <v>6</v>
      </c>
      <c r="X656" s="79" t="s">
        <v>3732</v>
      </c>
    </row>
    <row r="657" spans="1:25" ht="14">
      <c r="B657" s="32"/>
      <c r="C657" s="32"/>
      <c r="D657" s="33"/>
      <c r="E657" s="32"/>
      <c r="F657" s="33"/>
      <c r="G657" s="32"/>
      <c r="H657" s="33"/>
      <c r="I657" s="32"/>
      <c r="J657" s="33">
        <f t="shared" ref="J657:P657" si="198">+(J654+J432-J354-J360)/J559</f>
        <v>-2.8549235544277525</v>
      </c>
      <c r="K657" s="32">
        <f t="shared" si="198"/>
        <v>28.344111056618107</v>
      </c>
      <c r="L657" s="33">
        <f t="shared" si="198"/>
        <v>28.370681757333109</v>
      </c>
      <c r="M657" s="32">
        <f t="shared" si="198"/>
        <v>16.435046154707933</v>
      </c>
      <c r="N657" s="34">
        <f t="shared" si="198"/>
        <v>12.260696287593763</v>
      </c>
      <c r="O657" s="34">
        <f t="shared" ref="O657" si="199">+(O654+O432-O354-O360)/O559</f>
        <v>4.4323251115226991</v>
      </c>
      <c r="P657" s="34">
        <f t="shared" si="198"/>
        <v>6.7651108925889556</v>
      </c>
      <c r="Q657" s="35">
        <f>(SUM(INDEX($B657:$P657,,$R$348-$B$348-$Q$348+1):INDEX($B657:$P657,$R$348-$B$348+1))-MAX(INDEX($B657:$P657,,$R$348-$B$348-$Q$348+1):INDEX($B657:$P657,$R$348-$B$348+1))-MIN(INDEX($B657:$P657,,$R$348-$B$348-$Q$348+1):INDEX($B657:$P657,$R$348-$B$348+1)))/(COUNT(INDEX($B657:$P657,,$R$348-$B$348-$Q$348+1):INDEX($B657:$P657,$R$348-$B$348+1))-2)</f>
        <v>13.647457900606293</v>
      </c>
      <c r="R657" s="36" t="s">
        <v>53</v>
      </c>
      <c r="S657" s="160" t="s">
        <v>29</v>
      </c>
      <c r="T657" s="244">
        <f>T655-T656</f>
        <v>452032.39654999989</v>
      </c>
      <c r="U657" s="244">
        <f>U655-U656</f>
        <v>520662.26278249989</v>
      </c>
      <c r="V657" s="250">
        <f>V655-V656</f>
        <v>599586.60894987476</v>
      </c>
      <c r="W657" s="79">
        <v>7</v>
      </c>
      <c r="X657" s="184" t="s">
        <v>3733</v>
      </c>
    </row>
    <row r="658" spans="1:25" ht="14">
      <c r="B658" s="32"/>
      <c r="C658" s="32"/>
      <c r="D658" s="33"/>
      <c r="E658" s="32"/>
      <c r="F658" s="33"/>
      <c r="G658" s="32"/>
      <c r="H658" s="33"/>
      <c r="I658" s="32"/>
      <c r="J658" s="33">
        <f t="shared" ref="J658:P658" si="200">J654/J465</f>
        <v>0</v>
      </c>
      <c r="K658" s="32">
        <f t="shared" si="200"/>
        <v>7.4903041044821537</v>
      </c>
      <c r="L658" s="33">
        <f t="shared" si="200"/>
        <v>5.2414430685330666</v>
      </c>
      <c r="M658" s="32">
        <f t="shared" si="200"/>
        <v>4.1040360687203608</v>
      </c>
      <c r="N658" s="34">
        <f t="shared" si="200"/>
        <v>3.0874898636849055</v>
      </c>
      <c r="O658" s="34">
        <f t="shared" ref="O658" si="201">O654/O465</f>
        <v>1.9017323730497611</v>
      </c>
      <c r="P658" s="34">
        <f t="shared" si="200"/>
        <v>2.4702510627904566</v>
      </c>
      <c r="Q658" s="35">
        <f>(SUM(INDEX($B658:$P658,,$R$348-$B$348-$Q$348+1):INDEX($B658:$P658,$R$348-$B$348+1))-MAX(INDEX($B658:$P658,,$R$348-$B$348-$Q$348+1):INDEX($B658:$P658,$R$348-$B$348+1))-MIN(INDEX($B658:$P658,,$R$348-$B$348-$Q$348+1):INDEX($B658:$P658,$R$348-$B$348+1)))/(COUNT(INDEX($B658:$P658,,$R$348-$B$348-$Q$348+1):INDEX($B658:$P658,$R$348-$B$348+1))-2)</f>
        <v>3.3609904873557097</v>
      </c>
      <c r="R658" s="36" t="s">
        <v>54</v>
      </c>
      <c r="S658" s="161" t="s">
        <v>3716</v>
      </c>
      <c r="T658" s="185">
        <v>0.2</v>
      </c>
      <c r="U658" s="164">
        <f>T658</f>
        <v>0.2</v>
      </c>
      <c r="V658" s="253">
        <f>T658</f>
        <v>0.2</v>
      </c>
      <c r="W658" s="79">
        <v>8</v>
      </c>
      <c r="X658" s="79" t="s">
        <v>3730</v>
      </c>
    </row>
    <row r="659" spans="1:25" s="15" customFormat="1" ht="14">
      <c r="A659" s="99"/>
      <c r="B659" s="138"/>
      <c r="C659" s="138"/>
      <c r="D659" s="138"/>
      <c r="E659" s="138"/>
      <c r="F659" s="138"/>
      <c r="G659" s="138"/>
      <c r="H659" s="138"/>
      <c r="I659" s="138"/>
      <c r="J659" s="138"/>
      <c r="K659" s="138">
        <v>6.25</v>
      </c>
      <c r="L659" s="138">
        <v>5.75</v>
      </c>
      <c r="M659" s="138">
        <v>8.1</v>
      </c>
      <c r="N659" s="145">
        <v>6.7</v>
      </c>
      <c r="O659" s="145">
        <v>7.2</v>
      </c>
      <c r="P659" s="145">
        <v>8</v>
      </c>
      <c r="Q659" s="31"/>
      <c r="R659" s="37" t="s">
        <v>55</v>
      </c>
      <c r="S659" s="160" t="s">
        <v>3717</v>
      </c>
      <c r="T659" s="244">
        <f>T657-(T657*T658)</f>
        <v>361625.91723999992</v>
      </c>
      <c r="U659" s="244">
        <f>U657-(U657*U658)</f>
        <v>416529.81022599991</v>
      </c>
      <c r="V659" s="250">
        <f>V657-(V657*V658)</f>
        <v>479669.28715989983</v>
      </c>
      <c r="W659" s="79">
        <v>9</v>
      </c>
      <c r="X659" s="79" t="s">
        <v>3734</v>
      </c>
    </row>
    <row r="660" spans="1:25" s="71" customFormat="1" ht="14">
      <c r="A660" s="100"/>
      <c r="B660" s="138"/>
      <c r="C660" s="138"/>
      <c r="D660" s="138"/>
      <c r="E660" s="138"/>
      <c r="F660" s="138"/>
      <c r="G660" s="138"/>
      <c r="H660" s="138"/>
      <c r="I660" s="138"/>
      <c r="J660" s="138"/>
      <c r="K660" s="138">
        <v>4.72</v>
      </c>
      <c r="L660" s="138">
        <v>4.66</v>
      </c>
      <c r="M660" s="138">
        <v>4.74</v>
      </c>
      <c r="N660" s="147">
        <v>4.5199999999999996</v>
      </c>
      <c r="O660" s="147">
        <v>4.92</v>
      </c>
      <c r="P660" s="145">
        <v>5.7</v>
      </c>
      <c r="Q660" s="38"/>
      <c r="R660" s="39" t="s">
        <v>56</v>
      </c>
      <c r="S660" s="160" t="s">
        <v>3718</v>
      </c>
      <c r="T660" s="170">
        <f>T659/(T647+T648)</f>
        <v>0.23557032118490065</v>
      </c>
      <c r="U660" s="170">
        <f>U659/(U647+U648)</f>
        <v>0.23614482972426959</v>
      </c>
      <c r="V660" s="254">
        <f t="shared" ref="V660" si="202">V659/(V647+V648)</f>
        <v>0.23664519721531632</v>
      </c>
    </row>
    <row r="661" spans="1:25" s="3" customFormat="1" ht="14">
      <c r="A661" s="101"/>
      <c r="B661" s="146"/>
      <c r="C661" s="146"/>
      <c r="D661" s="146"/>
      <c r="E661" s="146"/>
      <c r="F661" s="146"/>
      <c r="G661" s="146"/>
      <c r="H661" s="146"/>
      <c r="I661" s="146"/>
      <c r="J661" s="146"/>
      <c r="K661" s="146">
        <v>5.6660037742402869</v>
      </c>
      <c r="L661" s="146">
        <v>5.115552053773972</v>
      </c>
      <c r="M661" s="146">
        <v>6.137832333266414</v>
      </c>
      <c r="N661" s="146">
        <v>5.4325465801260888</v>
      </c>
      <c r="O661" s="146">
        <v>6.0280428324365056</v>
      </c>
      <c r="P661" s="149" t="str">
        <f>VLOOKUP($Q661,Price!$A$1:$F$1207,6,FALSE)</f>
        <v>6.00</v>
      </c>
      <c r="Q661" s="148" t="s">
        <v>171</v>
      </c>
      <c r="R661" s="36" t="s">
        <v>57</v>
      </c>
      <c r="S661" s="160" t="s">
        <v>3719</v>
      </c>
      <c r="T661" s="170">
        <f>(T659-P588)/P588</f>
        <v>0.26235487446647837</v>
      </c>
      <c r="U661" s="170">
        <f>(U659-P588)/P588</f>
        <v>0.45401203628451609</v>
      </c>
      <c r="V661" s="254">
        <f>(V659-P588)/P588</f>
        <v>0.67441777237525924</v>
      </c>
    </row>
    <row r="662" spans="1:25" ht="14">
      <c r="B662" s="201" t="s">
        <v>64</v>
      </c>
      <c r="C662" s="202"/>
      <c r="D662" s="202"/>
      <c r="E662" s="202"/>
      <c r="F662" s="202"/>
      <c r="G662" s="202"/>
      <c r="H662" s="202"/>
      <c r="I662" s="202"/>
      <c r="J662" s="202"/>
      <c r="K662" s="202"/>
      <c r="L662" s="202"/>
      <c r="M662" s="202"/>
      <c r="N662" s="202"/>
      <c r="O662" s="128"/>
      <c r="P662" s="128"/>
      <c r="Q662" s="28"/>
      <c r="R662" s="89"/>
      <c r="S662" s="264" t="s">
        <v>3720</v>
      </c>
      <c r="T662" s="265">
        <v>3276000</v>
      </c>
      <c r="U662" s="265">
        <v>3276000</v>
      </c>
      <c r="V662" s="266">
        <v>3276000</v>
      </c>
      <c r="Y662" s="192"/>
    </row>
    <row r="663" spans="1:25" ht="14">
      <c r="B663" s="102"/>
      <c r="C663" s="103"/>
      <c r="D663" s="102"/>
      <c r="E663" s="103"/>
      <c r="F663" s="102"/>
      <c r="G663" s="103"/>
      <c r="H663" s="102"/>
      <c r="I663" s="103"/>
      <c r="J663" s="102"/>
      <c r="K663" s="103">
        <f t="shared" ref="K663:P663" si="203">+K656/K650/100</f>
        <v>0.18084080485906934</v>
      </c>
      <c r="L663" s="102">
        <f t="shared" si="203"/>
        <v>-2.4890203328368248</v>
      </c>
      <c r="M663" s="103">
        <f t="shared" si="203"/>
        <v>0.35089328260716257</v>
      </c>
      <c r="N663" s="104">
        <f t="shared" si="203"/>
        <v>-9.8692599405853176</v>
      </c>
      <c r="O663" s="104">
        <f t="shared" ref="O663" si="204">+O656/O650/100</f>
        <v>2.0962792553392645E-2</v>
      </c>
      <c r="P663" s="104">
        <f t="shared" si="203"/>
        <v>5.5712978054073589E-2</v>
      </c>
      <c r="Q663" s="28"/>
      <c r="R663" s="89" t="s">
        <v>65</v>
      </c>
      <c r="S663" s="162" t="s">
        <v>57</v>
      </c>
      <c r="T663" s="255" t="str">
        <f>P661</f>
        <v>6.00</v>
      </c>
      <c r="U663" s="255" t="str">
        <f>T663</f>
        <v>6.00</v>
      </c>
      <c r="V663" s="256" t="str">
        <f>T663</f>
        <v>6.00</v>
      </c>
      <c r="X663" s="82"/>
    </row>
    <row r="664" spans="1:25" ht="14">
      <c r="B664" s="105"/>
      <c r="D664" s="105"/>
      <c r="F664" s="105"/>
      <c r="H664" s="105"/>
      <c r="I664" s="106"/>
      <c r="J664" s="107"/>
      <c r="K664" s="106"/>
      <c r="L664" s="107"/>
      <c r="M664" s="106"/>
      <c r="N664" s="108"/>
      <c r="O664" s="135"/>
      <c r="P664" s="135"/>
      <c r="Q664" s="30"/>
      <c r="R664" s="90" t="s">
        <v>66</v>
      </c>
      <c r="S664" s="162" t="s">
        <v>3747</v>
      </c>
      <c r="T664" s="257">
        <f>T659/T662</f>
        <v>0.1103864216239316</v>
      </c>
      <c r="U664" s="257">
        <f t="shared" ref="U664:V664" si="205">U659/U662</f>
        <v>0.12714585171733819</v>
      </c>
      <c r="V664" s="258">
        <f t="shared" si="205"/>
        <v>0.14641919632475575</v>
      </c>
    </row>
    <row r="665" spans="1:25" ht="14">
      <c r="B665" s="48">
        <f t="shared" ref="B665:P665" si="206">($Q655-B655)/$Q655</f>
        <v>1</v>
      </c>
      <c r="C665" s="49">
        <f t="shared" si="206"/>
        <v>1</v>
      </c>
      <c r="D665" s="48">
        <f t="shared" si="206"/>
        <v>1</v>
      </c>
      <c r="E665" s="49">
        <f t="shared" si="206"/>
        <v>1</v>
      </c>
      <c r="F665" s="48">
        <f t="shared" si="206"/>
        <v>1</v>
      </c>
      <c r="G665" s="49">
        <f t="shared" si="206"/>
        <v>1</v>
      </c>
      <c r="H665" s="48">
        <f t="shared" si="206"/>
        <v>1</v>
      </c>
      <c r="I665" s="49">
        <f t="shared" si="206"/>
        <v>1</v>
      </c>
      <c r="J665" s="48">
        <f t="shared" si="206"/>
        <v>1</v>
      </c>
      <c r="K665" s="49">
        <f t="shared" si="206"/>
        <v>-0.21110796268977072</v>
      </c>
      <c r="L665" s="48">
        <f t="shared" si="206"/>
        <v>-0.10311052626126575</v>
      </c>
      <c r="M665" s="49">
        <f t="shared" si="206"/>
        <v>-0.28378208512566172</v>
      </c>
      <c r="N665" s="50">
        <f t="shared" si="206"/>
        <v>8.0966566976631446E-2</v>
      </c>
      <c r="O665" s="50">
        <f t="shared" si="206"/>
        <v>0.19292186536583564</v>
      </c>
      <c r="P665" s="50">
        <f t="shared" si="206"/>
        <v>4.0330056608568837E-2</v>
      </c>
      <c r="Q665" s="31"/>
      <c r="R665" s="51" t="s">
        <v>67</v>
      </c>
      <c r="S665" s="162" t="s">
        <v>3722</v>
      </c>
      <c r="T665" s="259">
        <v>25</v>
      </c>
      <c r="U665" s="259">
        <v>25</v>
      </c>
      <c r="V665" s="260">
        <v>25</v>
      </c>
      <c r="W665" s="79" t="s">
        <v>3744</v>
      </c>
    </row>
    <row r="666" spans="1:25" ht="14">
      <c r="B666" s="48">
        <f t="shared" ref="B666:P666" si="207">($Q656-B656)/$Q656</f>
        <v>1</v>
      </c>
      <c r="C666" s="49">
        <f t="shared" si="207"/>
        <v>1</v>
      </c>
      <c r="D666" s="48">
        <f t="shared" si="207"/>
        <v>1</v>
      </c>
      <c r="E666" s="49">
        <f t="shared" si="207"/>
        <v>1</v>
      </c>
      <c r="F666" s="48">
        <f t="shared" si="207"/>
        <v>1</v>
      </c>
      <c r="G666" s="49">
        <f t="shared" si="207"/>
        <v>1</v>
      </c>
      <c r="H666" s="48">
        <f t="shared" si="207"/>
        <v>1</v>
      </c>
      <c r="I666" s="49">
        <f t="shared" si="207"/>
        <v>1</v>
      </c>
      <c r="J666" s="48">
        <f t="shared" si="207"/>
        <v>1</v>
      </c>
      <c r="K666" s="49">
        <f t="shared" si="207"/>
        <v>-0.91347640096802596</v>
      </c>
      <c r="L666" s="48">
        <f t="shared" si="207"/>
        <v>-1.2485474145373276</v>
      </c>
      <c r="M666" s="49">
        <f t="shared" si="207"/>
        <v>-0.35531585894629697</v>
      </c>
      <c r="N666" s="50">
        <f t="shared" si="207"/>
        <v>-2.5400163337414575E-2</v>
      </c>
      <c r="O666" s="50">
        <f t="shared" si="207"/>
        <v>0.7400876910303773</v>
      </c>
      <c r="P666" s="50">
        <f t="shared" si="207"/>
        <v>0.5541047322213597</v>
      </c>
      <c r="Q666" s="31"/>
      <c r="R666" s="51" t="s">
        <v>68</v>
      </c>
      <c r="S666" s="162" t="s">
        <v>3721</v>
      </c>
      <c r="T666" s="267">
        <f>T663/T664</f>
        <v>54.354511286188931</v>
      </c>
      <c r="U666" s="267">
        <f t="shared" ref="U666:V666" si="208">U663/U664</f>
        <v>47.189899780126389</v>
      </c>
      <c r="V666" s="268">
        <f t="shared" si="208"/>
        <v>40.978233391556685</v>
      </c>
    </row>
    <row r="667" spans="1:25" ht="14">
      <c r="B667" s="48">
        <f t="shared" ref="B667:P667" si="209">($Q657-B657)/$Q657</f>
        <v>1</v>
      </c>
      <c r="C667" s="49">
        <f t="shared" si="209"/>
        <v>1</v>
      </c>
      <c r="D667" s="48">
        <f t="shared" si="209"/>
        <v>1</v>
      </c>
      <c r="E667" s="49">
        <f t="shared" si="209"/>
        <v>1</v>
      </c>
      <c r="F667" s="48">
        <f t="shared" si="209"/>
        <v>1</v>
      </c>
      <c r="G667" s="49">
        <f t="shared" si="209"/>
        <v>1</v>
      </c>
      <c r="H667" s="48">
        <f t="shared" si="209"/>
        <v>1</v>
      </c>
      <c r="I667" s="49">
        <f t="shared" si="209"/>
        <v>1</v>
      </c>
      <c r="J667" s="48">
        <f t="shared" si="209"/>
        <v>1.2091908672823912</v>
      </c>
      <c r="K667" s="49">
        <f t="shared" si="209"/>
        <v>-1.0768784386840944</v>
      </c>
      <c r="L667" s="48">
        <f t="shared" si="209"/>
        <v>-1.078825372751121</v>
      </c>
      <c r="M667" s="49">
        <f t="shared" si="209"/>
        <v>-0.20425695938419425</v>
      </c>
      <c r="N667" s="50">
        <f t="shared" si="209"/>
        <v>0.10161318123215622</v>
      </c>
      <c r="O667" s="50">
        <f t="shared" si="209"/>
        <v>0.67522705372655578</v>
      </c>
      <c r="P667" s="50">
        <f t="shared" si="209"/>
        <v>0.50429516310957712</v>
      </c>
      <c r="Q667" s="31"/>
      <c r="R667" s="51" t="s">
        <v>69</v>
      </c>
      <c r="S667" s="162" t="s">
        <v>3746</v>
      </c>
      <c r="T667" s="168">
        <f>(T671-T663)/T671</f>
        <v>-1.1741804514475573</v>
      </c>
      <c r="U667" s="168">
        <f>(U671-U663)/U671</f>
        <v>-0.8875959912050555</v>
      </c>
      <c r="V667" s="261">
        <f>(V671-V663)/V671</f>
        <v>-0.63912933566226737</v>
      </c>
    </row>
    <row r="668" spans="1:25" ht="14">
      <c r="B668" s="48">
        <f t="shared" ref="B668:P668" si="210">($Q658-B658)/$Q658</f>
        <v>1</v>
      </c>
      <c r="C668" s="49">
        <f t="shared" si="210"/>
        <v>1</v>
      </c>
      <c r="D668" s="48">
        <f t="shared" si="210"/>
        <v>1</v>
      </c>
      <c r="E668" s="49">
        <f t="shared" si="210"/>
        <v>1</v>
      </c>
      <c r="F668" s="48">
        <f t="shared" si="210"/>
        <v>1</v>
      </c>
      <c r="G668" s="49">
        <f t="shared" si="210"/>
        <v>1</v>
      </c>
      <c r="H668" s="48">
        <f t="shared" si="210"/>
        <v>1</v>
      </c>
      <c r="I668" s="49">
        <f t="shared" si="210"/>
        <v>1</v>
      </c>
      <c r="J668" s="48">
        <f t="shared" si="210"/>
        <v>1</v>
      </c>
      <c r="K668" s="49">
        <f t="shared" si="210"/>
        <v>-1.2286002095695365</v>
      </c>
      <c r="L668" s="48">
        <f t="shared" si="210"/>
        <v>-0.55949357436498437</v>
      </c>
      <c r="M668" s="49">
        <f t="shared" si="210"/>
        <v>-0.22107934674615787</v>
      </c>
      <c r="N668" s="50">
        <f t="shared" si="210"/>
        <v>8.1375006772477748E-2</v>
      </c>
      <c r="O668" s="50">
        <f t="shared" si="210"/>
        <v>0.43417502066601604</v>
      </c>
      <c r="P668" s="50">
        <f t="shared" si="210"/>
        <v>0.26502289367264786</v>
      </c>
      <c r="Q668" s="31"/>
      <c r="R668" s="51" t="s">
        <v>70</v>
      </c>
      <c r="S668" s="162" t="s">
        <v>3748</v>
      </c>
      <c r="T668" s="168">
        <f>(T665-T666)/T665</f>
        <v>-1.1741804514475573</v>
      </c>
      <c r="U668" s="168">
        <f t="shared" ref="U668:V668" si="211">(U665-U666)/U665</f>
        <v>-0.8875959912050555</v>
      </c>
      <c r="V668" s="261">
        <f t="shared" si="211"/>
        <v>-0.63912933566226737</v>
      </c>
    </row>
    <row r="669" spans="1:25" ht="14">
      <c r="B669" s="105"/>
      <c r="D669" s="105"/>
      <c r="F669" s="105"/>
      <c r="H669" s="105"/>
      <c r="I669" s="96"/>
      <c r="J669" s="95"/>
      <c r="K669" s="96"/>
      <c r="L669" s="95"/>
      <c r="M669" s="96"/>
      <c r="N669" s="97">
        <f>N664/N660-1</f>
        <v>-1</v>
      </c>
      <c r="O669" s="97">
        <f>O664/O660-1</f>
        <v>-1</v>
      </c>
      <c r="P669" s="97">
        <f>P664/P661-1</f>
        <v>-1</v>
      </c>
      <c r="Q669" s="28"/>
      <c r="R669" s="98" t="s">
        <v>71</v>
      </c>
      <c r="S669" s="162" t="s">
        <v>3724</v>
      </c>
      <c r="T669" s="194">
        <v>0.15</v>
      </c>
      <c r="U669" s="194">
        <v>0.15</v>
      </c>
      <c r="V669" s="262">
        <v>0.15</v>
      </c>
    </row>
    <row r="670" spans="1:25" ht="14">
      <c r="B670" s="109">
        <f t="shared" ref="B670:M670" si="212">AVERAGE(B665:B669)</f>
        <v>1</v>
      </c>
      <c r="C670" s="110">
        <f t="shared" si="212"/>
        <v>1</v>
      </c>
      <c r="D670" s="109">
        <f t="shared" si="212"/>
        <v>1</v>
      </c>
      <c r="E670" s="110">
        <f t="shared" si="212"/>
        <v>1</v>
      </c>
      <c r="F670" s="109">
        <f t="shared" si="212"/>
        <v>1</v>
      </c>
      <c r="G670" s="110">
        <f t="shared" si="212"/>
        <v>1</v>
      </c>
      <c r="H670" s="109">
        <f t="shared" si="212"/>
        <v>1</v>
      </c>
      <c r="I670" s="110">
        <f t="shared" si="212"/>
        <v>1</v>
      </c>
      <c r="J670" s="52">
        <f t="shared" si="212"/>
        <v>1.0522977168205978</v>
      </c>
      <c r="K670" s="53">
        <f t="shared" si="212"/>
        <v>-0.85751575297785687</v>
      </c>
      <c r="L670" s="52">
        <f t="shared" si="212"/>
        <v>-0.74749422197867466</v>
      </c>
      <c r="M670" s="53">
        <f t="shared" si="212"/>
        <v>-0.26610856255057769</v>
      </c>
      <c r="N670" s="54">
        <f>AVERAGE(N665:N669)</f>
        <v>-0.15228908167122984</v>
      </c>
      <c r="O670" s="54">
        <f>AVERAGE(O665:O669)</f>
        <v>0.20848232615775694</v>
      </c>
      <c r="P670" s="54">
        <f>AVERAGE(P665:P669)</f>
        <v>7.2750569122430692E-2</v>
      </c>
      <c r="Q670" s="31"/>
      <c r="R670" s="51" t="s">
        <v>72</v>
      </c>
      <c r="S670" s="162" t="s">
        <v>3725</v>
      </c>
      <c r="T670" s="168">
        <f>_xlfn.RRI(3,(1-T667),(1+T669)^3)</f>
        <v>-0.11230049407917875</v>
      </c>
      <c r="U670" s="168">
        <f>_xlfn.RRI(3,(1-U667),(1+U669)^3)</f>
        <v>-6.9474758694592187E-2</v>
      </c>
      <c r="V670" s="261">
        <f>_xlfn.RRI(3,(1-V667),(1+V669)^3)</f>
        <v>-2.4650873498573644E-2</v>
      </c>
    </row>
    <row r="671" spans="1:25" ht="14">
      <c r="B671" s="203" t="s">
        <v>73</v>
      </c>
      <c r="C671" s="204"/>
      <c r="D671" s="204"/>
      <c r="E671" s="204"/>
      <c r="F671" s="204"/>
      <c r="G671" s="204"/>
      <c r="H671" s="204"/>
      <c r="I671" s="204"/>
      <c r="J671" s="204"/>
      <c r="K671" s="204"/>
      <c r="L671" s="204"/>
      <c r="M671" s="204"/>
      <c r="N671" s="204"/>
      <c r="O671" s="129"/>
      <c r="P671" s="129"/>
      <c r="Q671" s="28"/>
      <c r="R671" s="89"/>
      <c r="S671" s="162" t="s">
        <v>3745</v>
      </c>
      <c r="T671" s="257">
        <f>T664*T665</f>
        <v>2.7596605405982899</v>
      </c>
      <c r="U671" s="257">
        <f t="shared" ref="U671:V671" si="213">U665*U664</f>
        <v>3.1786462929334549</v>
      </c>
      <c r="V671" s="258">
        <f t="shared" si="213"/>
        <v>3.6604799081188939</v>
      </c>
    </row>
    <row r="672" spans="1:25" s="3" customFormat="1" ht="14">
      <c r="B672" s="55"/>
      <c r="C672" s="56">
        <f>+B$651+B672</f>
        <v>0</v>
      </c>
      <c r="D672" s="56">
        <f t="shared" ref="D672:N672" si="214">+C$651+C672</f>
        <v>0</v>
      </c>
      <c r="E672" s="56">
        <f t="shared" si="214"/>
        <v>0</v>
      </c>
      <c r="F672" s="56">
        <f t="shared" si="214"/>
        <v>0</v>
      </c>
      <c r="G672" s="56">
        <f t="shared" si="214"/>
        <v>0</v>
      </c>
      <c r="H672" s="56">
        <f t="shared" si="214"/>
        <v>0</v>
      </c>
      <c r="I672" s="56">
        <f t="shared" si="214"/>
        <v>0</v>
      </c>
      <c r="J672" s="56">
        <f t="shared" si="214"/>
        <v>0</v>
      </c>
      <c r="K672" s="56">
        <f t="shared" si="214"/>
        <v>4.8000000000000001E-2</v>
      </c>
      <c r="L672" s="56">
        <f t="shared" si="214"/>
        <v>0.15300000000000002</v>
      </c>
      <c r="M672" s="56">
        <f t="shared" si="214"/>
        <v>0.23720000000000002</v>
      </c>
      <c r="N672" s="57">
        <f t="shared" si="214"/>
        <v>0.37720000000000004</v>
      </c>
      <c r="O672" s="57">
        <f>+M$651+M672</f>
        <v>0.37720000000000004</v>
      </c>
      <c r="P672" s="57">
        <f>+N$651+N672</f>
        <v>0.5072000000000001</v>
      </c>
      <c r="Q672" s="31"/>
      <c r="R672" s="36" t="s">
        <v>74</v>
      </c>
      <c r="S672" s="163" t="s">
        <v>3727</v>
      </c>
      <c r="T672" s="169">
        <f>(T671-T663)/T663</f>
        <v>-0.54005657656695172</v>
      </c>
      <c r="U672" s="169">
        <f t="shared" ref="U672:V672" si="215">(U671-U663)/U663</f>
        <v>-0.47022561784442418</v>
      </c>
      <c r="V672" s="263">
        <f t="shared" si="215"/>
        <v>-0.38992001531351766</v>
      </c>
    </row>
    <row r="673" spans="1:22" s="3" customFormat="1" ht="14">
      <c r="B673" s="58">
        <f>+B$661+B672</f>
        <v>0</v>
      </c>
      <c r="C673" s="59">
        <f t="shared" ref="C673:P673" si="216">+C$661+C672</f>
        <v>0</v>
      </c>
      <c r="D673" s="59">
        <f t="shared" si="216"/>
        <v>0</v>
      </c>
      <c r="E673" s="59">
        <f t="shared" si="216"/>
        <v>0</v>
      </c>
      <c r="F673" s="59">
        <f t="shared" si="216"/>
        <v>0</v>
      </c>
      <c r="G673" s="59">
        <f t="shared" si="216"/>
        <v>0</v>
      </c>
      <c r="H673" s="59">
        <f t="shared" si="216"/>
        <v>0</v>
      </c>
      <c r="I673" s="59">
        <f t="shared" si="216"/>
        <v>0</v>
      </c>
      <c r="J673" s="59">
        <f t="shared" si="216"/>
        <v>0</v>
      </c>
      <c r="K673" s="59">
        <f t="shared" si="216"/>
        <v>5.7140037742402869</v>
      </c>
      <c r="L673" s="59">
        <f t="shared" si="216"/>
        <v>5.2685520537739716</v>
      </c>
      <c r="M673" s="59">
        <f t="shared" si="216"/>
        <v>6.3750323332664136</v>
      </c>
      <c r="N673" s="60">
        <f>+N$660+N672</f>
        <v>4.8971999999999998</v>
      </c>
      <c r="O673" s="60">
        <f>+O$660+O672</f>
        <v>5.2972000000000001</v>
      </c>
      <c r="P673" s="60">
        <f t="shared" si="216"/>
        <v>6.5072000000000001</v>
      </c>
      <c r="Q673" s="31"/>
      <c r="R673" s="36" t="s">
        <v>75</v>
      </c>
      <c r="S673" s="79"/>
      <c r="T673" s="79"/>
      <c r="U673" s="79"/>
      <c r="V673" s="79"/>
    </row>
    <row r="674" spans="1:22" s="3" customFormat="1" ht="14">
      <c r="B674" s="72"/>
      <c r="I674" s="61"/>
      <c r="J674" s="61"/>
      <c r="K674" s="61"/>
      <c r="L674" s="61"/>
      <c r="M674" s="61"/>
      <c r="N674" s="62"/>
      <c r="O674" s="62" t="e">
        <f>+O673/A673-1</f>
        <v>#DIV/0!</v>
      </c>
      <c r="P674" s="62" t="e">
        <f>+P673/B673-1</f>
        <v>#DIV/0!</v>
      </c>
      <c r="Q674" s="31"/>
      <c r="R674" s="63" t="s">
        <v>76</v>
      </c>
    </row>
    <row r="675" spans="1:22" s="70" customFormat="1" ht="14">
      <c r="A675" s="64"/>
      <c r="B675" s="65"/>
      <c r="C675" s="66" t="e">
        <f>RATE(C$348-$B$348,,-$B673,C673)</f>
        <v>#NUM!</v>
      </c>
      <c r="D675" s="66" t="e">
        <f t="shared" ref="D675:P675" si="217">RATE(D$348-$B$348,,-$B673,D673)</f>
        <v>#NUM!</v>
      </c>
      <c r="E675" s="66" t="e">
        <f t="shared" si="217"/>
        <v>#NUM!</v>
      </c>
      <c r="F675" s="66" t="e">
        <f t="shared" si="217"/>
        <v>#NUM!</v>
      </c>
      <c r="G675" s="66" t="e">
        <f t="shared" si="217"/>
        <v>#NUM!</v>
      </c>
      <c r="H675" s="66" t="e">
        <f t="shared" si="217"/>
        <v>#NUM!</v>
      </c>
      <c r="I675" s="66" t="e">
        <f t="shared" si="217"/>
        <v>#NUM!</v>
      </c>
      <c r="J675" s="66" t="e">
        <f t="shared" si="217"/>
        <v>#NUM!</v>
      </c>
      <c r="K675" s="66" t="e">
        <f t="shared" si="217"/>
        <v>#NUM!</v>
      </c>
      <c r="L675" s="66" t="e">
        <f t="shared" si="217"/>
        <v>#NUM!</v>
      </c>
      <c r="M675" s="66" t="e">
        <f t="shared" si="217"/>
        <v>#NUM!</v>
      </c>
      <c r="N675" s="67" t="e">
        <f t="shared" si="217"/>
        <v>#NUM!</v>
      </c>
      <c r="O675" s="67" t="e">
        <f t="shared" ref="O675" si="218">RATE(O$348-$B$348,,-$B673,O673)</f>
        <v>#NUM!</v>
      </c>
      <c r="P675" s="67" t="e">
        <f t="shared" si="217"/>
        <v>#NUM!</v>
      </c>
      <c r="Q675" s="68"/>
      <c r="R675" s="69" t="s">
        <v>77</v>
      </c>
      <c r="S675" s="3"/>
      <c r="T675" s="3"/>
      <c r="U675" s="3"/>
      <c r="V675" s="3"/>
    </row>
    <row r="676" spans="1:22" s="3" customFormat="1" ht="14">
      <c r="B676" s="55"/>
      <c r="C676" s="56"/>
      <c r="D676" s="56">
        <f t="shared" ref="D676:N676" si="219">+C$651+C676</f>
        <v>0</v>
      </c>
      <c r="E676" s="56">
        <f t="shared" si="219"/>
        <v>0</v>
      </c>
      <c r="F676" s="56">
        <f t="shared" si="219"/>
        <v>0</v>
      </c>
      <c r="G676" s="56">
        <f t="shared" si="219"/>
        <v>0</v>
      </c>
      <c r="H676" s="56">
        <f t="shared" si="219"/>
        <v>0</v>
      </c>
      <c r="I676" s="56">
        <f t="shared" si="219"/>
        <v>0</v>
      </c>
      <c r="J676" s="56">
        <f t="shared" si="219"/>
        <v>0</v>
      </c>
      <c r="K676" s="56">
        <f t="shared" si="219"/>
        <v>4.8000000000000001E-2</v>
      </c>
      <c r="L676" s="56">
        <f t="shared" si="219"/>
        <v>0.15300000000000002</v>
      </c>
      <c r="M676" s="56">
        <f t="shared" si="219"/>
        <v>0.23720000000000002</v>
      </c>
      <c r="N676" s="57">
        <f t="shared" si="219"/>
        <v>0.37720000000000004</v>
      </c>
      <c r="O676" s="57">
        <f>+M$651+M676</f>
        <v>0.37720000000000004</v>
      </c>
      <c r="P676" s="57">
        <f>+N$651+N676</f>
        <v>0.5072000000000001</v>
      </c>
      <c r="Q676" s="31"/>
      <c r="R676" s="36" t="s">
        <v>74</v>
      </c>
    </row>
    <row r="677" spans="1:22" s="3" customFormat="1" ht="14">
      <c r="B677" s="58"/>
      <c r="C677" s="59">
        <f t="shared" ref="C677:P677" si="220">+C$661+C676</f>
        <v>0</v>
      </c>
      <c r="D677" s="59">
        <f t="shared" si="220"/>
        <v>0</v>
      </c>
      <c r="E677" s="59">
        <f t="shared" si="220"/>
        <v>0</v>
      </c>
      <c r="F677" s="59">
        <f t="shared" si="220"/>
        <v>0</v>
      </c>
      <c r="G677" s="59">
        <f t="shared" si="220"/>
        <v>0</v>
      </c>
      <c r="H677" s="59">
        <f t="shared" si="220"/>
        <v>0</v>
      </c>
      <c r="I677" s="59">
        <f t="shared" si="220"/>
        <v>0</v>
      </c>
      <c r="J677" s="59">
        <f t="shared" si="220"/>
        <v>0</v>
      </c>
      <c r="K677" s="59">
        <f t="shared" si="220"/>
        <v>5.7140037742402869</v>
      </c>
      <c r="L677" s="59">
        <f t="shared" si="220"/>
        <v>5.2685520537739716</v>
      </c>
      <c r="M677" s="59">
        <f t="shared" si="220"/>
        <v>6.3750323332664136</v>
      </c>
      <c r="N677" s="60">
        <f>+N$660+N676</f>
        <v>4.8971999999999998</v>
      </c>
      <c r="O677" s="60">
        <f>+O$660+O676</f>
        <v>5.2972000000000001</v>
      </c>
      <c r="P677" s="60">
        <f t="shared" si="220"/>
        <v>6.5072000000000001</v>
      </c>
      <c r="Q677" s="31"/>
      <c r="R677" s="36" t="s">
        <v>75</v>
      </c>
      <c r="S677" s="70"/>
      <c r="T677" s="70"/>
      <c r="U677" s="70"/>
      <c r="V677" s="70"/>
    </row>
    <row r="678" spans="1:22" s="3" customFormat="1" ht="14">
      <c r="B678" s="72"/>
      <c r="I678" s="61"/>
      <c r="J678" s="61"/>
      <c r="K678" s="61"/>
      <c r="L678" s="61"/>
      <c r="M678" s="61"/>
      <c r="N678" s="62"/>
      <c r="O678" s="62" t="e">
        <f>+O677/B677-1</f>
        <v>#DIV/0!</v>
      </c>
      <c r="P678" s="62" t="e">
        <f>+P677/C677-1</f>
        <v>#DIV/0!</v>
      </c>
      <c r="Q678" s="31"/>
      <c r="R678" s="63" t="s">
        <v>76</v>
      </c>
    </row>
    <row r="679" spans="1:22" s="70" customFormat="1" ht="14">
      <c r="A679" s="64"/>
      <c r="B679" s="65"/>
      <c r="C679" s="66"/>
      <c r="D679" s="66" t="e">
        <f>RATE(D$348-$C$348,,-$C677,D677)</f>
        <v>#NUM!</v>
      </c>
      <c r="E679" s="66" t="e">
        <f t="shared" ref="E679:P679" si="221">RATE(E$348-$C$348,,-$C677,E677)</f>
        <v>#NUM!</v>
      </c>
      <c r="F679" s="66" t="e">
        <f t="shared" si="221"/>
        <v>#NUM!</v>
      </c>
      <c r="G679" s="66" t="e">
        <f t="shared" si="221"/>
        <v>#NUM!</v>
      </c>
      <c r="H679" s="66" t="e">
        <f t="shared" si="221"/>
        <v>#NUM!</v>
      </c>
      <c r="I679" s="66" t="e">
        <f t="shared" si="221"/>
        <v>#NUM!</v>
      </c>
      <c r="J679" s="66" t="e">
        <f t="shared" si="221"/>
        <v>#NUM!</v>
      </c>
      <c r="K679" s="66" t="e">
        <f t="shared" si="221"/>
        <v>#NUM!</v>
      </c>
      <c r="L679" s="66" t="e">
        <f t="shared" si="221"/>
        <v>#NUM!</v>
      </c>
      <c r="M679" s="66" t="e">
        <f t="shared" si="221"/>
        <v>#NUM!</v>
      </c>
      <c r="N679" s="67" t="e">
        <f t="shared" si="221"/>
        <v>#NUM!</v>
      </c>
      <c r="O679" s="67" t="e">
        <f t="shared" ref="O679" si="222">RATE(O$348-$C$348,,-$C677,O677)</f>
        <v>#NUM!</v>
      </c>
      <c r="P679" s="67" t="e">
        <f t="shared" si="221"/>
        <v>#NUM!</v>
      </c>
      <c r="Q679" s="68"/>
      <c r="R679" s="69" t="s">
        <v>77</v>
      </c>
      <c r="S679" s="3"/>
      <c r="T679" s="3"/>
      <c r="U679" s="3"/>
      <c r="V679" s="3"/>
    </row>
    <row r="680" spans="1:22" s="3" customFormat="1" ht="14">
      <c r="B680" s="55"/>
      <c r="C680" s="56"/>
      <c r="D680" s="56"/>
      <c r="E680" s="56">
        <f t="shared" ref="E680:N680" si="223">+D$651+D680</f>
        <v>0</v>
      </c>
      <c r="F680" s="56">
        <f t="shared" si="223"/>
        <v>0</v>
      </c>
      <c r="G680" s="56">
        <f t="shared" si="223"/>
        <v>0</v>
      </c>
      <c r="H680" s="56">
        <f t="shared" si="223"/>
        <v>0</v>
      </c>
      <c r="I680" s="56">
        <f t="shared" si="223"/>
        <v>0</v>
      </c>
      <c r="J680" s="56">
        <f t="shared" si="223"/>
        <v>0</v>
      </c>
      <c r="K680" s="56">
        <f t="shared" si="223"/>
        <v>4.8000000000000001E-2</v>
      </c>
      <c r="L680" s="56">
        <f t="shared" si="223"/>
        <v>0.15300000000000002</v>
      </c>
      <c r="M680" s="56">
        <f t="shared" si="223"/>
        <v>0.23720000000000002</v>
      </c>
      <c r="N680" s="57">
        <f t="shared" si="223"/>
        <v>0.37720000000000004</v>
      </c>
      <c r="O680" s="57">
        <f>+M$651+M680</f>
        <v>0.37720000000000004</v>
      </c>
      <c r="P680" s="57">
        <f>+N$651+N680</f>
        <v>0.5072000000000001</v>
      </c>
      <c r="Q680" s="31"/>
      <c r="R680" s="36" t="s">
        <v>74</v>
      </c>
    </row>
    <row r="681" spans="1:22" s="3" customFormat="1" ht="14">
      <c r="B681" s="58"/>
      <c r="C681" s="59"/>
      <c r="D681" s="59">
        <f t="shared" ref="D681:P681" si="224">+D$661+D680</f>
        <v>0</v>
      </c>
      <c r="E681" s="59">
        <f t="shared" si="224"/>
        <v>0</v>
      </c>
      <c r="F681" s="59">
        <f t="shared" si="224"/>
        <v>0</v>
      </c>
      <c r="G681" s="59">
        <f t="shared" si="224"/>
        <v>0</v>
      </c>
      <c r="H681" s="59">
        <f t="shared" si="224"/>
        <v>0</v>
      </c>
      <c r="I681" s="59">
        <f t="shared" si="224"/>
        <v>0</v>
      </c>
      <c r="J681" s="59">
        <f t="shared" si="224"/>
        <v>0</v>
      </c>
      <c r="K681" s="59">
        <f t="shared" si="224"/>
        <v>5.7140037742402869</v>
      </c>
      <c r="L681" s="59">
        <f t="shared" si="224"/>
        <v>5.2685520537739716</v>
      </c>
      <c r="M681" s="59">
        <f t="shared" si="224"/>
        <v>6.3750323332664136</v>
      </c>
      <c r="N681" s="60">
        <f>+N$660+N680</f>
        <v>4.8971999999999998</v>
      </c>
      <c r="O681" s="60">
        <f>+O$660+O680</f>
        <v>5.2972000000000001</v>
      </c>
      <c r="P681" s="60">
        <f t="shared" si="224"/>
        <v>6.5072000000000001</v>
      </c>
      <c r="Q681" s="31"/>
      <c r="R681" s="36" t="s">
        <v>75</v>
      </c>
      <c r="S681" s="70"/>
      <c r="T681" s="70"/>
      <c r="U681" s="70"/>
      <c r="V681" s="70"/>
    </row>
    <row r="682" spans="1:22" s="3" customFormat="1" ht="14">
      <c r="B682" s="72"/>
      <c r="I682" s="61"/>
      <c r="J682" s="61"/>
      <c r="K682" s="61"/>
      <c r="L682" s="61"/>
      <c r="M682" s="61"/>
      <c r="N682" s="62"/>
      <c r="O682" s="62" t="e">
        <f>+O681/C681-1</f>
        <v>#DIV/0!</v>
      </c>
      <c r="P682" s="62" t="e">
        <f>+P681/D681-1</f>
        <v>#DIV/0!</v>
      </c>
      <c r="Q682" s="31"/>
      <c r="R682" s="63" t="s">
        <v>76</v>
      </c>
    </row>
    <row r="683" spans="1:22" s="70" customFormat="1" ht="14">
      <c r="A683" s="64"/>
      <c r="B683" s="65"/>
      <c r="C683" s="66"/>
      <c r="D683" s="66"/>
      <c r="E683" s="66" t="e">
        <f>RATE(E$348-$D$348,,-$D681,E681)</f>
        <v>#NUM!</v>
      </c>
      <c r="F683" s="66" t="e">
        <f t="shared" ref="F683:P683" si="225">RATE(F$348-$D$348,,-$D681,F681)</f>
        <v>#NUM!</v>
      </c>
      <c r="G683" s="66" t="e">
        <f t="shared" si="225"/>
        <v>#NUM!</v>
      </c>
      <c r="H683" s="66" t="e">
        <f t="shared" si="225"/>
        <v>#NUM!</v>
      </c>
      <c r="I683" s="66" t="e">
        <f t="shared" si="225"/>
        <v>#NUM!</v>
      </c>
      <c r="J683" s="66" t="e">
        <f t="shared" si="225"/>
        <v>#NUM!</v>
      </c>
      <c r="K683" s="66" t="e">
        <f t="shared" si="225"/>
        <v>#NUM!</v>
      </c>
      <c r="L683" s="66" t="e">
        <f t="shared" si="225"/>
        <v>#NUM!</v>
      </c>
      <c r="M683" s="66" t="e">
        <f t="shared" si="225"/>
        <v>#NUM!</v>
      </c>
      <c r="N683" s="67" t="e">
        <f t="shared" si="225"/>
        <v>#NUM!</v>
      </c>
      <c r="O683" s="67" t="e">
        <f t="shared" ref="O683" si="226">RATE(O$348-$D$348,,-$D681,O681)</f>
        <v>#NUM!</v>
      </c>
      <c r="P683" s="67" t="e">
        <f t="shared" si="225"/>
        <v>#NUM!</v>
      </c>
      <c r="Q683" s="68"/>
      <c r="R683" s="69" t="s">
        <v>77</v>
      </c>
      <c r="S683" s="3"/>
      <c r="T683" s="3"/>
      <c r="U683" s="3"/>
      <c r="V683" s="3"/>
    </row>
    <row r="684" spans="1:22" s="3" customFormat="1" ht="14">
      <c r="B684" s="55"/>
      <c r="C684" s="56"/>
      <c r="D684" s="56"/>
      <c r="E684" s="56"/>
      <c r="F684" s="56">
        <f t="shared" ref="F684:N684" si="227">+E$651+E684</f>
        <v>0</v>
      </c>
      <c r="G684" s="56">
        <f t="shared" si="227"/>
        <v>0</v>
      </c>
      <c r="H684" s="56">
        <f t="shared" si="227"/>
        <v>0</v>
      </c>
      <c r="I684" s="56">
        <f t="shared" si="227"/>
        <v>0</v>
      </c>
      <c r="J684" s="56">
        <f t="shared" si="227"/>
        <v>0</v>
      </c>
      <c r="K684" s="56">
        <f t="shared" si="227"/>
        <v>4.8000000000000001E-2</v>
      </c>
      <c r="L684" s="56">
        <f t="shared" si="227"/>
        <v>0.15300000000000002</v>
      </c>
      <c r="M684" s="56">
        <f t="shared" si="227"/>
        <v>0.23720000000000002</v>
      </c>
      <c r="N684" s="57">
        <f t="shared" si="227"/>
        <v>0.37720000000000004</v>
      </c>
      <c r="O684" s="57">
        <f>+M$651+M684</f>
        <v>0.37720000000000004</v>
      </c>
      <c r="P684" s="57">
        <f>+N$651+N684</f>
        <v>0.5072000000000001</v>
      </c>
      <c r="Q684" s="31"/>
      <c r="R684" s="36" t="s">
        <v>74</v>
      </c>
    </row>
    <row r="685" spans="1:22" s="3" customFormat="1" ht="14">
      <c r="B685" s="58"/>
      <c r="C685" s="59"/>
      <c r="D685" s="59"/>
      <c r="E685" s="59">
        <f t="shared" ref="E685:P685" si="228">+E$661+E684</f>
        <v>0</v>
      </c>
      <c r="F685" s="59">
        <f t="shared" si="228"/>
        <v>0</v>
      </c>
      <c r="G685" s="59">
        <f t="shared" si="228"/>
        <v>0</v>
      </c>
      <c r="H685" s="59">
        <f t="shared" si="228"/>
        <v>0</v>
      </c>
      <c r="I685" s="59">
        <f t="shared" si="228"/>
        <v>0</v>
      </c>
      <c r="J685" s="59">
        <f t="shared" si="228"/>
        <v>0</v>
      </c>
      <c r="K685" s="59">
        <f t="shared" si="228"/>
        <v>5.7140037742402869</v>
      </c>
      <c r="L685" s="59">
        <f t="shared" si="228"/>
        <v>5.2685520537739716</v>
      </c>
      <c r="M685" s="59">
        <f t="shared" si="228"/>
        <v>6.3750323332664136</v>
      </c>
      <c r="N685" s="60">
        <f>+N$660+N684</f>
        <v>4.8971999999999998</v>
      </c>
      <c r="O685" s="60">
        <f>+O$660+O684</f>
        <v>5.2972000000000001</v>
      </c>
      <c r="P685" s="60">
        <f t="shared" si="228"/>
        <v>6.5072000000000001</v>
      </c>
      <c r="Q685" s="31"/>
      <c r="R685" s="36" t="s">
        <v>75</v>
      </c>
      <c r="S685" s="70"/>
      <c r="T685" s="70"/>
      <c r="U685" s="70"/>
      <c r="V685" s="70"/>
    </row>
    <row r="686" spans="1:22" s="3" customFormat="1" ht="14">
      <c r="B686" s="72"/>
      <c r="I686" s="61"/>
      <c r="J686" s="61"/>
      <c r="K686" s="61"/>
      <c r="L686" s="61"/>
      <c r="M686" s="61"/>
      <c r="N686" s="62"/>
      <c r="O686" s="62" t="e">
        <f>+O685/D685-1</f>
        <v>#DIV/0!</v>
      </c>
      <c r="P686" s="62" t="e">
        <f>+P685/E685-1</f>
        <v>#DIV/0!</v>
      </c>
      <c r="Q686" s="31"/>
      <c r="R686" s="63" t="s">
        <v>76</v>
      </c>
    </row>
    <row r="687" spans="1:22" s="70" customFormat="1" ht="14">
      <c r="A687" s="64"/>
      <c r="B687" s="65"/>
      <c r="C687" s="66"/>
      <c r="D687" s="66"/>
      <c r="E687" s="66"/>
      <c r="F687" s="66" t="e">
        <f>RATE(F$348-$E$348,,-$E685,F685)</f>
        <v>#NUM!</v>
      </c>
      <c r="G687" s="66" t="e">
        <f t="shared" ref="G687:P687" si="229">RATE(G$348-$E$348,,-$E685,G685)</f>
        <v>#NUM!</v>
      </c>
      <c r="H687" s="66" t="e">
        <f t="shared" si="229"/>
        <v>#NUM!</v>
      </c>
      <c r="I687" s="66" t="e">
        <f t="shared" si="229"/>
        <v>#NUM!</v>
      </c>
      <c r="J687" s="66" t="e">
        <f t="shared" si="229"/>
        <v>#NUM!</v>
      </c>
      <c r="K687" s="66" t="e">
        <f t="shared" si="229"/>
        <v>#NUM!</v>
      </c>
      <c r="L687" s="66" t="e">
        <f t="shared" si="229"/>
        <v>#NUM!</v>
      </c>
      <c r="M687" s="66" t="e">
        <f t="shared" si="229"/>
        <v>#NUM!</v>
      </c>
      <c r="N687" s="67" t="e">
        <f t="shared" si="229"/>
        <v>#NUM!</v>
      </c>
      <c r="O687" s="67" t="e">
        <f t="shared" ref="O687" si="230">RATE(O$348-$E$348,,-$E685,O685)</f>
        <v>#NUM!</v>
      </c>
      <c r="P687" s="67" t="e">
        <f t="shared" si="229"/>
        <v>#NUM!</v>
      </c>
      <c r="Q687" s="68"/>
      <c r="R687" s="69" t="s">
        <v>77</v>
      </c>
      <c r="S687" s="3"/>
      <c r="T687" s="3"/>
      <c r="U687" s="3"/>
      <c r="V687" s="3"/>
    </row>
    <row r="688" spans="1:22" s="3" customFormat="1" ht="14">
      <c r="B688" s="55"/>
      <c r="C688" s="56"/>
      <c r="D688" s="56"/>
      <c r="E688" s="56"/>
      <c r="F688" s="56"/>
      <c r="G688" s="56">
        <f t="shared" ref="G688:N688" si="231">+F$651+F688</f>
        <v>0</v>
      </c>
      <c r="H688" s="56">
        <f t="shared" si="231"/>
        <v>0</v>
      </c>
      <c r="I688" s="56">
        <f t="shared" si="231"/>
        <v>0</v>
      </c>
      <c r="J688" s="56">
        <f t="shared" si="231"/>
        <v>0</v>
      </c>
      <c r="K688" s="56">
        <f t="shared" si="231"/>
        <v>4.8000000000000001E-2</v>
      </c>
      <c r="L688" s="56">
        <f t="shared" si="231"/>
        <v>0.15300000000000002</v>
      </c>
      <c r="M688" s="56">
        <f t="shared" si="231"/>
        <v>0.23720000000000002</v>
      </c>
      <c r="N688" s="57">
        <f t="shared" si="231"/>
        <v>0.37720000000000004</v>
      </c>
      <c r="O688" s="57">
        <f>+M$651+M688</f>
        <v>0.37720000000000004</v>
      </c>
      <c r="P688" s="57">
        <f>+N$651+N688</f>
        <v>0.5072000000000001</v>
      </c>
      <c r="Q688" s="31"/>
      <c r="R688" s="36" t="s">
        <v>74</v>
      </c>
    </row>
    <row r="689" spans="1:22" s="3" customFormat="1" ht="14">
      <c r="B689" s="58"/>
      <c r="C689" s="59"/>
      <c r="D689" s="59"/>
      <c r="E689" s="59"/>
      <c r="F689" s="59">
        <f t="shared" ref="F689:P689" si="232">+F$661+F688</f>
        <v>0</v>
      </c>
      <c r="G689" s="59">
        <f t="shared" si="232"/>
        <v>0</v>
      </c>
      <c r="H689" s="59">
        <f t="shared" si="232"/>
        <v>0</v>
      </c>
      <c r="I689" s="59">
        <f t="shared" si="232"/>
        <v>0</v>
      </c>
      <c r="J689" s="59">
        <f t="shared" si="232"/>
        <v>0</v>
      </c>
      <c r="K689" s="59">
        <f t="shared" si="232"/>
        <v>5.7140037742402869</v>
      </c>
      <c r="L689" s="59">
        <f t="shared" si="232"/>
        <v>5.2685520537739716</v>
      </c>
      <c r="M689" s="59">
        <f t="shared" si="232"/>
        <v>6.3750323332664136</v>
      </c>
      <c r="N689" s="60">
        <f>+N$660+N688</f>
        <v>4.8971999999999998</v>
      </c>
      <c r="O689" s="60">
        <f>+O$660+O688</f>
        <v>5.2972000000000001</v>
      </c>
      <c r="P689" s="60">
        <f t="shared" si="232"/>
        <v>6.5072000000000001</v>
      </c>
      <c r="Q689" s="31"/>
      <c r="R689" s="36" t="s">
        <v>75</v>
      </c>
      <c r="S689" s="70"/>
      <c r="T689" s="70"/>
      <c r="U689" s="70"/>
      <c r="V689" s="70"/>
    </row>
    <row r="690" spans="1:22" s="3" customFormat="1" ht="14">
      <c r="B690" s="72"/>
      <c r="I690" s="61"/>
      <c r="J690" s="61"/>
      <c r="K690" s="61"/>
      <c r="L690" s="61"/>
      <c r="M690" s="61"/>
      <c r="N690" s="62"/>
      <c r="O690" s="62" t="e">
        <f>+O689/E689-1</f>
        <v>#DIV/0!</v>
      </c>
      <c r="P690" s="62" t="e">
        <f>+P689/F689-1</f>
        <v>#DIV/0!</v>
      </c>
      <c r="Q690" s="31"/>
      <c r="R690" s="63" t="s">
        <v>76</v>
      </c>
    </row>
    <row r="691" spans="1:22" s="70" customFormat="1" ht="14">
      <c r="A691" s="64"/>
      <c r="B691" s="65"/>
      <c r="C691" s="66"/>
      <c r="D691" s="66"/>
      <c r="E691" s="66"/>
      <c r="F691" s="66"/>
      <c r="G691" s="66" t="e">
        <f>RATE(G$348-$F$348,,-$F689,G689)</f>
        <v>#NUM!</v>
      </c>
      <c r="H691" s="66" t="e">
        <f t="shared" ref="H691:P691" si="233">RATE(H$348-$F$348,,-$F689,H689)</f>
        <v>#NUM!</v>
      </c>
      <c r="I691" s="66" t="e">
        <f t="shared" si="233"/>
        <v>#NUM!</v>
      </c>
      <c r="J691" s="66" t="e">
        <f t="shared" si="233"/>
        <v>#NUM!</v>
      </c>
      <c r="K691" s="66" t="e">
        <f t="shared" si="233"/>
        <v>#NUM!</v>
      </c>
      <c r="L691" s="66" t="e">
        <f t="shared" si="233"/>
        <v>#NUM!</v>
      </c>
      <c r="M691" s="66" t="e">
        <f t="shared" si="233"/>
        <v>#NUM!</v>
      </c>
      <c r="N691" s="67" t="e">
        <f t="shared" si="233"/>
        <v>#NUM!</v>
      </c>
      <c r="O691" s="67" t="e">
        <f t="shared" ref="O691" si="234">RATE(O$348-$F$348,,-$F689,O689)</f>
        <v>#NUM!</v>
      </c>
      <c r="P691" s="67" t="e">
        <f t="shared" si="233"/>
        <v>#NUM!</v>
      </c>
      <c r="Q691" s="68"/>
      <c r="R691" s="69" t="s">
        <v>77</v>
      </c>
      <c r="S691" s="3"/>
      <c r="T691" s="3"/>
      <c r="U691" s="3"/>
      <c r="V691" s="3"/>
    </row>
    <row r="692" spans="1:22" s="3" customFormat="1" ht="14">
      <c r="B692" s="55"/>
      <c r="C692" s="56"/>
      <c r="D692" s="56"/>
      <c r="E692" s="56"/>
      <c r="F692" s="56"/>
      <c r="G692" s="56"/>
      <c r="H692" s="56">
        <f t="shared" ref="H692:N692" si="235">+G$651+G692</f>
        <v>0</v>
      </c>
      <c r="I692" s="56">
        <f t="shared" si="235"/>
        <v>0</v>
      </c>
      <c r="J692" s="56">
        <f t="shared" si="235"/>
        <v>0</v>
      </c>
      <c r="K692" s="56">
        <f t="shared" si="235"/>
        <v>4.8000000000000001E-2</v>
      </c>
      <c r="L692" s="56">
        <f t="shared" si="235"/>
        <v>0.15300000000000002</v>
      </c>
      <c r="M692" s="56">
        <f t="shared" si="235"/>
        <v>0.23720000000000002</v>
      </c>
      <c r="N692" s="57">
        <f t="shared" si="235"/>
        <v>0.37720000000000004</v>
      </c>
      <c r="O692" s="57">
        <f>+M$651+M692</f>
        <v>0.37720000000000004</v>
      </c>
      <c r="P692" s="57">
        <f>+N$651+N692</f>
        <v>0.5072000000000001</v>
      </c>
      <c r="Q692" s="31"/>
      <c r="R692" s="36" t="s">
        <v>74</v>
      </c>
    </row>
    <row r="693" spans="1:22" s="3" customFormat="1" ht="14">
      <c r="B693" s="58"/>
      <c r="C693" s="59"/>
      <c r="D693" s="59"/>
      <c r="E693" s="59"/>
      <c r="F693" s="59"/>
      <c r="G693" s="59">
        <f t="shared" ref="G693:P693" si="236">+G$661+G692</f>
        <v>0</v>
      </c>
      <c r="H693" s="59">
        <f t="shared" si="236"/>
        <v>0</v>
      </c>
      <c r="I693" s="59">
        <f t="shared" si="236"/>
        <v>0</v>
      </c>
      <c r="J693" s="59">
        <f t="shared" si="236"/>
        <v>0</v>
      </c>
      <c r="K693" s="59">
        <f t="shared" si="236"/>
        <v>5.7140037742402869</v>
      </c>
      <c r="L693" s="59">
        <f t="shared" si="236"/>
        <v>5.2685520537739716</v>
      </c>
      <c r="M693" s="59">
        <f t="shared" si="236"/>
        <v>6.3750323332664136</v>
      </c>
      <c r="N693" s="60">
        <f>+N$660+N692</f>
        <v>4.8971999999999998</v>
      </c>
      <c r="O693" s="60">
        <f>+O$660+O692</f>
        <v>5.2972000000000001</v>
      </c>
      <c r="P693" s="60">
        <f t="shared" si="236"/>
        <v>6.5072000000000001</v>
      </c>
      <c r="Q693" s="31"/>
      <c r="R693" s="36" t="s">
        <v>75</v>
      </c>
      <c r="S693" s="70"/>
      <c r="T693" s="70"/>
      <c r="U693" s="70"/>
      <c r="V693" s="70"/>
    </row>
    <row r="694" spans="1:22" s="3" customFormat="1" ht="14">
      <c r="B694" s="72"/>
      <c r="I694" s="61"/>
      <c r="J694" s="61"/>
      <c r="K694" s="61"/>
      <c r="L694" s="61"/>
      <c r="M694" s="61"/>
      <c r="N694" s="62"/>
      <c r="O694" s="62" t="e">
        <f>+O693/F693-1</f>
        <v>#DIV/0!</v>
      </c>
      <c r="P694" s="62" t="e">
        <f>+P693/G693-1</f>
        <v>#DIV/0!</v>
      </c>
      <c r="Q694" s="31"/>
      <c r="R694" s="63" t="s">
        <v>76</v>
      </c>
    </row>
    <row r="695" spans="1:22" s="70" customFormat="1" ht="14">
      <c r="A695" s="64"/>
      <c r="B695" s="65"/>
      <c r="C695" s="66"/>
      <c r="D695" s="66"/>
      <c r="E695" s="66"/>
      <c r="F695" s="66"/>
      <c r="G695" s="66"/>
      <c r="H695" s="66" t="e">
        <f>RATE(H$348-$G$348,,-$G693,H693)</f>
        <v>#NUM!</v>
      </c>
      <c r="I695" s="66" t="e">
        <f t="shared" ref="I695:P695" si="237">RATE(I$348-$G$348,,-$G693,I693)</f>
        <v>#NUM!</v>
      </c>
      <c r="J695" s="66" t="e">
        <f t="shared" si="237"/>
        <v>#NUM!</v>
      </c>
      <c r="K695" s="66" t="e">
        <f t="shared" si="237"/>
        <v>#NUM!</v>
      </c>
      <c r="L695" s="66" t="e">
        <f t="shared" si="237"/>
        <v>#NUM!</v>
      </c>
      <c r="M695" s="66" t="e">
        <f t="shared" si="237"/>
        <v>#NUM!</v>
      </c>
      <c r="N695" s="67" t="e">
        <f t="shared" si="237"/>
        <v>#NUM!</v>
      </c>
      <c r="O695" s="67" t="e">
        <f t="shared" ref="O695" si="238">RATE(O$348-$G$348,,-$G693,O693)</f>
        <v>#NUM!</v>
      </c>
      <c r="P695" s="67" t="e">
        <f t="shared" si="237"/>
        <v>#NUM!</v>
      </c>
      <c r="Q695" s="68"/>
      <c r="R695" s="69" t="s">
        <v>77</v>
      </c>
      <c r="S695" s="3"/>
      <c r="T695" s="3"/>
      <c r="U695" s="3"/>
      <c r="V695" s="3"/>
    </row>
    <row r="696" spans="1:22" s="3" customFormat="1" ht="14">
      <c r="B696" s="55"/>
      <c r="C696" s="56"/>
      <c r="D696" s="56"/>
      <c r="E696" s="56"/>
      <c r="F696" s="56"/>
      <c r="G696" s="56"/>
      <c r="H696" s="56"/>
      <c r="I696" s="56">
        <f t="shared" ref="I696:N696" si="239">+H$651+H696</f>
        <v>0</v>
      </c>
      <c r="J696" s="56">
        <f t="shared" si="239"/>
        <v>0</v>
      </c>
      <c r="K696" s="56">
        <f t="shared" si="239"/>
        <v>4.8000000000000001E-2</v>
      </c>
      <c r="L696" s="56">
        <f t="shared" si="239"/>
        <v>0.15300000000000002</v>
      </c>
      <c r="M696" s="56">
        <f t="shared" si="239"/>
        <v>0.23720000000000002</v>
      </c>
      <c r="N696" s="57">
        <f t="shared" si="239"/>
        <v>0.37720000000000004</v>
      </c>
      <c r="O696" s="57">
        <f>+M$651+M696</f>
        <v>0.37720000000000004</v>
      </c>
      <c r="P696" s="57">
        <f>+N$651+N696</f>
        <v>0.5072000000000001</v>
      </c>
      <c r="Q696" s="31"/>
      <c r="R696" s="36" t="s">
        <v>74</v>
      </c>
    </row>
    <row r="697" spans="1:22" s="3" customFormat="1" ht="14">
      <c r="B697" s="58"/>
      <c r="C697" s="59"/>
      <c r="D697" s="59"/>
      <c r="E697" s="59"/>
      <c r="F697" s="59"/>
      <c r="G697" s="59"/>
      <c r="H697" s="59">
        <f t="shared" ref="H697:P697" si="240">+H$661+H696</f>
        <v>0</v>
      </c>
      <c r="I697" s="59">
        <f t="shared" si="240"/>
        <v>0</v>
      </c>
      <c r="J697" s="59">
        <f t="shared" si="240"/>
        <v>0</v>
      </c>
      <c r="K697" s="59">
        <f t="shared" si="240"/>
        <v>5.7140037742402869</v>
      </c>
      <c r="L697" s="59">
        <f t="shared" si="240"/>
        <v>5.2685520537739716</v>
      </c>
      <c r="M697" s="59">
        <f t="shared" si="240"/>
        <v>6.3750323332664136</v>
      </c>
      <c r="N697" s="60">
        <f>+N$660+N696</f>
        <v>4.8971999999999998</v>
      </c>
      <c r="O697" s="60">
        <f>+O$660+O696</f>
        <v>5.2972000000000001</v>
      </c>
      <c r="P697" s="60">
        <f t="shared" si="240"/>
        <v>6.5072000000000001</v>
      </c>
      <c r="Q697" s="31"/>
      <c r="R697" s="36" t="s">
        <v>75</v>
      </c>
      <c r="S697" s="70"/>
      <c r="T697" s="70"/>
      <c r="U697" s="70"/>
      <c r="V697" s="70"/>
    </row>
    <row r="698" spans="1:22" s="3" customFormat="1" ht="14">
      <c r="B698" s="72"/>
      <c r="I698" s="61"/>
      <c r="J698" s="61"/>
      <c r="K698" s="61"/>
      <c r="L698" s="61"/>
      <c r="M698" s="61"/>
      <c r="N698" s="62"/>
      <c r="O698" s="62" t="e">
        <f>+O697/G697-1</f>
        <v>#DIV/0!</v>
      </c>
      <c r="P698" s="62" t="e">
        <f>+P697/H697-1</f>
        <v>#DIV/0!</v>
      </c>
      <c r="Q698" s="31"/>
      <c r="R698" s="63" t="s">
        <v>76</v>
      </c>
    </row>
    <row r="699" spans="1:22" s="70" customFormat="1" ht="14">
      <c r="A699" s="64"/>
      <c r="B699" s="65"/>
      <c r="C699" s="66"/>
      <c r="D699" s="66"/>
      <c r="E699" s="66"/>
      <c r="F699" s="66"/>
      <c r="G699" s="66"/>
      <c r="H699" s="66"/>
      <c r="I699" s="66" t="e">
        <f t="shared" ref="I699:P699" si="241">RATE(I$348-$H$348,,-$H697,I697)</f>
        <v>#NUM!</v>
      </c>
      <c r="J699" s="66" t="e">
        <f t="shared" si="241"/>
        <v>#NUM!</v>
      </c>
      <c r="K699" s="66" t="e">
        <f t="shared" si="241"/>
        <v>#NUM!</v>
      </c>
      <c r="L699" s="66" t="e">
        <f t="shared" si="241"/>
        <v>#NUM!</v>
      </c>
      <c r="M699" s="66" t="e">
        <f t="shared" si="241"/>
        <v>#NUM!</v>
      </c>
      <c r="N699" s="67" t="e">
        <f t="shared" si="241"/>
        <v>#NUM!</v>
      </c>
      <c r="O699" s="67" t="e">
        <f t="shared" ref="O699" si="242">RATE(O$348-$H$348,,-$H697,O697)</f>
        <v>#NUM!</v>
      </c>
      <c r="P699" s="67" t="e">
        <f t="shared" si="241"/>
        <v>#NUM!</v>
      </c>
      <c r="Q699" s="68"/>
      <c r="R699" s="69" t="s">
        <v>77</v>
      </c>
      <c r="S699" s="3"/>
      <c r="T699" s="3"/>
      <c r="U699" s="3"/>
      <c r="V699" s="3"/>
    </row>
    <row r="700" spans="1:22" s="3" customFormat="1" ht="14">
      <c r="B700" s="55"/>
      <c r="C700" s="56"/>
      <c r="D700" s="56"/>
      <c r="E700" s="56"/>
      <c r="F700" s="56"/>
      <c r="G700" s="56"/>
      <c r="H700" s="56"/>
      <c r="I700" s="56"/>
      <c r="J700" s="56">
        <f t="shared" ref="J700:N700" si="243">+I$651+I700</f>
        <v>0</v>
      </c>
      <c r="K700" s="56">
        <f t="shared" si="243"/>
        <v>4.8000000000000001E-2</v>
      </c>
      <c r="L700" s="56">
        <f t="shared" si="243"/>
        <v>0.15300000000000002</v>
      </c>
      <c r="M700" s="56">
        <f t="shared" si="243"/>
        <v>0.23720000000000002</v>
      </c>
      <c r="N700" s="57">
        <f t="shared" si="243"/>
        <v>0.37720000000000004</v>
      </c>
      <c r="O700" s="57">
        <f>+M$651+M700</f>
        <v>0.37720000000000004</v>
      </c>
      <c r="P700" s="57">
        <f>+N$651+N700</f>
        <v>0.5072000000000001</v>
      </c>
      <c r="Q700" s="31"/>
      <c r="R700" s="36" t="s">
        <v>74</v>
      </c>
    </row>
    <row r="701" spans="1:22" s="3" customFormat="1" ht="14">
      <c r="B701" s="58"/>
      <c r="C701" s="59"/>
      <c r="D701" s="59"/>
      <c r="E701" s="59"/>
      <c r="F701" s="59"/>
      <c r="G701" s="59"/>
      <c r="H701" s="59"/>
      <c r="I701" s="59">
        <f t="shared" ref="I701:P701" si="244">+I$661+I700</f>
        <v>0</v>
      </c>
      <c r="J701" s="59">
        <f t="shared" si="244"/>
        <v>0</v>
      </c>
      <c r="K701" s="59">
        <f t="shared" si="244"/>
        <v>5.7140037742402869</v>
      </c>
      <c r="L701" s="59">
        <f t="shared" si="244"/>
        <v>5.2685520537739716</v>
      </c>
      <c r="M701" s="59">
        <f t="shared" si="244"/>
        <v>6.3750323332664136</v>
      </c>
      <c r="N701" s="60">
        <f>+N$660+N700</f>
        <v>4.8971999999999998</v>
      </c>
      <c r="O701" s="60">
        <f>+O$660+O700</f>
        <v>5.2972000000000001</v>
      </c>
      <c r="P701" s="60">
        <f t="shared" si="244"/>
        <v>6.5072000000000001</v>
      </c>
      <c r="Q701" s="31"/>
      <c r="R701" s="36" t="s">
        <v>75</v>
      </c>
      <c r="S701" s="70"/>
      <c r="T701" s="70"/>
      <c r="U701" s="70"/>
      <c r="V701" s="70"/>
    </row>
    <row r="702" spans="1:22" s="3" customFormat="1" ht="14">
      <c r="B702" s="72"/>
      <c r="I702" s="61"/>
      <c r="J702" s="61"/>
      <c r="K702" s="61"/>
      <c r="L702" s="61"/>
      <c r="M702" s="61"/>
      <c r="N702" s="62"/>
      <c r="O702" s="62" t="e">
        <f>+O701/H701-1</f>
        <v>#DIV/0!</v>
      </c>
      <c r="P702" s="62" t="e">
        <f>+P701/I701-1</f>
        <v>#DIV/0!</v>
      </c>
      <c r="Q702" s="31"/>
      <c r="R702" s="63" t="s">
        <v>76</v>
      </c>
    </row>
    <row r="703" spans="1:22" s="70" customFormat="1" ht="14">
      <c r="A703" s="64"/>
      <c r="B703" s="65"/>
      <c r="C703" s="66"/>
      <c r="D703" s="66"/>
      <c r="E703" s="66"/>
      <c r="F703" s="66"/>
      <c r="G703" s="66"/>
      <c r="H703" s="66"/>
      <c r="I703" s="66"/>
      <c r="J703" s="66" t="e">
        <f t="shared" ref="J703:P703" si="245">RATE(J$348-$I$348,,-$I701,J701)</f>
        <v>#NUM!</v>
      </c>
      <c r="K703" s="66" t="e">
        <f t="shared" si="245"/>
        <v>#NUM!</v>
      </c>
      <c r="L703" s="66" t="e">
        <f t="shared" si="245"/>
        <v>#NUM!</v>
      </c>
      <c r="M703" s="66" t="e">
        <f t="shared" si="245"/>
        <v>#NUM!</v>
      </c>
      <c r="N703" s="67" t="e">
        <f t="shared" si="245"/>
        <v>#NUM!</v>
      </c>
      <c r="O703" s="67" t="e">
        <f t="shared" ref="O703" si="246">RATE(O$348-$I$348,,-$I701,O701)</f>
        <v>#NUM!</v>
      </c>
      <c r="P703" s="67" t="e">
        <f t="shared" si="245"/>
        <v>#NUM!</v>
      </c>
      <c r="Q703" s="68"/>
      <c r="R703" s="69" t="s">
        <v>77</v>
      </c>
      <c r="S703" s="3"/>
      <c r="T703" s="3"/>
      <c r="U703" s="3"/>
      <c r="V703" s="3"/>
    </row>
    <row r="704" spans="1:22" s="3" customFormat="1" ht="14">
      <c r="B704" s="55"/>
      <c r="C704" s="56"/>
      <c r="D704" s="56"/>
      <c r="E704" s="56"/>
      <c r="F704" s="56"/>
      <c r="G704" s="56"/>
      <c r="H704" s="56"/>
      <c r="I704" s="56"/>
      <c r="J704" s="56"/>
      <c r="K704" s="56">
        <f>+J$651+J704</f>
        <v>4.8000000000000001E-2</v>
      </c>
      <c r="L704" s="56">
        <f>+K$651+K704</f>
        <v>0.15300000000000002</v>
      </c>
      <c r="M704" s="56">
        <f>+L$651+L704</f>
        <v>0.23720000000000002</v>
      </c>
      <c r="N704" s="57">
        <f>+M$651+M704</f>
        <v>0.37720000000000004</v>
      </c>
      <c r="O704" s="57">
        <f>+M$651+M704</f>
        <v>0.37720000000000004</v>
      </c>
      <c r="P704" s="57">
        <f>+N$651+N704</f>
        <v>0.5072000000000001</v>
      </c>
      <c r="Q704" s="31"/>
      <c r="R704" s="36" t="s">
        <v>74</v>
      </c>
    </row>
    <row r="705" spans="1:22" s="3" customFormat="1" ht="14">
      <c r="B705" s="58"/>
      <c r="C705" s="59"/>
      <c r="D705" s="59"/>
      <c r="E705" s="59"/>
      <c r="F705" s="59"/>
      <c r="G705" s="59"/>
      <c r="H705" s="59"/>
      <c r="I705" s="59"/>
      <c r="J705" s="59">
        <f t="shared" ref="J705:P705" si="247">+J$661+J704</f>
        <v>0</v>
      </c>
      <c r="K705" s="59">
        <f t="shared" si="247"/>
        <v>5.7140037742402869</v>
      </c>
      <c r="L705" s="59">
        <f t="shared" si="247"/>
        <v>5.2685520537739716</v>
      </c>
      <c r="M705" s="59">
        <f t="shared" si="247"/>
        <v>6.3750323332664136</v>
      </c>
      <c r="N705" s="60">
        <f>+N$660+N704</f>
        <v>4.8971999999999998</v>
      </c>
      <c r="O705" s="60">
        <f>+O$660+O704</f>
        <v>5.2972000000000001</v>
      </c>
      <c r="P705" s="60">
        <f t="shared" si="247"/>
        <v>6.5072000000000001</v>
      </c>
      <c r="Q705" s="31"/>
      <c r="R705" s="36" t="s">
        <v>75</v>
      </c>
      <c r="S705" s="70"/>
      <c r="T705" s="70"/>
      <c r="U705" s="70"/>
      <c r="V705" s="70"/>
    </row>
    <row r="706" spans="1:22" s="3" customFormat="1" ht="14">
      <c r="B706" s="72"/>
      <c r="I706" s="61"/>
      <c r="J706" s="61"/>
      <c r="K706" s="61"/>
      <c r="L706" s="61"/>
      <c r="M706" s="61"/>
      <c r="N706" s="62"/>
      <c r="O706" s="62" t="e">
        <f>+O705/I705-1</f>
        <v>#DIV/0!</v>
      </c>
      <c r="P706" s="62" t="e">
        <f>+P705/J705-1</f>
        <v>#DIV/0!</v>
      </c>
      <c r="Q706" s="31"/>
      <c r="R706" s="63" t="s">
        <v>76</v>
      </c>
    </row>
    <row r="707" spans="1:22" s="70" customFormat="1" ht="14">
      <c r="A707" s="64"/>
      <c r="B707" s="65"/>
      <c r="C707" s="66"/>
      <c r="D707" s="66"/>
      <c r="E707" s="66"/>
      <c r="F707" s="66"/>
      <c r="G707" s="66"/>
      <c r="H707" s="66"/>
      <c r="I707" s="66"/>
      <c r="J707" s="66"/>
      <c r="K707" s="66" t="e">
        <f t="shared" ref="K707:P707" si="248">RATE(K$348-$J$348,,-$J705,K705)</f>
        <v>#NUM!</v>
      </c>
      <c r="L707" s="66" t="e">
        <f t="shared" si="248"/>
        <v>#NUM!</v>
      </c>
      <c r="M707" s="66" t="e">
        <f t="shared" si="248"/>
        <v>#NUM!</v>
      </c>
      <c r="N707" s="67" t="e">
        <f t="shared" si="248"/>
        <v>#NUM!</v>
      </c>
      <c r="O707" s="67" t="e">
        <f t="shared" si="248"/>
        <v>#NUM!</v>
      </c>
      <c r="P707" s="67" t="e">
        <f t="shared" si="248"/>
        <v>#NUM!</v>
      </c>
      <c r="Q707" s="68"/>
      <c r="R707" s="69" t="s">
        <v>77</v>
      </c>
      <c r="S707" s="3"/>
      <c r="T707" s="3"/>
      <c r="U707" s="3"/>
      <c r="V707" s="3"/>
    </row>
    <row r="708" spans="1:22" s="3" customFormat="1" ht="14">
      <c r="B708" s="73"/>
      <c r="C708" s="74"/>
      <c r="D708" s="74"/>
      <c r="E708" s="74"/>
      <c r="F708" s="74"/>
      <c r="G708" s="74"/>
      <c r="H708" s="74"/>
      <c r="I708" s="74"/>
      <c r="J708" s="74"/>
      <c r="K708" s="74"/>
      <c r="L708" s="74">
        <f>+K$651+K708</f>
        <v>0.10500000000000001</v>
      </c>
      <c r="M708" s="74">
        <f>+L$651+L708</f>
        <v>0.18920000000000001</v>
      </c>
      <c r="N708" s="75">
        <f>+M$651+M708</f>
        <v>0.32920000000000005</v>
      </c>
      <c r="O708" s="75">
        <f>+M$651+M708</f>
        <v>0.32920000000000005</v>
      </c>
      <c r="P708" s="75">
        <f>+N$651+N708</f>
        <v>0.45920000000000005</v>
      </c>
      <c r="Q708" s="31"/>
      <c r="R708" s="36" t="s">
        <v>74</v>
      </c>
    </row>
    <row r="709" spans="1:22" s="3" customFormat="1" ht="14">
      <c r="B709" s="76"/>
      <c r="C709" s="77"/>
      <c r="D709" s="77"/>
      <c r="E709" s="77"/>
      <c r="F709" s="77"/>
      <c r="G709" s="77"/>
      <c r="H709" s="77"/>
      <c r="I709" s="77"/>
      <c r="J709" s="77"/>
      <c r="K709" s="77">
        <f>+K$661+K708</f>
        <v>5.6660037742402869</v>
      </c>
      <c r="L709" s="77">
        <f>+L$661+L708</f>
        <v>5.2205520537739725</v>
      </c>
      <c r="M709" s="77">
        <f>+M$661+M708</f>
        <v>6.3270323332664136</v>
      </c>
      <c r="N709" s="78">
        <f>+N$660+N708</f>
        <v>4.8491999999999997</v>
      </c>
      <c r="O709" s="78">
        <f>+O$660+O708</f>
        <v>5.2492000000000001</v>
      </c>
      <c r="P709" s="78">
        <f>+P$661+P708</f>
        <v>6.4592000000000001</v>
      </c>
      <c r="Q709" s="31"/>
      <c r="R709" s="36" t="s">
        <v>75</v>
      </c>
      <c r="S709" s="70"/>
      <c r="T709" s="70"/>
      <c r="U709" s="70"/>
      <c r="V709" s="70"/>
    </row>
    <row r="710" spans="1:22" s="3" customFormat="1" ht="14">
      <c r="B710" s="72"/>
      <c r="I710" s="61"/>
      <c r="J710" s="61"/>
      <c r="K710" s="61"/>
      <c r="L710" s="61"/>
      <c r="M710" s="61"/>
      <c r="N710" s="62"/>
      <c r="O710" s="62" t="e">
        <f>+O709/J709-1</f>
        <v>#DIV/0!</v>
      </c>
      <c r="P710" s="62">
        <f>+P709/K709-1</f>
        <v>0.13999218097345278</v>
      </c>
      <c r="Q710" s="31"/>
      <c r="R710" s="63" t="s">
        <v>76</v>
      </c>
    </row>
    <row r="711" spans="1:22" s="70" customFormat="1" ht="14">
      <c r="A711" s="64"/>
      <c r="B711" s="65"/>
      <c r="C711" s="66"/>
      <c r="D711" s="66"/>
      <c r="E711" s="66"/>
      <c r="F711" s="66"/>
      <c r="G711" s="66"/>
      <c r="H711" s="66"/>
      <c r="I711" s="66"/>
      <c r="J711" s="66"/>
      <c r="K711" s="66"/>
      <c r="L711" s="66">
        <f>RATE(L$348-$K$348,,-$K709,L709)</f>
        <v>-7.8618323992564201E-2</v>
      </c>
      <c r="M711" s="66">
        <f>RATE(M$348-$K$348,,-$K709,M709)</f>
        <v>5.6724063476074997E-2</v>
      </c>
      <c r="N711" s="67">
        <f>RATE(N$348-$K$348,,-$K709,N709)</f>
        <v>-5.0566803978995274E-2</v>
      </c>
      <c r="O711" s="67">
        <f>RATE(O$348-$K$348,,-$K709,O709)</f>
        <v>-1.8920807006465763E-2</v>
      </c>
      <c r="P711" s="67">
        <f>RATE(P$348-$K$348,,-$K709,P709)</f>
        <v>2.6550631557546413E-2</v>
      </c>
      <c r="Q711" s="68"/>
      <c r="R711" s="69" t="s">
        <v>77</v>
      </c>
      <c r="S711" s="3"/>
      <c r="T711" s="3"/>
      <c r="U711" s="3"/>
      <c r="V711" s="3"/>
    </row>
    <row r="712" spans="1:22" s="3" customFormat="1" ht="14">
      <c r="B712" s="73"/>
      <c r="C712" s="74"/>
      <c r="D712" s="74"/>
      <c r="E712" s="74"/>
      <c r="F712" s="74"/>
      <c r="G712" s="74"/>
      <c r="H712" s="74"/>
      <c r="I712" s="74"/>
      <c r="J712" s="74"/>
      <c r="K712" s="74"/>
      <c r="L712" s="74"/>
      <c r="M712" s="74">
        <f>+L$651+L712</f>
        <v>8.4199999999999997E-2</v>
      </c>
      <c r="N712" s="75">
        <f>+M$651+M712</f>
        <v>0.22420000000000001</v>
      </c>
      <c r="O712" s="75">
        <f>+M$651+M712</f>
        <v>0.22420000000000001</v>
      </c>
      <c r="P712" s="75">
        <f>+N$651+N712</f>
        <v>0.35420000000000001</v>
      </c>
      <c r="Q712" s="31"/>
      <c r="R712" s="36" t="s">
        <v>74</v>
      </c>
    </row>
    <row r="713" spans="1:22" s="3" customFormat="1" ht="14">
      <c r="B713" s="76"/>
      <c r="C713" s="77"/>
      <c r="D713" s="77"/>
      <c r="E713" s="77"/>
      <c r="F713" s="77"/>
      <c r="G713" s="77"/>
      <c r="H713" s="77"/>
      <c r="I713" s="77"/>
      <c r="J713" s="77"/>
      <c r="K713" s="77"/>
      <c r="L713" s="77">
        <f>+L$661+L712</f>
        <v>5.115552053773972</v>
      </c>
      <c r="M713" s="77">
        <f>+M$661+M712</f>
        <v>6.222032333266414</v>
      </c>
      <c r="N713" s="78">
        <f>+N$660+N712</f>
        <v>4.7441999999999993</v>
      </c>
      <c r="O713" s="78">
        <f>+O$660+O712</f>
        <v>5.1441999999999997</v>
      </c>
      <c r="P713" s="78">
        <f>+P$661+P712</f>
        <v>6.3541999999999996</v>
      </c>
      <c r="Q713" s="31"/>
      <c r="R713" s="36" t="s">
        <v>75</v>
      </c>
      <c r="S713" s="70"/>
      <c r="T713" s="70"/>
      <c r="U713" s="70"/>
      <c r="V713" s="70"/>
    </row>
    <row r="714" spans="1:22" s="3" customFormat="1" ht="14">
      <c r="B714" s="72"/>
      <c r="I714" s="61"/>
      <c r="J714" s="61"/>
      <c r="K714" s="61"/>
      <c r="L714" s="61"/>
      <c r="M714" s="61"/>
      <c r="N714" s="62"/>
      <c r="O714" s="62" t="e">
        <f>+O713/K713-1</f>
        <v>#DIV/0!</v>
      </c>
      <c r="P714" s="62">
        <f>+P713/L713-1</f>
        <v>0.24213377817399429</v>
      </c>
      <c r="Q714" s="31"/>
      <c r="R714" s="63" t="s">
        <v>76</v>
      </c>
    </row>
    <row r="715" spans="1:22" s="70" customFormat="1" ht="14">
      <c r="A715" s="64"/>
      <c r="B715" s="65"/>
      <c r="C715" s="66"/>
      <c r="D715" s="66"/>
      <c r="E715" s="66"/>
      <c r="F715" s="66"/>
      <c r="G715" s="66"/>
      <c r="H715" s="66"/>
      <c r="I715" s="66"/>
      <c r="J715" s="66"/>
      <c r="K715" s="66"/>
      <c r="L715" s="66"/>
      <c r="M715" s="66">
        <f>RATE(M$348-$L$348,,-$L713,M713)</f>
        <v>0.21629733562698117</v>
      </c>
      <c r="N715" s="67">
        <f>RATE(N$348-$L$348,,-$L713,N713)</f>
        <v>-3.6980146727217472E-2</v>
      </c>
      <c r="O715" s="67">
        <f>RATE(O$348-$L$348,,-$L713,O713)</f>
        <v>1.8632485100180663E-3</v>
      </c>
      <c r="P715" s="67">
        <f>RATE(P$348-$L$348,,-$L713,P713)</f>
        <v>5.5703819939137103E-2</v>
      </c>
      <c r="Q715" s="68"/>
      <c r="R715" s="69" t="s">
        <v>77</v>
      </c>
      <c r="S715" s="3"/>
      <c r="T715" s="3"/>
      <c r="U715" s="3"/>
      <c r="V715" s="3"/>
    </row>
    <row r="716" spans="1:22" s="3" customFormat="1" ht="14">
      <c r="B716" s="73"/>
      <c r="C716" s="74"/>
      <c r="D716" s="74"/>
      <c r="E716" s="74"/>
      <c r="F716" s="74"/>
      <c r="G716" s="74"/>
      <c r="H716" s="74"/>
      <c r="I716" s="74"/>
      <c r="J716" s="74"/>
      <c r="K716" s="74"/>
      <c r="L716" s="74"/>
      <c r="M716" s="74"/>
      <c r="N716" s="75">
        <f>+M$651+M716</f>
        <v>0.14000000000000001</v>
      </c>
      <c r="O716" s="75">
        <f>+M$651+M716</f>
        <v>0.14000000000000001</v>
      </c>
      <c r="P716" s="75">
        <f>+N$651+N716</f>
        <v>0.27</v>
      </c>
      <c r="Q716" s="31"/>
      <c r="R716" s="36" t="s">
        <v>74</v>
      </c>
    </row>
    <row r="717" spans="1:22" s="3" customFormat="1" ht="14">
      <c r="B717" s="76"/>
      <c r="C717" s="77"/>
      <c r="D717" s="77"/>
      <c r="E717" s="77"/>
      <c r="F717" s="77"/>
      <c r="G717" s="77"/>
      <c r="H717" s="77"/>
      <c r="I717" s="77"/>
      <c r="J717" s="77"/>
      <c r="K717" s="77"/>
      <c r="L717" s="77"/>
      <c r="M717" s="77">
        <f>+M$661+M716</f>
        <v>6.137832333266414</v>
      </c>
      <c r="N717" s="78">
        <f>+N$660+N716</f>
        <v>4.6599999999999993</v>
      </c>
      <c r="O717" s="78">
        <f>+O$660+O716</f>
        <v>5.0599999999999996</v>
      </c>
      <c r="P717" s="78">
        <f>+P$661+P716</f>
        <v>6.27</v>
      </c>
      <c r="Q717" s="31"/>
      <c r="R717" s="36" t="s">
        <v>75</v>
      </c>
      <c r="S717" s="70"/>
      <c r="T717" s="70"/>
      <c r="U717" s="70"/>
      <c r="V717" s="70"/>
    </row>
    <row r="718" spans="1:22" s="3" customFormat="1" ht="14">
      <c r="B718" s="72"/>
      <c r="I718" s="61"/>
      <c r="J718" s="61"/>
      <c r="K718" s="61"/>
      <c r="L718" s="61"/>
      <c r="M718" s="61"/>
      <c r="N718" s="62"/>
      <c r="O718" s="62" t="e">
        <f>+O717/L717-1</f>
        <v>#DIV/0!</v>
      </c>
      <c r="P718" s="62">
        <f>+P717/M717-1</f>
        <v>2.1533280734511218E-2</v>
      </c>
      <c r="Q718" s="31"/>
      <c r="R718" s="63" t="s">
        <v>76</v>
      </c>
    </row>
    <row r="719" spans="1:22" s="70" customFormat="1" ht="14">
      <c r="A719" s="64"/>
      <c r="B719" s="65"/>
      <c r="C719" s="66"/>
      <c r="D719" s="66"/>
      <c r="E719" s="66"/>
      <c r="F719" s="66"/>
      <c r="G719" s="66"/>
      <c r="H719" s="66"/>
      <c r="I719" s="66"/>
      <c r="J719" s="66"/>
      <c r="K719" s="66"/>
      <c r="L719" s="66"/>
      <c r="M719" s="66"/>
      <c r="N719" s="67">
        <f>RATE(N$348-$M$348,,-$M717,N717)</f>
        <v>-0.24077430809843359</v>
      </c>
      <c r="O719" s="67">
        <f>RATE(O$348-$M$348,,-$M717,O717)</f>
        <v>-9.2037842644614218E-2</v>
      </c>
      <c r="P719" s="67">
        <f>RATE(P$348-$M$348,,-$M717,P717)</f>
        <v>7.1268476255965966E-3</v>
      </c>
      <c r="Q719" s="68"/>
      <c r="R719" s="69" t="s">
        <v>77</v>
      </c>
      <c r="S719" s="3"/>
      <c r="T719" s="3"/>
      <c r="U719" s="3"/>
      <c r="V719" s="3"/>
    </row>
    <row r="720" spans="1:22" s="3" customFormat="1" ht="14">
      <c r="B720" s="73"/>
      <c r="C720" s="74"/>
      <c r="D720" s="74"/>
      <c r="E720" s="74"/>
      <c r="F720" s="74"/>
      <c r="G720" s="74"/>
      <c r="H720" s="74"/>
      <c r="I720" s="74"/>
      <c r="J720" s="74"/>
      <c r="K720" s="74"/>
      <c r="L720" s="74"/>
      <c r="M720" s="74"/>
      <c r="N720" s="75"/>
      <c r="O720" s="75">
        <f>+M$651+M720</f>
        <v>0.14000000000000001</v>
      </c>
      <c r="P720" s="75">
        <f>+N$651+N720</f>
        <v>0.13</v>
      </c>
      <c r="Q720" s="31"/>
      <c r="R720" s="36" t="s">
        <v>74</v>
      </c>
    </row>
    <row r="721" spans="1:22" s="3" customFormat="1" ht="14">
      <c r="B721" s="76"/>
      <c r="C721" s="77"/>
      <c r="D721" s="77"/>
      <c r="E721" s="77"/>
      <c r="F721" s="77"/>
      <c r="G721" s="77"/>
      <c r="H721" s="77"/>
      <c r="I721" s="77"/>
      <c r="J721" s="77"/>
      <c r="K721" s="77"/>
      <c r="L721" s="77"/>
      <c r="M721" s="77"/>
      <c r="N721" s="78">
        <f>+N$660+N720</f>
        <v>4.5199999999999996</v>
      </c>
      <c r="O721" s="78">
        <f>+O$660+O720</f>
        <v>5.0599999999999996</v>
      </c>
      <c r="P721" s="78">
        <f>+P$661+P720</f>
        <v>6.13</v>
      </c>
      <c r="Q721" s="31"/>
      <c r="R721" s="36" t="s">
        <v>75</v>
      </c>
      <c r="S721" s="70"/>
      <c r="T721" s="70"/>
      <c r="U721" s="70"/>
      <c r="V721" s="70"/>
    </row>
    <row r="722" spans="1:22" s="3" customFormat="1" ht="14">
      <c r="B722" s="72"/>
      <c r="I722" s="61"/>
      <c r="J722" s="61"/>
      <c r="K722" s="61"/>
      <c r="L722" s="61"/>
      <c r="M722" s="61"/>
      <c r="N722" s="62"/>
      <c r="O722" s="62" t="e">
        <f>+O721/M721-1</f>
        <v>#DIV/0!</v>
      </c>
      <c r="P722" s="62">
        <f>+P721/N721-1</f>
        <v>0.35619469026548689</v>
      </c>
      <c r="Q722" s="31"/>
      <c r="R722" s="63" t="s">
        <v>76</v>
      </c>
    </row>
    <row r="723" spans="1:22" s="70" customFormat="1" ht="14">
      <c r="A723" s="64"/>
      <c r="B723" s="65"/>
      <c r="C723" s="66"/>
      <c r="D723" s="66"/>
      <c r="E723" s="66"/>
      <c r="F723" s="66"/>
      <c r="G723" s="66"/>
      <c r="H723" s="66"/>
      <c r="I723" s="66"/>
      <c r="J723" s="66"/>
      <c r="K723" s="66"/>
      <c r="L723" s="66"/>
      <c r="M723" s="66"/>
      <c r="N723" s="67"/>
      <c r="O723" s="67">
        <f>RATE(O$348-$N$348,,-$N721,O721)</f>
        <v>0.11946902654867249</v>
      </c>
      <c r="P723" s="67">
        <f>RATE(P$348-$N$348,,-$N721,P721)</f>
        <v>0.16455772302966937</v>
      </c>
      <c r="Q723" s="68"/>
      <c r="R723" s="69" t="s">
        <v>77</v>
      </c>
      <c r="S723" s="3"/>
      <c r="T723" s="3"/>
      <c r="U723" s="3"/>
      <c r="V723" s="3"/>
    </row>
    <row r="724" spans="1:22" ht="14">
      <c r="S724" s="3"/>
      <c r="T724" s="3"/>
      <c r="U724" s="3"/>
      <c r="V724" s="3"/>
    </row>
    <row r="725" spans="1:22" ht="14">
      <c r="S725" s="70"/>
      <c r="T725" s="70"/>
      <c r="U725" s="70"/>
      <c r="V725" s="70"/>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228" priority="1229" operator="lessThan">
      <formula>0</formula>
    </cfRule>
  </conditionalFormatting>
  <conditionalFormatting sqref="Q583">
    <cfRule type="cellIs" dxfId="1227" priority="1224" operator="lessThan">
      <formula>0</formula>
    </cfRule>
  </conditionalFormatting>
  <conditionalFormatting sqref="B348:N348">
    <cfRule type="cellIs" dxfId="1226" priority="1223" operator="lessThan">
      <formula>0</formula>
    </cfRule>
  </conditionalFormatting>
  <conditionalFormatting sqref="Q514:Q515">
    <cfRule type="cellIs" dxfId="1225" priority="1225" operator="lessThan">
      <formula>0</formula>
    </cfRule>
  </conditionalFormatting>
  <conditionalFormatting sqref="Q523 R529 R539:R545">
    <cfRule type="cellIs" dxfId="1224" priority="1226" operator="lessThan">
      <formula>0</formula>
    </cfRule>
  </conditionalFormatting>
  <conditionalFormatting sqref="Q531">
    <cfRule type="cellIs" dxfId="1223" priority="1227" operator="lessThan">
      <formula>0</formula>
    </cfRule>
  </conditionalFormatting>
  <conditionalFormatting sqref="Q562">
    <cfRule type="cellIs" dxfId="1222" priority="1228" operator="lessThan">
      <formula>0</formula>
    </cfRule>
  </conditionalFormatting>
  <conditionalFormatting sqref="B348:N348">
    <cfRule type="cellIs" dxfId="1221" priority="1222" operator="lessThan">
      <formula>0</formula>
    </cfRule>
  </conditionalFormatting>
  <conditionalFormatting sqref="R588">
    <cfRule type="cellIs" dxfId="1220" priority="1207" operator="lessThan">
      <formula>0</formula>
    </cfRule>
  </conditionalFormatting>
  <conditionalFormatting sqref="R499:R502">
    <cfRule type="cellIs" dxfId="1219" priority="1221" operator="lessThan">
      <formula>0</formula>
    </cfRule>
  </conditionalFormatting>
  <conditionalFormatting sqref="R503">
    <cfRule type="cellIs" dxfId="1218" priority="1220" operator="lessThan">
      <formula>0</formula>
    </cfRule>
  </conditionalFormatting>
  <conditionalFormatting sqref="R503">
    <cfRule type="cellIs" dxfId="1217" priority="1219" operator="lessThan">
      <formula>0</formula>
    </cfRule>
  </conditionalFormatting>
  <conditionalFormatting sqref="B514">
    <cfRule type="cellIs" dxfId="1216" priority="1217" operator="lessThan">
      <formula>0</formula>
    </cfRule>
  </conditionalFormatting>
  <conditionalFormatting sqref="B531">
    <cfRule type="cellIs" dxfId="1215" priority="1216" operator="lessThan">
      <formula>0</formula>
    </cfRule>
  </conditionalFormatting>
  <conditionalFormatting sqref="R520">
    <cfRule type="cellIs" dxfId="1214" priority="1215" operator="lessThan">
      <formula>0</formula>
    </cfRule>
  </conditionalFormatting>
  <conditionalFormatting sqref="R520">
    <cfRule type="cellIs" dxfId="1213" priority="1214" operator="lessThan">
      <formula>0</formula>
    </cfRule>
  </conditionalFormatting>
  <conditionalFormatting sqref="R567">
    <cfRule type="cellIs" dxfId="1212" priority="1209" operator="lessThan">
      <formula>0</formula>
    </cfRule>
  </conditionalFormatting>
  <conditionalFormatting sqref="B523 B515">
    <cfRule type="cellIs" dxfId="1211" priority="1218" operator="lessThan">
      <formula>0</formula>
    </cfRule>
  </conditionalFormatting>
  <conditionalFormatting sqref="R528">
    <cfRule type="cellIs" dxfId="1210" priority="1212" operator="lessThan">
      <formula>0</formula>
    </cfRule>
  </conditionalFormatting>
  <conditionalFormatting sqref="R536">
    <cfRule type="cellIs" dxfId="1209" priority="1211" operator="lessThan">
      <formula>0</formula>
    </cfRule>
  </conditionalFormatting>
  <conditionalFormatting sqref="R536">
    <cfRule type="cellIs" dxfId="1208" priority="1210" operator="lessThan">
      <formula>0</formula>
    </cfRule>
  </conditionalFormatting>
  <conditionalFormatting sqref="Q539">
    <cfRule type="cellIs" dxfId="1207" priority="1198" operator="lessThan">
      <formula>0</formula>
    </cfRule>
  </conditionalFormatting>
  <conditionalFormatting sqref="R528">
    <cfRule type="cellIs" dxfId="1206" priority="1213" operator="lessThan">
      <formula>0</formula>
    </cfRule>
  </conditionalFormatting>
  <conditionalFormatting sqref="R567">
    <cfRule type="cellIs" dxfId="1205" priority="1208" operator="lessThan">
      <formula>0</formula>
    </cfRule>
  </conditionalFormatting>
  <conditionalFormatting sqref="Q584:Q587">
    <cfRule type="cellIs" dxfId="1204" priority="1200" operator="lessThan">
      <formula>0</formula>
    </cfRule>
  </conditionalFormatting>
  <conditionalFormatting sqref="Q563:Q566">
    <cfRule type="cellIs" dxfId="1203" priority="1201" operator="lessThan">
      <formula>0</formula>
    </cfRule>
  </conditionalFormatting>
  <conditionalFormatting sqref="R366">
    <cfRule type="cellIs" dxfId="1202" priority="1163" operator="lessThan">
      <formula>0</formula>
    </cfRule>
  </conditionalFormatting>
  <conditionalFormatting sqref="R588">
    <cfRule type="cellIs" dxfId="1201" priority="1206" operator="lessThan">
      <formula>0</formula>
    </cfRule>
  </conditionalFormatting>
  <conditionalFormatting sqref="R544">
    <cfRule type="cellIs" dxfId="1200" priority="1197" operator="lessThan">
      <formula>0</formula>
    </cfRule>
  </conditionalFormatting>
  <conditionalFormatting sqref="J353:N354 K351:N352">
    <cfRule type="cellIs" dxfId="1199" priority="1186" operator="lessThan">
      <formula>0</formula>
    </cfRule>
  </conditionalFormatting>
  <conditionalFormatting sqref="Q516:Q519">
    <cfRule type="cellIs" dxfId="1198" priority="1205" operator="lessThan">
      <formula>0</formula>
    </cfRule>
  </conditionalFormatting>
  <conditionalFormatting sqref="Q524:Q527">
    <cfRule type="cellIs" dxfId="1197" priority="1204" operator="lessThan">
      <formula>0</formula>
    </cfRule>
  </conditionalFormatting>
  <conditionalFormatting sqref="Q539:Q543">
    <cfRule type="cellIs" dxfId="1196" priority="1203" operator="lessThan">
      <formula>0</formula>
    </cfRule>
  </conditionalFormatting>
  <conditionalFormatting sqref="Q532:Q535">
    <cfRule type="cellIs" dxfId="1195" priority="1202" operator="lessThan">
      <formula>0</formula>
    </cfRule>
  </conditionalFormatting>
  <conditionalFormatting sqref="R544">
    <cfRule type="cellIs" dxfId="1194" priority="1196" operator="lessThan">
      <formula>0</formula>
    </cfRule>
  </conditionalFormatting>
  <conditionalFormatting sqref="R354">
    <cfRule type="cellIs" dxfId="1193" priority="1179" operator="lessThan">
      <formula>0</formula>
    </cfRule>
  </conditionalFormatting>
  <conditionalFormatting sqref="R540:R543 B539">
    <cfRule type="cellIs" dxfId="1192" priority="1199" operator="lessThan">
      <formula>0</formula>
    </cfRule>
  </conditionalFormatting>
  <conditionalFormatting sqref="Q555:Q558">
    <cfRule type="cellIs" dxfId="1191" priority="1191" operator="lessThan">
      <formula>0</formula>
    </cfRule>
  </conditionalFormatting>
  <conditionalFormatting sqref="R555:R558 R560">
    <cfRule type="cellIs" dxfId="1190" priority="1194" operator="lessThan">
      <formula>0</formula>
    </cfRule>
  </conditionalFormatting>
  <conditionalFormatting sqref="R559">
    <cfRule type="cellIs" dxfId="1189" priority="1193" operator="lessThan">
      <formula>0</formula>
    </cfRule>
  </conditionalFormatting>
  <conditionalFormatting sqref="R468:R472">
    <cfRule type="cellIs" dxfId="1188" priority="1190" operator="lessThan">
      <formula>0</formula>
    </cfRule>
  </conditionalFormatting>
  <conditionalFormatting sqref="R559">
    <cfRule type="cellIs" dxfId="1187" priority="1192" operator="lessThan">
      <formula>0</formula>
    </cfRule>
  </conditionalFormatting>
  <conditionalFormatting sqref="J351">
    <cfRule type="cellIs" dxfId="1186" priority="1185" operator="lessThan">
      <formula>0</formula>
    </cfRule>
  </conditionalFormatting>
  <conditionalFormatting sqref="Q540:Q543">
    <cfRule type="cellIs" dxfId="1185" priority="1195" operator="lessThan">
      <formula>0</formula>
    </cfRule>
  </conditionalFormatting>
  <conditionalFormatting sqref="Q349:R350 R351:R353">
    <cfRule type="cellIs" dxfId="1184" priority="1189" operator="lessThan">
      <formula>0</formula>
    </cfRule>
  </conditionalFormatting>
  <conditionalFormatting sqref="R396">
    <cfRule type="cellIs" dxfId="1183" priority="1116" operator="lessThan">
      <formula>0</formula>
    </cfRule>
  </conditionalFormatting>
  <conditionalFormatting sqref="B349">
    <cfRule type="cellIs" dxfId="1182" priority="1184" operator="lessThan">
      <formula>0</formula>
    </cfRule>
  </conditionalFormatting>
  <conditionalFormatting sqref="Q393:Q395">
    <cfRule type="cellIs" dxfId="1181" priority="1120" operator="lessThan">
      <formula>0</formula>
    </cfRule>
  </conditionalFormatting>
  <conditionalFormatting sqref="R397">
    <cfRule type="cellIs" dxfId="1180" priority="1118" operator="lessThan">
      <formula>0</formula>
    </cfRule>
  </conditionalFormatting>
  <conditionalFormatting sqref="Q349:Q350">
    <cfRule type="cellIs" dxfId="1179" priority="1188" operator="lessThan">
      <formula>0</formula>
    </cfRule>
  </conditionalFormatting>
  <conditionalFormatting sqref="Q351:Q354">
    <cfRule type="cellIs" dxfId="1178" priority="1187" operator="lessThan">
      <formula>0</formula>
    </cfRule>
  </conditionalFormatting>
  <conditionalFormatting sqref="C397:M397">
    <cfRule type="cellIs" dxfId="1177" priority="1115" operator="lessThan">
      <formula>0</formula>
    </cfRule>
  </conditionalFormatting>
  <conditionalFormatting sqref="R355">
    <cfRule type="cellIs" dxfId="1176" priority="1182" operator="lessThan">
      <formula>0</formula>
    </cfRule>
  </conditionalFormatting>
  <conditionalFormatting sqref="Q398:R398 R399:R401">
    <cfRule type="cellIs" dxfId="1175" priority="1114" operator="lessThan">
      <formula>0</formula>
    </cfRule>
  </conditionalFormatting>
  <conditionalFormatting sqref="Q399:Q401">
    <cfRule type="cellIs" dxfId="1174" priority="1112" operator="lessThan">
      <formula>0</formula>
    </cfRule>
  </conditionalFormatting>
  <conditionalFormatting sqref="H385">
    <cfRule type="cellIs" dxfId="1173" priority="1077" operator="lessThan">
      <formula>0</formula>
    </cfRule>
  </conditionalFormatting>
  <conditionalFormatting sqref="R402">
    <cfRule type="cellIs" dxfId="1172" priority="1110" operator="lessThan">
      <formula>0</formula>
    </cfRule>
  </conditionalFormatting>
  <conditionalFormatting sqref="B350">
    <cfRule type="cellIs" dxfId="1171" priority="1183" operator="lessThan">
      <formula>0</formula>
    </cfRule>
  </conditionalFormatting>
  <conditionalFormatting sqref="J352">
    <cfRule type="cellIs" dxfId="1170" priority="1180" operator="lessThan">
      <formula>0</formula>
    </cfRule>
  </conditionalFormatting>
  <conditionalFormatting sqref="Q355">
    <cfRule type="cellIs" dxfId="1169" priority="1181" operator="lessThan">
      <formula>0</formula>
    </cfRule>
  </conditionalFormatting>
  <conditionalFormatting sqref="Q440">
    <cfRule type="cellIs" dxfId="1168" priority="1064" operator="lessThan">
      <formula>0</formula>
    </cfRule>
  </conditionalFormatting>
  <conditionalFormatting sqref="R354">
    <cfRule type="cellIs" dxfId="1167" priority="1178" operator="lessThan">
      <formula>0</formula>
    </cfRule>
  </conditionalFormatting>
  <conditionalFormatting sqref="Q356:R356 R357:R359">
    <cfRule type="cellIs" dxfId="1166" priority="1177" operator="lessThan">
      <formula>0</formula>
    </cfRule>
  </conditionalFormatting>
  <conditionalFormatting sqref="Q356">
    <cfRule type="cellIs" dxfId="1165" priority="1176" operator="lessThan">
      <formula>0</formula>
    </cfRule>
  </conditionalFormatting>
  <conditionalFormatting sqref="Q357:Q360">
    <cfRule type="cellIs" dxfId="1164" priority="1175" operator="lessThan">
      <formula>0</formula>
    </cfRule>
  </conditionalFormatting>
  <conditionalFormatting sqref="B356">
    <cfRule type="cellIs" dxfId="1163" priority="1174" operator="lessThan">
      <formula>0</formula>
    </cfRule>
  </conditionalFormatting>
  <conditionalFormatting sqref="R361">
    <cfRule type="cellIs" dxfId="1162" priority="1173" operator="lessThan">
      <formula>0</formula>
    </cfRule>
  </conditionalFormatting>
  <conditionalFormatting sqref="R360">
    <cfRule type="cellIs" dxfId="1161" priority="1172" operator="lessThan">
      <formula>0</formula>
    </cfRule>
  </conditionalFormatting>
  <conditionalFormatting sqref="R360">
    <cfRule type="cellIs" dxfId="1160" priority="1171" operator="lessThan">
      <formula>0</formula>
    </cfRule>
  </conditionalFormatting>
  <conditionalFormatting sqref="Q362:R362 R363:R365">
    <cfRule type="cellIs" dxfId="1159" priority="1170" operator="lessThan">
      <formula>0</formula>
    </cfRule>
  </conditionalFormatting>
  <conditionalFormatting sqref="Q362">
    <cfRule type="cellIs" dxfId="1158" priority="1169" operator="lessThan">
      <formula>0</formula>
    </cfRule>
  </conditionalFormatting>
  <conditionalFormatting sqref="J363">
    <cfRule type="cellIs" dxfId="1157" priority="1167" operator="lessThan">
      <formula>0</formula>
    </cfRule>
  </conditionalFormatting>
  <conditionalFormatting sqref="K363:N364 J365:M366">
    <cfRule type="cellIs" dxfId="1156" priority="1168" operator="lessThan">
      <formula>0</formula>
    </cfRule>
  </conditionalFormatting>
  <conditionalFormatting sqref="Q368">
    <cfRule type="cellIs" dxfId="1155" priority="1160" operator="lessThan">
      <formula>0</formula>
    </cfRule>
  </conditionalFormatting>
  <conditionalFormatting sqref="R367">
    <cfRule type="cellIs" dxfId="1154" priority="1165" operator="lessThan">
      <formula>0</formula>
    </cfRule>
  </conditionalFormatting>
  <conditionalFormatting sqref="B362">
    <cfRule type="cellIs" dxfId="1153" priority="1166" operator="lessThan">
      <formula>0</formula>
    </cfRule>
  </conditionalFormatting>
  <conditionalFormatting sqref="Q405:Q407">
    <cfRule type="cellIs" dxfId="1152" priority="1098" operator="lessThan">
      <formula>0</formula>
    </cfRule>
  </conditionalFormatting>
  <conditionalFormatting sqref="J364">
    <cfRule type="cellIs" dxfId="1151" priority="1164" operator="lessThan">
      <formula>0</formula>
    </cfRule>
  </conditionalFormatting>
  <conditionalFormatting sqref="R366">
    <cfRule type="cellIs" dxfId="1150" priority="1162" operator="lessThan">
      <formula>0</formula>
    </cfRule>
  </conditionalFormatting>
  <conditionalFormatting sqref="Q368:R368 R369:R371">
    <cfRule type="cellIs" dxfId="1149" priority="1161" operator="lessThan">
      <formula>0</formula>
    </cfRule>
  </conditionalFormatting>
  <conditionalFormatting sqref="R372">
    <cfRule type="cellIs" dxfId="1148" priority="1152" operator="lessThan">
      <formula>0</formula>
    </cfRule>
  </conditionalFormatting>
  <conditionalFormatting sqref="I370 K369:N370 C371:M372">
    <cfRule type="cellIs" dxfId="1147" priority="1159" operator="lessThan">
      <formula>0</formula>
    </cfRule>
  </conditionalFormatting>
  <conditionalFormatting sqref="I369">
    <cfRule type="cellIs" dxfId="1146" priority="1157" operator="lessThan">
      <formula>0</formula>
    </cfRule>
  </conditionalFormatting>
  <conditionalFormatting sqref="C369:J369">
    <cfRule type="cellIs" dxfId="1145" priority="1158" operator="lessThan">
      <formula>0</formula>
    </cfRule>
  </conditionalFormatting>
  <conditionalFormatting sqref="B368">
    <cfRule type="cellIs" dxfId="1144" priority="1156" operator="lessThan">
      <formula>0</formula>
    </cfRule>
  </conditionalFormatting>
  <conditionalFormatting sqref="R373">
    <cfRule type="cellIs" dxfId="1143" priority="1155" operator="lessThan">
      <formula>0</formula>
    </cfRule>
  </conditionalFormatting>
  <conditionalFormatting sqref="Q411:Q413">
    <cfRule type="cellIs" dxfId="1142" priority="1091" operator="lessThan">
      <formula>0</formula>
    </cfRule>
  </conditionalFormatting>
  <conditionalFormatting sqref="C370:J370">
    <cfRule type="cellIs" dxfId="1141" priority="1154" operator="lessThan">
      <formula>0</formula>
    </cfRule>
  </conditionalFormatting>
  <conditionalFormatting sqref="R372">
    <cfRule type="cellIs" dxfId="1140" priority="1153" operator="lessThan">
      <formula>0</formula>
    </cfRule>
  </conditionalFormatting>
  <conditionalFormatting sqref="Q374:R374 R375:R377">
    <cfRule type="cellIs" dxfId="1139" priority="1151" operator="lessThan">
      <formula>0</formula>
    </cfRule>
  </conditionalFormatting>
  <conditionalFormatting sqref="Q374">
    <cfRule type="cellIs" dxfId="1138" priority="1150" operator="lessThan">
      <formula>0</formula>
    </cfRule>
  </conditionalFormatting>
  <conditionalFormatting sqref="Q375:Q377">
    <cfRule type="cellIs" dxfId="1137" priority="1149" operator="lessThan">
      <formula>0</formula>
    </cfRule>
  </conditionalFormatting>
  <conditionalFormatting sqref="I376 K375:N376 C377:M378">
    <cfRule type="cellIs" dxfId="1136" priority="1148" operator="lessThan">
      <formula>0</formula>
    </cfRule>
  </conditionalFormatting>
  <conditionalFormatting sqref="I375">
    <cfRule type="cellIs" dxfId="1135" priority="1146" operator="lessThan">
      <formula>0</formula>
    </cfRule>
  </conditionalFormatting>
  <conditionalFormatting sqref="C375:J375">
    <cfRule type="cellIs" dxfId="1134" priority="1147" operator="lessThan">
      <formula>0</formula>
    </cfRule>
  </conditionalFormatting>
  <conditionalFormatting sqref="B374">
    <cfRule type="cellIs" dxfId="1133" priority="1145" operator="lessThan">
      <formula>0</formula>
    </cfRule>
  </conditionalFormatting>
  <conditionalFormatting sqref="R379">
    <cfRule type="cellIs" dxfId="1132" priority="1144" operator="lessThan">
      <formula>0</formula>
    </cfRule>
  </conditionalFormatting>
  <conditionalFormatting sqref="C376:J376">
    <cfRule type="cellIs" dxfId="1131" priority="1143" operator="lessThan">
      <formula>0</formula>
    </cfRule>
  </conditionalFormatting>
  <conditionalFormatting sqref="R378">
    <cfRule type="cellIs" dxfId="1130" priority="1142" operator="lessThan">
      <formula>0</formula>
    </cfRule>
  </conditionalFormatting>
  <conditionalFormatting sqref="R378">
    <cfRule type="cellIs" dxfId="1129" priority="1141" operator="lessThan">
      <formula>0</formula>
    </cfRule>
  </conditionalFormatting>
  <conditionalFormatting sqref="Q380:R380 R381:R383">
    <cfRule type="cellIs" dxfId="1128" priority="1140" operator="lessThan">
      <formula>0</formula>
    </cfRule>
  </conditionalFormatting>
  <conditionalFormatting sqref="Q380">
    <cfRule type="cellIs" dxfId="1127" priority="1139" operator="lessThan">
      <formula>0</formula>
    </cfRule>
  </conditionalFormatting>
  <conditionalFormatting sqref="Q381:Q383">
    <cfRule type="cellIs" dxfId="1126" priority="1138" operator="lessThan">
      <formula>0</formula>
    </cfRule>
  </conditionalFormatting>
  <conditionalFormatting sqref="I382 K381:N382 C383:N383 C384:M384">
    <cfRule type="cellIs" dxfId="1125" priority="1137" operator="lessThan">
      <formula>0</formula>
    </cfRule>
  </conditionalFormatting>
  <conditionalFormatting sqref="I381">
    <cfRule type="cellIs" dxfId="1124" priority="1135" operator="lessThan">
      <formula>0</formula>
    </cfRule>
  </conditionalFormatting>
  <conditionalFormatting sqref="C381:J381">
    <cfRule type="cellIs" dxfId="1123" priority="1136" operator="lessThan">
      <formula>0</formula>
    </cfRule>
  </conditionalFormatting>
  <conditionalFormatting sqref="B380">
    <cfRule type="cellIs" dxfId="1122" priority="1134" operator="lessThan">
      <formula>0</formula>
    </cfRule>
  </conditionalFormatting>
  <conditionalFormatting sqref="R385">
    <cfRule type="cellIs" dxfId="1121" priority="1133" operator="lessThan">
      <formula>0</formula>
    </cfRule>
  </conditionalFormatting>
  <conditionalFormatting sqref="C382:J382">
    <cfRule type="cellIs" dxfId="1120" priority="1132" operator="lessThan">
      <formula>0</formula>
    </cfRule>
  </conditionalFormatting>
  <conditionalFormatting sqref="R384">
    <cfRule type="cellIs" dxfId="1119" priority="1131" operator="lessThan">
      <formula>0</formula>
    </cfRule>
  </conditionalFormatting>
  <conditionalFormatting sqref="R384">
    <cfRule type="cellIs" dxfId="1118" priority="1130" operator="lessThan">
      <formula>0</formula>
    </cfRule>
  </conditionalFormatting>
  <conditionalFormatting sqref="Q386:R386 R387:R389">
    <cfRule type="cellIs" dxfId="1117" priority="1129" operator="lessThan">
      <formula>0</formula>
    </cfRule>
  </conditionalFormatting>
  <conditionalFormatting sqref="Q386">
    <cfRule type="cellIs" dxfId="1116" priority="1128" operator="lessThan">
      <formula>0</formula>
    </cfRule>
  </conditionalFormatting>
  <conditionalFormatting sqref="Q387:Q389">
    <cfRule type="cellIs" dxfId="1115" priority="1127" operator="lessThan">
      <formula>0</formula>
    </cfRule>
  </conditionalFormatting>
  <conditionalFormatting sqref="B386">
    <cfRule type="cellIs" dxfId="1114" priority="1126" operator="lessThan">
      <formula>0</formula>
    </cfRule>
  </conditionalFormatting>
  <conditionalFormatting sqref="R391">
    <cfRule type="cellIs" dxfId="1113" priority="1125" operator="lessThan">
      <formula>0</formula>
    </cfRule>
  </conditionalFormatting>
  <conditionalFormatting sqref="R390">
    <cfRule type="cellIs" dxfId="1112" priority="1124" operator="lessThan">
      <formula>0</formula>
    </cfRule>
  </conditionalFormatting>
  <conditionalFormatting sqref="R390">
    <cfRule type="cellIs" dxfId="1111" priority="1123" operator="lessThan">
      <formula>0</formula>
    </cfRule>
  </conditionalFormatting>
  <conditionalFormatting sqref="Q392:R392 R393:R395">
    <cfRule type="cellIs" dxfId="1110" priority="1122" operator="lessThan">
      <formula>0</formula>
    </cfRule>
  </conditionalFormatting>
  <conditionalFormatting sqref="Q392">
    <cfRule type="cellIs" dxfId="1109" priority="1121" operator="lessThan">
      <formula>0</formula>
    </cfRule>
  </conditionalFormatting>
  <conditionalFormatting sqref="H397">
    <cfRule type="cellIs" dxfId="1108" priority="1080" operator="lessThan">
      <formula>0</formula>
    </cfRule>
  </conditionalFormatting>
  <conditionalFormatting sqref="B392">
    <cfRule type="cellIs" dxfId="1107" priority="1119" operator="lessThan">
      <formula>0</formula>
    </cfRule>
  </conditionalFormatting>
  <conditionalFormatting sqref="H378">
    <cfRule type="cellIs" dxfId="1106" priority="1076" operator="lessThan">
      <formula>0</formula>
    </cfRule>
  </conditionalFormatting>
  <conditionalFormatting sqref="R396">
    <cfRule type="cellIs" dxfId="1105" priority="1117" operator="lessThan">
      <formula>0</formula>
    </cfRule>
  </conditionalFormatting>
  <conditionalFormatting sqref="H361">
    <cfRule type="cellIs" dxfId="1104" priority="1074" operator="lessThan">
      <formula>0</formula>
    </cfRule>
  </conditionalFormatting>
  <conditionalFormatting sqref="Q398">
    <cfRule type="cellIs" dxfId="1103" priority="1113" operator="lessThan">
      <formula>0</formula>
    </cfRule>
  </conditionalFormatting>
  <conditionalFormatting sqref="R438">
    <cfRule type="cellIs" dxfId="1102" priority="1067" operator="lessThan">
      <formula>0</formula>
    </cfRule>
  </conditionalFormatting>
  <conditionalFormatting sqref="H372">
    <cfRule type="cellIs" dxfId="1101" priority="1073" operator="lessThan">
      <formula>0</formula>
    </cfRule>
  </conditionalFormatting>
  <conditionalFormatting sqref="R402">
    <cfRule type="cellIs" dxfId="1100" priority="1111" operator="lessThan">
      <formula>0</formula>
    </cfRule>
  </conditionalFormatting>
  <conditionalFormatting sqref="Q440:R440 R441:R443">
    <cfRule type="cellIs" dxfId="1099" priority="1065" operator="lessThan">
      <formula>0</formula>
    </cfRule>
  </conditionalFormatting>
  <conditionalFormatting sqref="C391:M391">
    <cfRule type="cellIs" dxfId="1098" priority="1109" operator="lessThan">
      <formula>0</formula>
    </cfRule>
  </conditionalFormatting>
  <conditionalFormatting sqref="C385:M385">
    <cfRule type="cellIs" dxfId="1097" priority="1108" operator="lessThan">
      <formula>0</formula>
    </cfRule>
  </conditionalFormatting>
  <conditionalFormatting sqref="C379:M379">
    <cfRule type="cellIs" dxfId="1096" priority="1107" operator="lessThan">
      <formula>0</formula>
    </cfRule>
  </conditionalFormatting>
  <conditionalFormatting sqref="C373:M373">
    <cfRule type="cellIs" dxfId="1095" priority="1106" operator="lessThan">
      <formula>0</formula>
    </cfRule>
  </conditionalFormatting>
  <conditionalFormatting sqref="J367:M367">
    <cfRule type="cellIs" dxfId="1094" priority="1105" operator="lessThan">
      <formula>0</formula>
    </cfRule>
  </conditionalFormatting>
  <conditionalFormatting sqref="C361:M361">
    <cfRule type="cellIs" dxfId="1093" priority="1104" operator="lessThan">
      <formula>0</formula>
    </cfRule>
  </conditionalFormatting>
  <conditionalFormatting sqref="J355:N355">
    <cfRule type="cellIs" dxfId="1092" priority="1103" operator="lessThan">
      <formula>0</formula>
    </cfRule>
  </conditionalFormatting>
  <conditionalFormatting sqref="B398">
    <cfRule type="cellIs" dxfId="1091" priority="1102" operator="lessThan">
      <formula>0</formula>
    </cfRule>
  </conditionalFormatting>
  <conditionalFormatting sqref="B403">
    <cfRule type="cellIs" dxfId="1090" priority="1101" operator="lessThan">
      <formula>0</formula>
    </cfRule>
  </conditionalFormatting>
  <conditionalFormatting sqref="R408">
    <cfRule type="cellIs" dxfId="1089" priority="1095" operator="lessThan">
      <formula>0</formula>
    </cfRule>
  </conditionalFormatting>
  <conditionalFormatting sqref="R409">
    <cfRule type="cellIs" dxfId="1088" priority="1097" operator="lessThan">
      <formula>0</formula>
    </cfRule>
  </conditionalFormatting>
  <conditionalFormatting sqref="Q404:R404 R405:R407">
    <cfRule type="cellIs" dxfId="1087" priority="1100" operator="lessThan">
      <formula>0</formula>
    </cfRule>
  </conditionalFormatting>
  <conditionalFormatting sqref="Q404">
    <cfRule type="cellIs" dxfId="1086" priority="1099" operator="lessThan">
      <formula>0</formula>
    </cfRule>
  </conditionalFormatting>
  <conditionalFormatting sqref="R408">
    <cfRule type="cellIs" dxfId="1085" priority="1096" operator="lessThan">
      <formula>0</formula>
    </cfRule>
  </conditionalFormatting>
  <conditionalFormatting sqref="B404">
    <cfRule type="cellIs" dxfId="1084" priority="1094" operator="lessThan">
      <formula>0</formula>
    </cfRule>
  </conditionalFormatting>
  <conditionalFormatting sqref="R414">
    <cfRule type="cellIs" dxfId="1083" priority="1088" operator="lessThan">
      <formula>0</formula>
    </cfRule>
  </conditionalFormatting>
  <conditionalFormatting sqref="R415">
    <cfRule type="cellIs" dxfId="1082" priority="1090" operator="lessThan">
      <formula>0</formula>
    </cfRule>
  </conditionalFormatting>
  <conditionalFormatting sqref="Q410:R410 R411:R413">
    <cfRule type="cellIs" dxfId="1081" priority="1093" operator="lessThan">
      <formula>0</formula>
    </cfRule>
  </conditionalFormatting>
  <conditionalFormatting sqref="Q410">
    <cfRule type="cellIs" dxfId="1080" priority="1092" operator="lessThan">
      <formula>0</formula>
    </cfRule>
  </conditionalFormatting>
  <conditionalFormatting sqref="R414">
    <cfRule type="cellIs" dxfId="1079" priority="1089" operator="lessThan">
      <formula>0</formula>
    </cfRule>
  </conditionalFormatting>
  <conditionalFormatting sqref="B410">
    <cfRule type="cellIs" dxfId="1078" priority="1087" operator="lessThan">
      <formula>0</formula>
    </cfRule>
  </conditionalFormatting>
  <conditionalFormatting sqref="R432">
    <cfRule type="cellIs" dxfId="1077" priority="1081" operator="lessThan">
      <formula>0</formula>
    </cfRule>
  </conditionalFormatting>
  <conditionalFormatting sqref="Q429:Q431">
    <cfRule type="cellIs" dxfId="1076" priority="1084" operator="lessThan">
      <formula>0</formula>
    </cfRule>
  </conditionalFormatting>
  <conditionalFormatting sqref="R433">
    <cfRule type="cellIs" dxfId="1075" priority="1083" operator="lessThan">
      <formula>0</formula>
    </cfRule>
  </conditionalFormatting>
  <conditionalFormatting sqref="Q428:R428 R429:R431">
    <cfRule type="cellIs" dxfId="1074" priority="1086" operator="lessThan">
      <formula>0</formula>
    </cfRule>
  </conditionalFormatting>
  <conditionalFormatting sqref="Q428">
    <cfRule type="cellIs" dxfId="1073" priority="1085" operator="lessThan">
      <formula>0</formula>
    </cfRule>
  </conditionalFormatting>
  <conditionalFormatting sqref="R432">
    <cfRule type="cellIs" dxfId="1072" priority="1082" operator="lessThan">
      <formula>0</formula>
    </cfRule>
  </conditionalFormatting>
  <conditionalFormatting sqref="H391">
    <cfRule type="cellIs" dxfId="1071" priority="1079" operator="lessThan">
      <formula>0</formula>
    </cfRule>
  </conditionalFormatting>
  <conditionalFormatting sqref="Q435:Q437">
    <cfRule type="cellIs" dxfId="1070" priority="1069" operator="lessThan">
      <formula>0</formula>
    </cfRule>
  </conditionalFormatting>
  <conditionalFormatting sqref="R444">
    <cfRule type="cellIs" dxfId="1069" priority="1061" operator="lessThan">
      <formula>0</formula>
    </cfRule>
  </conditionalFormatting>
  <conditionalFormatting sqref="H384">
    <cfRule type="cellIs" dxfId="1068" priority="1078" operator="lessThan">
      <formula>0</formula>
    </cfRule>
  </conditionalFormatting>
  <conditionalFormatting sqref="H379">
    <cfRule type="cellIs" dxfId="1067" priority="1075" operator="lessThan">
      <formula>0</formula>
    </cfRule>
  </conditionalFormatting>
  <conditionalFormatting sqref="R438">
    <cfRule type="cellIs" dxfId="1066" priority="1068" operator="lessThan">
      <formula>0</formula>
    </cfRule>
  </conditionalFormatting>
  <conditionalFormatting sqref="H373">
    <cfRule type="cellIs" dxfId="1065" priority="1072" operator="lessThan">
      <formula>0</formula>
    </cfRule>
  </conditionalFormatting>
  <conditionalFormatting sqref="Q441:Q443">
    <cfRule type="cellIs" dxfId="1064" priority="1063" operator="lessThan">
      <formula>0</formula>
    </cfRule>
  </conditionalFormatting>
  <conditionalFormatting sqref="Q434:R434 R435:R437">
    <cfRule type="cellIs" dxfId="1063" priority="1071" operator="lessThan">
      <formula>0</formula>
    </cfRule>
  </conditionalFormatting>
  <conditionalFormatting sqref="Q434">
    <cfRule type="cellIs" dxfId="1062" priority="1070" operator="lessThan">
      <formula>0</formula>
    </cfRule>
  </conditionalFormatting>
  <conditionalFormatting sqref="B434">
    <cfRule type="cellIs" dxfId="1061" priority="1066" operator="lessThan">
      <formula>0</formula>
    </cfRule>
  </conditionalFormatting>
  <conditionalFormatting sqref="R445:R446">
    <cfRule type="cellIs" dxfId="1060" priority="1057" operator="lessThan">
      <formula>0</formula>
    </cfRule>
  </conditionalFormatting>
  <conditionalFormatting sqref="R444">
    <cfRule type="cellIs" dxfId="1059" priority="1060" operator="lessThan">
      <formula>0</formula>
    </cfRule>
  </conditionalFormatting>
  <conditionalFormatting sqref="B446">
    <cfRule type="cellIs" dxfId="1058" priority="1056" operator="lessThan">
      <formula>0</formula>
    </cfRule>
  </conditionalFormatting>
  <conditionalFormatting sqref="B440">
    <cfRule type="cellIs" dxfId="1057" priority="1059" operator="lessThan">
      <formula>0</formula>
    </cfRule>
  </conditionalFormatting>
  <conditionalFormatting sqref="Q446">
    <cfRule type="cellIs" dxfId="1056" priority="1062" operator="lessThan">
      <formula>0</formula>
    </cfRule>
  </conditionalFormatting>
  <conditionalFormatting sqref="B447">
    <cfRule type="cellIs" dxfId="1055" priority="1055" operator="lessThan">
      <formula>0</formula>
    </cfRule>
  </conditionalFormatting>
  <conditionalFormatting sqref="R439">
    <cfRule type="cellIs" dxfId="1054" priority="1058" operator="lessThan">
      <formula>0</formula>
    </cfRule>
  </conditionalFormatting>
  <conditionalFormatting sqref="R448:R450">
    <cfRule type="cellIs" dxfId="1053" priority="1054" operator="lessThan">
      <formula>0</formula>
    </cfRule>
  </conditionalFormatting>
  <conditionalFormatting sqref="Q448:Q450">
    <cfRule type="cellIs" dxfId="1052" priority="1053" operator="lessThan">
      <formula>0</formula>
    </cfRule>
  </conditionalFormatting>
  <conditionalFormatting sqref="R603">
    <cfRule type="cellIs" dxfId="1051" priority="1028" operator="lessThan">
      <formula>0</formula>
    </cfRule>
  </conditionalFormatting>
  <conditionalFormatting sqref="B625">
    <cfRule type="cellIs" dxfId="1050" priority="992" operator="lessThan">
      <formula>0</formula>
    </cfRule>
  </conditionalFormatting>
  <conditionalFormatting sqref="Q454:Q456">
    <cfRule type="cellIs" dxfId="1049" priority="1049" operator="lessThan">
      <formula>0</formula>
    </cfRule>
  </conditionalFormatting>
  <conditionalFormatting sqref="R457">
    <cfRule type="cellIs" dxfId="1048" priority="1048" operator="lessThan">
      <formula>0</formula>
    </cfRule>
  </conditionalFormatting>
  <conditionalFormatting sqref="R597">
    <cfRule type="cellIs" dxfId="1047" priority="1037" operator="lessThan">
      <formula>0</formula>
    </cfRule>
  </conditionalFormatting>
  <conditionalFormatting sqref="R451">
    <cfRule type="cellIs" dxfId="1046" priority="1052" operator="lessThan">
      <formula>0</formula>
    </cfRule>
  </conditionalFormatting>
  <conditionalFormatting sqref="R451">
    <cfRule type="cellIs" dxfId="1045" priority="1051" operator="lessThan">
      <formula>0</formula>
    </cfRule>
  </conditionalFormatting>
  <conditionalFormatting sqref="R457">
    <cfRule type="cellIs" dxfId="1044" priority="1047" operator="lessThan">
      <formula>0</formula>
    </cfRule>
  </conditionalFormatting>
  <conditionalFormatting sqref="J593:N595 J596:M596">
    <cfRule type="cellIs" dxfId="1043" priority="1041" operator="lessThan">
      <formula>0</formula>
    </cfRule>
  </conditionalFormatting>
  <conditionalFormatting sqref="B453">
    <cfRule type="cellIs" dxfId="1042" priority="1045" operator="lessThan">
      <formula>0</formula>
    </cfRule>
  </conditionalFormatting>
  <conditionalFormatting sqref="Q599:Q602">
    <cfRule type="cellIs" dxfId="1041" priority="1034" operator="lessThan">
      <formula>0</formula>
    </cfRule>
  </conditionalFormatting>
  <conditionalFormatting sqref="R454:R456">
    <cfRule type="cellIs" dxfId="1040" priority="1050" operator="lessThan">
      <formula>0</formula>
    </cfRule>
  </conditionalFormatting>
  <conditionalFormatting sqref="R593:R595">
    <cfRule type="cellIs" dxfId="1039" priority="1044" operator="lessThan">
      <formula>0</formula>
    </cfRule>
  </conditionalFormatting>
  <conditionalFormatting sqref="R596">
    <cfRule type="cellIs" dxfId="1038" priority="1039" operator="lessThan">
      <formula>0</formula>
    </cfRule>
  </conditionalFormatting>
  <conditionalFormatting sqref="R452">
    <cfRule type="cellIs" dxfId="1037" priority="1046" operator="lessThan">
      <formula>0</formula>
    </cfRule>
  </conditionalFormatting>
  <conditionalFormatting sqref="B592">
    <cfRule type="cellIs" dxfId="1036" priority="1036" operator="lessThan">
      <formula>0</formula>
    </cfRule>
  </conditionalFormatting>
  <conditionalFormatting sqref="Q593:Q595">
    <cfRule type="cellIs" dxfId="1035" priority="1043" operator="lessThan">
      <formula>0</formula>
    </cfRule>
  </conditionalFormatting>
  <conditionalFormatting sqref="J594">
    <cfRule type="cellIs" dxfId="1034" priority="1040" operator="lessThan">
      <formula>0</formula>
    </cfRule>
  </conditionalFormatting>
  <conditionalFormatting sqref="R602">
    <cfRule type="cellIs" dxfId="1033" priority="1029" operator="lessThan">
      <formula>0</formula>
    </cfRule>
  </conditionalFormatting>
  <conditionalFormatting sqref="J595:N595 K593:N594 J596:M596">
    <cfRule type="cellIs" dxfId="1032" priority="1042" operator="lessThan">
      <formula>0</formula>
    </cfRule>
  </conditionalFormatting>
  <conditionalFormatting sqref="R596">
    <cfRule type="cellIs" dxfId="1031" priority="1038" operator="lessThan">
      <formula>0</formula>
    </cfRule>
  </conditionalFormatting>
  <conditionalFormatting sqref="J599:N599 J601:N602 J600:M600">
    <cfRule type="cellIs" dxfId="1030" priority="1032" operator="lessThan">
      <formula>0</formula>
    </cfRule>
  </conditionalFormatting>
  <conditionalFormatting sqref="Q616:Q619">
    <cfRule type="cellIs" dxfId="1029" priority="1026" operator="lessThan">
      <formula>0</formula>
    </cfRule>
  </conditionalFormatting>
  <conditionalFormatting sqref="R602">
    <cfRule type="cellIs" dxfId="1028" priority="1030" operator="lessThan">
      <formula>0</formula>
    </cfRule>
  </conditionalFormatting>
  <conditionalFormatting sqref="J600">
    <cfRule type="cellIs" dxfId="1027" priority="1031" operator="lessThan">
      <formula>0</formula>
    </cfRule>
  </conditionalFormatting>
  <conditionalFormatting sqref="J601:N602 K599:N599 K600:M600">
    <cfRule type="cellIs" dxfId="1026" priority="1033" operator="lessThan">
      <formula>0</formula>
    </cfRule>
  </conditionalFormatting>
  <conditionalFormatting sqref="R599:R601">
    <cfRule type="cellIs" dxfId="1025" priority="1035" operator="lessThan">
      <formula>0</formula>
    </cfRule>
  </conditionalFormatting>
  <conditionalFormatting sqref="R629">
    <cfRule type="cellIs" dxfId="1024" priority="996" operator="lessThan">
      <formula>0</formula>
    </cfRule>
  </conditionalFormatting>
  <conditionalFormatting sqref="I626">
    <cfRule type="cellIs" dxfId="1023" priority="999" operator="lessThan">
      <formula>0</formula>
    </cfRule>
  </conditionalFormatting>
  <conditionalFormatting sqref="C616:N619">
    <cfRule type="cellIs" dxfId="1022" priority="1024" operator="lessThan">
      <formula>0</formula>
    </cfRule>
  </conditionalFormatting>
  <conditionalFormatting sqref="R619">
    <cfRule type="cellIs" dxfId="1021" priority="1020" operator="lessThan">
      <formula>0</formula>
    </cfRule>
  </conditionalFormatting>
  <conditionalFormatting sqref="I616">
    <cfRule type="cellIs" dxfId="1020" priority="1023" operator="lessThan">
      <formula>0</formula>
    </cfRule>
  </conditionalFormatting>
  <conditionalFormatting sqref="H621:H624">
    <cfRule type="cellIs" dxfId="1019" priority="1006" operator="lessThan">
      <formula>0</formula>
    </cfRule>
  </conditionalFormatting>
  <conditionalFormatting sqref="R619">
    <cfRule type="cellIs" dxfId="1018" priority="1021" operator="lessThan">
      <formula>0</formula>
    </cfRule>
  </conditionalFormatting>
  <conditionalFormatting sqref="H616">
    <cfRule type="cellIs" dxfId="1017" priority="1017" operator="lessThan">
      <formula>0</formula>
    </cfRule>
  </conditionalFormatting>
  <conditionalFormatting sqref="H616:H619">
    <cfRule type="cellIs" dxfId="1016" priority="1018" operator="lessThan">
      <formula>0</formula>
    </cfRule>
  </conditionalFormatting>
  <conditionalFormatting sqref="C617:J617">
    <cfRule type="cellIs" dxfId="1015" priority="1022" operator="lessThan">
      <formula>0</formula>
    </cfRule>
  </conditionalFormatting>
  <conditionalFormatting sqref="H617:H619">
    <cfRule type="cellIs" dxfId="1014" priority="1019" operator="lessThan">
      <formula>0</formula>
    </cfRule>
  </conditionalFormatting>
  <conditionalFormatting sqref="I617 K616:N617 C618:N619">
    <cfRule type="cellIs" dxfId="1013" priority="1025" operator="lessThan">
      <formula>0</formula>
    </cfRule>
  </conditionalFormatting>
  <conditionalFormatting sqref="R616:R618">
    <cfRule type="cellIs" dxfId="1012" priority="1027" operator="lessThan">
      <formula>0</formula>
    </cfRule>
  </conditionalFormatting>
  <conditionalFormatting sqref="B615">
    <cfRule type="cellIs" dxfId="1011" priority="1016" operator="lessThan">
      <formula>0</formula>
    </cfRule>
  </conditionalFormatting>
  <conditionalFormatting sqref="R624">
    <cfRule type="cellIs" dxfId="1010" priority="1008" operator="lessThan">
      <formula>0</formula>
    </cfRule>
  </conditionalFormatting>
  <conditionalFormatting sqref="I621">
    <cfRule type="cellIs" dxfId="1009" priority="1011" operator="lessThan">
      <formula>0</formula>
    </cfRule>
  </conditionalFormatting>
  <conditionalFormatting sqref="C621:N624">
    <cfRule type="cellIs" dxfId="1008" priority="1012" operator="lessThan">
      <formula>0</formula>
    </cfRule>
  </conditionalFormatting>
  <conditionalFormatting sqref="R624">
    <cfRule type="cellIs" dxfId="1007" priority="1009" operator="lessThan">
      <formula>0</formula>
    </cfRule>
  </conditionalFormatting>
  <conditionalFormatting sqref="H621">
    <cfRule type="cellIs" dxfId="1006" priority="1005" operator="lessThan">
      <formula>0</formula>
    </cfRule>
  </conditionalFormatting>
  <conditionalFormatting sqref="Q621:Q624">
    <cfRule type="cellIs" dxfId="1005" priority="1014" operator="lessThan">
      <formula>0</formula>
    </cfRule>
  </conditionalFormatting>
  <conditionalFormatting sqref="C622:J622">
    <cfRule type="cellIs" dxfId="1004" priority="1010" operator="lessThan">
      <formula>0</formula>
    </cfRule>
  </conditionalFormatting>
  <conditionalFormatting sqref="H622:H624">
    <cfRule type="cellIs" dxfId="1003" priority="1007" operator="lessThan">
      <formula>0</formula>
    </cfRule>
  </conditionalFormatting>
  <conditionalFormatting sqref="I622 K621:N622 C623:N624">
    <cfRule type="cellIs" dxfId="1002" priority="1013" operator="lessThan">
      <formula>0</formula>
    </cfRule>
  </conditionalFormatting>
  <conditionalFormatting sqref="R621:R623">
    <cfRule type="cellIs" dxfId="1001" priority="1015" operator="lessThan">
      <formula>0</formula>
    </cfRule>
  </conditionalFormatting>
  <conditionalFormatting sqref="B620">
    <cfRule type="cellIs" dxfId="1000" priority="1004" operator="lessThan">
      <formula>0</formula>
    </cfRule>
  </conditionalFormatting>
  <conditionalFormatting sqref="C626:N629">
    <cfRule type="cellIs" dxfId="999" priority="1000" operator="lessThan">
      <formula>0</formula>
    </cfRule>
  </conditionalFormatting>
  <conditionalFormatting sqref="R629">
    <cfRule type="cellIs" dxfId="998" priority="997" operator="lessThan">
      <formula>0</formula>
    </cfRule>
  </conditionalFormatting>
  <conditionalFormatting sqref="H626">
    <cfRule type="cellIs" dxfId="997" priority="993" operator="lessThan">
      <formula>0</formula>
    </cfRule>
  </conditionalFormatting>
  <conditionalFormatting sqref="H626:H629">
    <cfRule type="cellIs" dxfId="996" priority="994" operator="lessThan">
      <formula>0</formula>
    </cfRule>
  </conditionalFormatting>
  <conditionalFormatting sqref="Q626:Q629">
    <cfRule type="cellIs" dxfId="995" priority="1002" operator="lessThan">
      <formula>0</formula>
    </cfRule>
  </conditionalFormatting>
  <conditionalFormatting sqref="C627:J627">
    <cfRule type="cellIs" dxfId="994" priority="998" operator="lessThan">
      <formula>0</formula>
    </cfRule>
  </conditionalFormatting>
  <conditionalFormatting sqref="H627:H629">
    <cfRule type="cellIs" dxfId="993" priority="995" operator="lessThan">
      <formula>0</formula>
    </cfRule>
  </conditionalFormatting>
  <conditionalFormatting sqref="I627 K626:N627 C628:N629">
    <cfRule type="cellIs" dxfId="992" priority="1001" operator="lessThan">
      <formula>0</formula>
    </cfRule>
  </conditionalFormatting>
  <conditionalFormatting sqref="R626:R628">
    <cfRule type="cellIs" dxfId="991" priority="1003" operator="lessThan">
      <formula>0</formula>
    </cfRule>
  </conditionalFormatting>
  <conditionalFormatting sqref="C351:I351">
    <cfRule type="cellIs" dxfId="990" priority="989" operator="lessThan">
      <formula>0</formula>
    </cfRule>
  </conditionalFormatting>
  <conditionalFormatting sqref="C353:I354">
    <cfRule type="cellIs" dxfId="989" priority="990" operator="lessThan">
      <formula>0</formula>
    </cfRule>
  </conditionalFormatting>
  <conditionalFormatting sqref="Q506:R506">
    <cfRule type="cellIs" dxfId="988" priority="973" operator="lessThan">
      <formula>0</formula>
    </cfRule>
  </conditionalFormatting>
  <conditionalFormatting sqref="Q499:Q502">
    <cfRule type="cellIs" dxfId="987" priority="974" operator="lessThan">
      <formula>0</formula>
    </cfRule>
  </conditionalFormatting>
  <conditionalFormatting sqref="R611:R613">
    <cfRule type="cellIs" dxfId="986" priority="936" operator="lessThan">
      <formula>0</formula>
    </cfRule>
  </conditionalFormatting>
  <conditionalFormatting sqref="B498">
    <cfRule type="cellIs" dxfId="985" priority="991" operator="lessThan">
      <formula>0</formula>
    </cfRule>
  </conditionalFormatting>
  <conditionalFormatting sqref="N427">
    <cfRule type="cellIs" dxfId="984" priority="715" operator="lessThan">
      <formula>0</formula>
    </cfRule>
  </conditionalFormatting>
  <conditionalFormatting sqref="C352:I352">
    <cfRule type="cellIs" dxfId="983" priority="988" operator="lessThan">
      <formula>0</formula>
    </cfRule>
  </conditionalFormatting>
  <conditionalFormatting sqref="C355:I355">
    <cfRule type="cellIs" dxfId="982" priority="987" operator="lessThan">
      <formula>0</formula>
    </cfRule>
  </conditionalFormatting>
  <conditionalFormatting sqref="C365:I366">
    <cfRule type="cellIs" dxfId="981" priority="986" operator="lessThan">
      <formula>0</formula>
    </cfRule>
  </conditionalFormatting>
  <conditionalFormatting sqref="C363:I363">
    <cfRule type="cellIs" dxfId="980" priority="985" operator="lessThan">
      <formula>0</formula>
    </cfRule>
  </conditionalFormatting>
  <conditionalFormatting sqref="C364:I364">
    <cfRule type="cellIs" dxfId="979" priority="984" operator="lessThan">
      <formula>0</formula>
    </cfRule>
  </conditionalFormatting>
  <conditionalFormatting sqref="C367:I367">
    <cfRule type="cellIs" dxfId="978" priority="983" operator="lessThan">
      <formula>0</formula>
    </cfRule>
  </conditionalFormatting>
  <conditionalFormatting sqref="C593:I596">
    <cfRule type="cellIs" dxfId="977" priority="981" operator="lessThan">
      <formula>0</formula>
    </cfRule>
  </conditionalFormatting>
  <conditionalFormatting sqref="C594:I594">
    <cfRule type="cellIs" dxfId="976" priority="980" operator="lessThan">
      <formula>0</formula>
    </cfRule>
  </conditionalFormatting>
  <conditionalFormatting sqref="C595:I596">
    <cfRule type="cellIs" dxfId="975" priority="982" operator="lessThan">
      <formula>0</formula>
    </cfRule>
  </conditionalFormatting>
  <conditionalFormatting sqref="R551">
    <cfRule type="cellIs" dxfId="974" priority="962" operator="lessThan">
      <formula>0</formula>
    </cfRule>
  </conditionalFormatting>
  <conditionalFormatting sqref="R551">
    <cfRule type="cellIs" dxfId="973" priority="963" operator="lessThan">
      <formula>0</formula>
    </cfRule>
  </conditionalFormatting>
  <conditionalFormatting sqref="C599:I602">
    <cfRule type="cellIs" dxfId="972" priority="978" operator="lessThan">
      <formula>0</formula>
    </cfRule>
  </conditionalFormatting>
  <conditionalFormatting sqref="C600:I600">
    <cfRule type="cellIs" dxfId="971" priority="977" operator="lessThan">
      <formula>0</formula>
    </cfRule>
  </conditionalFormatting>
  <conditionalFormatting sqref="C601:I602">
    <cfRule type="cellIs" dxfId="970" priority="979" operator="lessThan">
      <formula>0</formula>
    </cfRule>
  </conditionalFormatting>
  <conditionalFormatting sqref="C461:C464">
    <cfRule type="cellIs" dxfId="969" priority="976" operator="lessThan">
      <formula>0</formula>
    </cfRule>
  </conditionalFormatting>
  <conditionalFormatting sqref="Q468:Q471">
    <cfRule type="cellIs" dxfId="968" priority="975" operator="lessThan">
      <formula>0</formula>
    </cfRule>
  </conditionalFormatting>
  <conditionalFormatting sqref="R507:R510">
    <cfRule type="cellIs" dxfId="967" priority="972" operator="lessThan">
      <formula>0</formula>
    </cfRule>
  </conditionalFormatting>
  <conditionalFormatting sqref="R511:R512">
    <cfRule type="cellIs" dxfId="966" priority="971" operator="lessThan">
      <formula>0</formula>
    </cfRule>
  </conditionalFormatting>
  <conditionalFormatting sqref="R512">
    <cfRule type="cellIs" dxfId="965" priority="970" operator="lessThan">
      <formula>0</formula>
    </cfRule>
  </conditionalFormatting>
  <conditionalFormatting sqref="R511">
    <cfRule type="cellIs" dxfId="964" priority="969" operator="lessThan">
      <formula>0</formula>
    </cfRule>
  </conditionalFormatting>
  <conditionalFormatting sqref="Q507:Q510">
    <cfRule type="cellIs" dxfId="963" priority="968" operator="lessThan">
      <formula>0</formula>
    </cfRule>
  </conditionalFormatting>
  <conditionalFormatting sqref="B506">
    <cfRule type="cellIs" dxfId="962" priority="967" operator="lessThan">
      <formula>0</formula>
    </cfRule>
  </conditionalFormatting>
  <conditionalFormatting sqref="C611:N614">
    <cfRule type="cellIs" dxfId="961" priority="933" operator="lessThan">
      <formula>0</formula>
    </cfRule>
  </conditionalFormatting>
  <conditionalFormatting sqref="R614">
    <cfRule type="cellIs" dxfId="960" priority="930" operator="lessThan">
      <formula>0</formula>
    </cfRule>
  </conditionalFormatting>
  <conditionalFormatting sqref="Q547:Q550">
    <cfRule type="cellIs" dxfId="959" priority="961" operator="lessThan">
      <formula>0</formula>
    </cfRule>
  </conditionalFormatting>
  <conditionalFormatting sqref="H611:H614">
    <cfRule type="cellIs" dxfId="958" priority="927" operator="lessThan">
      <formula>0</formula>
    </cfRule>
  </conditionalFormatting>
  <conditionalFormatting sqref="R504">
    <cfRule type="cellIs" dxfId="957" priority="966" operator="lessThan">
      <formula>0</formula>
    </cfRule>
  </conditionalFormatting>
  <conditionalFormatting sqref="R547:R550 R552 R554:R560">
    <cfRule type="cellIs" dxfId="956" priority="965" operator="lessThan">
      <formula>0</formula>
    </cfRule>
  </conditionalFormatting>
  <conditionalFormatting sqref="Q546">
    <cfRule type="cellIs" dxfId="955" priority="964" operator="lessThan">
      <formula>0</formula>
    </cfRule>
  </conditionalFormatting>
  <conditionalFormatting sqref="Q554:Q558">
    <cfRule type="cellIs" dxfId="954" priority="960" operator="lessThan">
      <formula>0</formula>
    </cfRule>
  </conditionalFormatting>
  <conditionalFormatting sqref="R570:R573 R575">
    <cfRule type="cellIs" dxfId="953" priority="958" operator="lessThan">
      <formula>0</formula>
    </cfRule>
  </conditionalFormatting>
  <conditionalFormatting sqref="B546">
    <cfRule type="cellIs" dxfId="952" priority="959" operator="lessThan">
      <formula>0</formula>
    </cfRule>
  </conditionalFormatting>
  <conditionalFormatting sqref="Q569">
    <cfRule type="cellIs" dxfId="951" priority="957" operator="lessThan">
      <formula>0</formula>
    </cfRule>
  </conditionalFormatting>
  <conditionalFormatting sqref="R574">
    <cfRule type="cellIs" dxfId="950" priority="956" operator="lessThan">
      <formula>0</formula>
    </cfRule>
  </conditionalFormatting>
  <conditionalFormatting sqref="R574">
    <cfRule type="cellIs" dxfId="949" priority="955" operator="lessThan">
      <formula>0</formula>
    </cfRule>
  </conditionalFormatting>
  <conditionalFormatting sqref="Q570:Q573">
    <cfRule type="cellIs" dxfId="948" priority="954" operator="lessThan">
      <formula>0</formula>
    </cfRule>
  </conditionalFormatting>
  <conditionalFormatting sqref="R582 R577:R580">
    <cfRule type="cellIs" dxfId="947" priority="952" operator="lessThan">
      <formula>0</formula>
    </cfRule>
  </conditionalFormatting>
  <conditionalFormatting sqref="R581">
    <cfRule type="cellIs" dxfId="946" priority="950" operator="lessThan">
      <formula>0</formula>
    </cfRule>
  </conditionalFormatting>
  <conditionalFormatting sqref="B569">
    <cfRule type="cellIs" dxfId="945" priority="953" operator="lessThan">
      <formula>0</formula>
    </cfRule>
  </conditionalFormatting>
  <conditionalFormatting sqref="Q576">
    <cfRule type="cellIs" dxfId="944" priority="951" operator="lessThan">
      <formula>0</formula>
    </cfRule>
  </conditionalFormatting>
  <conditionalFormatting sqref="Q577:Q580">
    <cfRule type="cellIs" dxfId="943" priority="948" operator="lessThan">
      <formula>0</formula>
    </cfRule>
  </conditionalFormatting>
  <conditionalFormatting sqref="R581">
    <cfRule type="cellIs" dxfId="942" priority="949" operator="lessThan">
      <formula>0</formula>
    </cfRule>
  </conditionalFormatting>
  <conditionalFormatting sqref="Q605:Q607 Q609">
    <cfRule type="cellIs" dxfId="941" priority="946" operator="lessThan">
      <formula>0</formula>
    </cfRule>
  </conditionalFormatting>
  <conditionalFormatting sqref="R605:R607">
    <cfRule type="cellIs" dxfId="940" priority="947" operator="lessThan">
      <formula>0</formula>
    </cfRule>
  </conditionalFormatting>
  <conditionalFormatting sqref="C607:I607">
    <cfRule type="cellIs" dxfId="939" priority="939" operator="lessThan">
      <formula>0</formula>
    </cfRule>
  </conditionalFormatting>
  <conditionalFormatting sqref="C605:I607">
    <cfRule type="cellIs" dxfId="938" priority="938" operator="lessThan">
      <formula>0</formula>
    </cfRule>
  </conditionalFormatting>
  <conditionalFormatting sqref="B604">
    <cfRule type="cellIs" dxfId="937" priority="940" operator="lessThan">
      <formula>0</formula>
    </cfRule>
  </conditionalFormatting>
  <conditionalFormatting sqref="J605:N607">
    <cfRule type="cellIs" dxfId="936" priority="944" operator="lessThan">
      <formula>0</formula>
    </cfRule>
  </conditionalFormatting>
  <conditionalFormatting sqref="Q611:Q614">
    <cfRule type="cellIs" dxfId="935" priority="935" operator="lessThan">
      <formula>0</formula>
    </cfRule>
  </conditionalFormatting>
  <conditionalFormatting sqref="R608:R609">
    <cfRule type="cellIs" dxfId="934" priority="941" operator="lessThan">
      <formula>0</formula>
    </cfRule>
  </conditionalFormatting>
  <conditionalFormatting sqref="C433:M433">
    <cfRule type="cellIs" dxfId="933" priority="713" operator="lessThan">
      <formula>0</formula>
    </cfRule>
  </conditionalFormatting>
  <conditionalFormatting sqref="R608:R609">
    <cfRule type="cellIs" dxfId="932" priority="942" operator="lessThan">
      <formula>0</formula>
    </cfRule>
  </conditionalFormatting>
  <conditionalFormatting sqref="J606">
    <cfRule type="cellIs" dxfId="931" priority="943" operator="lessThan">
      <formula>0</formula>
    </cfRule>
  </conditionalFormatting>
  <conditionalFormatting sqref="J607:N607 K605:N606">
    <cfRule type="cellIs" dxfId="930" priority="945" operator="lessThan">
      <formula>0</formula>
    </cfRule>
  </conditionalFormatting>
  <conditionalFormatting sqref="I612 K611:N612 C613:N614">
    <cfRule type="cellIs" dxfId="929" priority="934" operator="lessThan">
      <formula>0</formula>
    </cfRule>
  </conditionalFormatting>
  <conditionalFormatting sqref="N427">
    <cfRule type="cellIs" dxfId="928" priority="716" operator="lessThan">
      <formula>0</formula>
    </cfRule>
  </conditionalFormatting>
  <conditionalFormatting sqref="B429:N429">
    <cfRule type="cellIs" dxfId="927" priority="708" operator="lessThan">
      <formula>0</formula>
    </cfRule>
  </conditionalFormatting>
  <conditionalFormatting sqref="C606:I606">
    <cfRule type="cellIs" dxfId="926" priority="937" operator="lessThan">
      <formula>0</formula>
    </cfRule>
  </conditionalFormatting>
  <conditionalFormatting sqref="B429:N429">
    <cfRule type="cellIs" dxfId="925" priority="709" operator="lessThan">
      <formula>0</formula>
    </cfRule>
  </conditionalFormatting>
  <conditionalFormatting sqref="H433">
    <cfRule type="cellIs" dxfId="924" priority="712" operator="lessThan">
      <formula>0</formula>
    </cfRule>
  </conditionalFormatting>
  <conditionalFormatting sqref="B433">
    <cfRule type="cellIs" dxfId="923" priority="711" operator="lessThan">
      <formula>0</formula>
    </cfRule>
  </conditionalFormatting>
  <conditionalFormatting sqref="B433">
    <cfRule type="cellIs" dxfId="922" priority="710" operator="lessThan">
      <formula>0</formula>
    </cfRule>
  </conditionalFormatting>
  <conditionalFormatting sqref="B429:N429">
    <cfRule type="cellIs" dxfId="921" priority="706" operator="lessThan">
      <formula>0</formula>
    </cfRule>
  </conditionalFormatting>
  <conditionalFormatting sqref="B429:N429">
    <cfRule type="cellIs" dxfId="920" priority="707" operator="lessThan">
      <formula>0</formula>
    </cfRule>
  </conditionalFormatting>
  <conditionalFormatting sqref="B435:N435">
    <cfRule type="cellIs" dxfId="919" priority="693" operator="lessThan">
      <formula>0</formula>
    </cfRule>
  </conditionalFormatting>
  <conditionalFormatting sqref="H611">
    <cfRule type="cellIs" dxfId="918" priority="926" operator="lessThan">
      <formula>0</formula>
    </cfRule>
  </conditionalFormatting>
  <conditionalFormatting sqref="C433:M433">
    <cfRule type="cellIs" dxfId="917" priority="714" operator="lessThan">
      <formula>0</formula>
    </cfRule>
  </conditionalFormatting>
  <conditionalFormatting sqref="H612:H614">
    <cfRule type="cellIs" dxfId="916" priority="928" operator="lessThan">
      <formula>0</formula>
    </cfRule>
  </conditionalFormatting>
  <conditionalFormatting sqref="R614">
    <cfRule type="cellIs" dxfId="915" priority="929" operator="lessThan">
      <formula>0</formula>
    </cfRule>
  </conditionalFormatting>
  <conditionalFormatting sqref="I611">
    <cfRule type="cellIs" dxfId="914" priority="932" operator="lessThan">
      <formula>0</formula>
    </cfRule>
  </conditionalFormatting>
  <conditionalFormatting sqref="N439">
    <cfRule type="cellIs" dxfId="913" priority="686" operator="lessThan">
      <formula>0</formula>
    </cfRule>
  </conditionalFormatting>
  <conditionalFormatting sqref="C612:J612">
    <cfRule type="cellIs" dxfId="912" priority="931" operator="lessThan">
      <formula>0</formula>
    </cfRule>
  </conditionalFormatting>
  <conditionalFormatting sqref="B610">
    <cfRule type="cellIs" dxfId="911" priority="925" operator="lessThan">
      <formula>0</formula>
    </cfRule>
  </conditionalFormatting>
  <conditionalFormatting sqref="B435:N435">
    <cfRule type="cellIs" dxfId="910" priority="692" operator="lessThan">
      <formula>0</formula>
    </cfRule>
  </conditionalFormatting>
  <conditionalFormatting sqref="C445:M445">
    <cfRule type="cellIs" dxfId="909" priority="683" operator="lessThan">
      <formula>0</formula>
    </cfRule>
  </conditionalFormatting>
  <conditionalFormatting sqref="C445:M445">
    <cfRule type="cellIs" dxfId="908" priority="684" operator="lessThan">
      <formula>0</formula>
    </cfRule>
  </conditionalFormatting>
  <conditionalFormatting sqref="B435:N435">
    <cfRule type="cellIs" dxfId="907" priority="691" operator="lessThan">
      <formula>0</formula>
    </cfRule>
  </conditionalFormatting>
  <conditionalFormatting sqref="N438">
    <cfRule type="cellIs" dxfId="906" priority="687" operator="lessThan">
      <formula>0</formula>
    </cfRule>
  </conditionalFormatting>
  <conditionalFormatting sqref="B435:N435">
    <cfRule type="cellIs" dxfId="905" priority="690" operator="lessThan">
      <formula>0</formula>
    </cfRule>
  </conditionalFormatting>
  <conditionalFormatting sqref="B435:N435">
    <cfRule type="cellIs" dxfId="904" priority="688" operator="lessThan">
      <formula>0</formula>
    </cfRule>
  </conditionalFormatting>
  <conditionalFormatting sqref="B598">
    <cfRule type="cellIs" dxfId="903" priority="924" operator="lessThan">
      <formula>0</formula>
    </cfRule>
  </conditionalFormatting>
  <conditionalFormatting sqref="N439">
    <cfRule type="cellIs" dxfId="902" priority="685" operator="lessThan">
      <formula>0</formula>
    </cfRule>
  </conditionalFormatting>
  <conditionalFormatting sqref="B435:N435">
    <cfRule type="cellIs" dxfId="901" priority="689" operator="lessThan">
      <formula>0</formula>
    </cfRule>
  </conditionalFormatting>
  <conditionalFormatting sqref="B598">
    <cfRule type="cellIs" dxfId="900" priority="923" operator="lessThan">
      <formula>0</formula>
    </cfRule>
  </conditionalFormatting>
  <conditionalFormatting sqref="B641">
    <cfRule type="cellIs" dxfId="899" priority="911" operator="lessThan">
      <formula>0</formula>
    </cfRule>
  </conditionalFormatting>
  <conditionalFormatting sqref="B591">
    <cfRule type="cellIs" dxfId="898" priority="921" operator="lessThan">
      <formula>0</formula>
    </cfRule>
  </conditionalFormatting>
  <conditionalFormatting sqref="B591">
    <cfRule type="cellIs" dxfId="897" priority="922" operator="lessThan">
      <formula>0</formula>
    </cfRule>
  </conditionalFormatting>
  <conditionalFormatting sqref="B609">
    <cfRule type="cellIs" dxfId="896" priority="919" operator="lessThan">
      <formula>0</formula>
    </cfRule>
  </conditionalFormatting>
  <conditionalFormatting sqref="B609">
    <cfRule type="cellIs" dxfId="895" priority="920" operator="lessThan">
      <formula>0</formula>
    </cfRule>
  </conditionalFormatting>
  <conditionalFormatting sqref="B630 Q630:R631 Q635:R635 R632:R634 R636:R637 C650:N650 C655:N657 N658 C663:N663 I664:N670 C665:H668 C642:N645 C670:H670 J652:N653 R648:R652 B672:N675 B708:N711 B641 Q653:R653 R654:R658 Q659:R671 Q641:R647 I659:N661 O660:O661">
    <cfRule type="cellIs" dxfId="894" priority="918" operator="lessThan">
      <formula>0</formula>
    </cfRule>
  </conditionalFormatting>
  <conditionalFormatting sqref="B646">
    <cfRule type="cellIs" dxfId="893" priority="915" operator="lessThan">
      <formula>0</formula>
    </cfRule>
  </conditionalFormatting>
  <conditionalFormatting sqref="B631">
    <cfRule type="cellIs" dxfId="892" priority="917" operator="lessThan">
      <formula>0</formula>
    </cfRule>
  </conditionalFormatting>
  <conditionalFormatting sqref="B635">
    <cfRule type="cellIs" dxfId="891" priority="916" operator="lessThan">
      <formula>0</formula>
    </cfRule>
  </conditionalFormatting>
  <conditionalFormatting sqref="B662">
    <cfRule type="cellIs" dxfId="890" priority="914" operator="lessThan">
      <formula>0</formula>
    </cfRule>
  </conditionalFormatting>
  <conditionalFormatting sqref="B671">
    <cfRule type="cellIs" dxfId="889" priority="913" operator="lessThan">
      <formula>0</formula>
    </cfRule>
  </conditionalFormatting>
  <conditionalFormatting sqref="I674:N674 Q672:R675">
    <cfRule type="cellIs" dxfId="888" priority="912" operator="lessThan">
      <formula>0</formula>
    </cfRule>
  </conditionalFormatting>
  <conditionalFormatting sqref="Q641">
    <cfRule type="cellIs" dxfId="887" priority="909" operator="lessThan">
      <formula>0</formula>
    </cfRule>
  </conditionalFormatting>
  <conditionalFormatting sqref="Q641">
    <cfRule type="cellIs" dxfId="886" priority="910" operator="lessThan">
      <formula>0</formula>
    </cfRule>
  </conditionalFormatting>
  <conditionalFormatting sqref="Q422:R422 R423:R425">
    <cfRule type="cellIs" dxfId="885" priority="896" operator="lessThan">
      <formula>0</formula>
    </cfRule>
  </conditionalFormatting>
  <conditionalFormatting sqref="B416">
    <cfRule type="cellIs" dxfId="884" priority="897" operator="lessThan">
      <formula>0</formula>
    </cfRule>
  </conditionalFormatting>
  <conditionalFormatting sqref="Q423:Q425">
    <cfRule type="cellIs" dxfId="883" priority="894" operator="lessThan">
      <formula>0</formula>
    </cfRule>
  </conditionalFormatting>
  <conditionalFormatting sqref="Q422">
    <cfRule type="cellIs" dxfId="882" priority="895" operator="lessThan">
      <formula>0</formula>
    </cfRule>
  </conditionalFormatting>
  <conditionalFormatting sqref="R426">
    <cfRule type="cellIs" dxfId="881" priority="892" operator="lessThan">
      <formula>0</formula>
    </cfRule>
  </conditionalFormatting>
  <conditionalFormatting sqref="R427">
    <cfRule type="cellIs" dxfId="880" priority="893" operator="lessThan">
      <formula>0</formula>
    </cfRule>
  </conditionalFormatting>
  <conditionalFormatting sqref="B422">
    <cfRule type="cellIs" dxfId="879" priority="890" operator="lessThan">
      <formula>0</formula>
    </cfRule>
  </conditionalFormatting>
  <conditionalFormatting sqref="R426">
    <cfRule type="cellIs" dxfId="878" priority="891" operator="lessThan">
      <formula>0</formula>
    </cfRule>
  </conditionalFormatting>
  <conditionalFormatting sqref="B454:N454">
    <cfRule type="cellIs" dxfId="877" priority="646" operator="lessThan">
      <formula>0</formula>
    </cfRule>
  </conditionalFormatting>
  <conditionalFormatting sqref="B454:N454">
    <cfRule type="cellIs" dxfId="876" priority="647" operator="lessThan">
      <formula>0</formula>
    </cfRule>
  </conditionalFormatting>
  <conditionalFormatting sqref="C652:I652">
    <cfRule type="cellIs" dxfId="875" priority="908" operator="lessThan">
      <formula>0</formula>
    </cfRule>
  </conditionalFormatting>
  <conditionalFormatting sqref="C653:I653">
    <cfRule type="cellIs" dxfId="874" priority="907" operator="lessThan">
      <formula>0</formula>
    </cfRule>
  </conditionalFormatting>
  <conditionalFormatting sqref="C658:M658">
    <cfRule type="cellIs" dxfId="873" priority="906" operator="lessThan">
      <formula>0</formula>
    </cfRule>
  </conditionalFormatting>
  <conditionalFormatting sqref="C647:N647">
    <cfRule type="cellIs" dxfId="872" priority="905" operator="lessThan">
      <formula>0</formula>
    </cfRule>
  </conditionalFormatting>
  <conditionalFormatting sqref="Q650">
    <cfRule type="cellIs" dxfId="871" priority="904" operator="lessThan">
      <formula>0</formula>
    </cfRule>
  </conditionalFormatting>
  <conditionalFormatting sqref="Q417:Q419">
    <cfRule type="cellIs" dxfId="870" priority="901" operator="lessThan">
      <formula>0</formula>
    </cfRule>
  </conditionalFormatting>
  <conditionalFormatting sqref="R420">
    <cfRule type="cellIs" dxfId="869" priority="898" operator="lessThan">
      <formula>0</formula>
    </cfRule>
  </conditionalFormatting>
  <conditionalFormatting sqref="R421">
    <cfRule type="cellIs" dxfId="868" priority="900" operator="lessThan">
      <formula>0</formula>
    </cfRule>
  </conditionalFormatting>
  <conditionalFormatting sqref="Q416:R416 R417:R419">
    <cfRule type="cellIs" dxfId="867" priority="903" operator="lessThan">
      <formula>0</formula>
    </cfRule>
  </conditionalFormatting>
  <conditionalFormatting sqref="Q416">
    <cfRule type="cellIs" dxfId="866" priority="902" operator="lessThan">
      <formula>0</formula>
    </cfRule>
  </conditionalFormatting>
  <conditionalFormatting sqref="R420">
    <cfRule type="cellIs" dxfId="865" priority="899" operator="lessThan">
      <formula>0</formula>
    </cfRule>
  </conditionalFormatting>
  <conditionalFormatting sqref="B454:N454">
    <cfRule type="cellIs" dxfId="864" priority="645" operator="lessThan">
      <formula>0</formula>
    </cfRule>
  </conditionalFormatting>
  <conditionalFormatting sqref="B454:N454">
    <cfRule type="cellIs" dxfId="863" priority="644" operator="lessThan">
      <formula>0</formula>
    </cfRule>
  </conditionalFormatting>
  <conditionalFormatting sqref="B454:N454">
    <cfRule type="cellIs" dxfId="862" priority="643" operator="lessThan">
      <formula>0</formula>
    </cfRule>
  </conditionalFormatting>
  <conditionalFormatting sqref="B454:N454">
    <cfRule type="cellIs" dxfId="861" priority="641" operator="lessThan">
      <formula>0</formula>
    </cfRule>
  </conditionalFormatting>
  <conditionalFormatting sqref="B454:N454">
    <cfRule type="cellIs" dxfId="860" priority="642" operator="lessThan">
      <formula>0</formula>
    </cfRule>
  </conditionalFormatting>
  <conditionalFormatting sqref="N457">
    <cfRule type="cellIs" dxfId="859" priority="639" operator="lessThan">
      <formula>0</formula>
    </cfRule>
  </conditionalFormatting>
  <conditionalFormatting sqref="B454:N454">
    <cfRule type="cellIs" dxfId="858" priority="640" operator="lessThan">
      <formula>0</formula>
    </cfRule>
  </conditionalFormatting>
  <conditionalFormatting sqref="N458">
    <cfRule type="cellIs" dxfId="857" priority="638" operator="lessThan">
      <formula>0</formula>
    </cfRule>
  </conditionalFormatting>
  <conditionalFormatting sqref="Q530">
    <cfRule type="cellIs" dxfId="856" priority="360" operator="lessThan">
      <formula>0</formula>
    </cfRule>
  </conditionalFormatting>
  <conditionalFormatting sqref="N458">
    <cfRule type="cellIs" dxfId="855" priority="637" operator="lessThan">
      <formula>0</formula>
    </cfRule>
  </conditionalFormatting>
  <conditionalFormatting sqref="D461:N464">
    <cfRule type="cellIs" dxfId="854" priority="634" operator="lessThan">
      <formula>0</formula>
    </cfRule>
  </conditionalFormatting>
  <conditionalFormatting sqref="Q538">
    <cfRule type="cellIs" dxfId="853" priority="357" operator="lessThan">
      <formula>0</formula>
    </cfRule>
  </conditionalFormatting>
  <conditionalFormatting sqref="B461:B464">
    <cfRule type="cellIs" dxfId="852" priority="631" operator="lessThan">
      <formula>0</formula>
    </cfRule>
  </conditionalFormatting>
  <conditionalFormatting sqref="Q553">
    <cfRule type="cellIs" dxfId="851" priority="354" operator="lessThan">
      <formula>0</formula>
    </cfRule>
  </conditionalFormatting>
  <conditionalFormatting sqref="B512">
    <cfRule type="cellIs" dxfId="850" priority="628" operator="lessThan">
      <formula>0</formula>
    </cfRule>
  </conditionalFormatting>
  <conditionalFormatting sqref="C512">
    <cfRule type="cellIs" dxfId="849" priority="625" operator="lessThan">
      <formula>0</formula>
    </cfRule>
  </conditionalFormatting>
  <conditionalFormatting sqref="Q561">
    <cfRule type="cellIs" dxfId="848" priority="351" operator="lessThan">
      <formula>0</formula>
    </cfRule>
  </conditionalFormatting>
  <conditionalFormatting sqref="Q590">
    <cfRule type="cellIs" dxfId="847" priority="348" operator="lessThan">
      <formula>0</formula>
    </cfRule>
  </conditionalFormatting>
  <conditionalFormatting sqref="N365">
    <cfRule type="cellIs" dxfId="846" priority="889" operator="lessThan">
      <formula>0</formula>
    </cfRule>
  </conditionalFormatting>
  <conditionalFormatting sqref="N371">
    <cfRule type="cellIs" dxfId="845" priority="888" operator="lessThan">
      <formula>0</formula>
    </cfRule>
  </conditionalFormatting>
  <conditionalFormatting sqref="N377">
    <cfRule type="cellIs" dxfId="844" priority="887" operator="lessThan">
      <formula>0</formula>
    </cfRule>
  </conditionalFormatting>
  <conditionalFormatting sqref="B376">
    <cfRule type="cellIs" dxfId="843" priority="874" operator="lessThan">
      <formula>0</formula>
    </cfRule>
  </conditionalFormatting>
  <conditionalFormatting sqref="B588">
    <cfRule type="cellIs" dxfId="842" priority="881" operator="lessThan">
      <formula>0</formula>
    </cfRule>
  </conditionalFormatting>
  <conditionalFormatting sqref="B371:B372">
    <cfRule type="cellIs" dxfId="841" priority="879" operator="lessThan">
      <formula>0</formula>
    </cfRule>
  </conditionalFormatting>
  <conditionalFormatting sqref="B377:B378">
    <cfRule type="cellIs" dxfId="840" priority="876" operator="lessThan">
      <formula>0</formula>
    </cfRule>
  </conditionalFormatting>
  <conditionalFormatting sqref="C351:M354">
    <cfRule type="cellIs" dxfId="839" priority="886" operator="lessThan">
      <formula>0</formula>
    </cfRule>
  </conditionalFormatting>
  <conditionalFormatting sqref="B428">
    <cfRule type="cellIs" dxfId="838" priority="885" operator="lessThan">
      <formula>0</formula>
    </cfRule>
  </conditionalFormatting>
  <conditionalFormatting sqref="B428">
    <cfRule type="cellIs" dxfId="837" priority="884" operator="lessThan">
      <formula>0</formula>
    </cfRule>
  </conditionalFormatting>
  <conditionalFormatting sqref="B391 B397 B381:B385 B375:B379 B369:B373 B363:B367 B361 B351:B355">
    <cfRule type="cellIs" dxfId="836" priority="883" operator="lessThan">
      <formula>0</formula>
    </cfRule>
  </conditionalFormatting>
  <conditionalFormatting sqref="B585:B587">
    <cfRule type="cellIs" dxfId="835" priority="882" operator="lessThan">
      <formula>0</formula>
    </cfRule>
  </conditionalFormatting>
  <conditionalFormatting sqref="B584">
    <cfRule type="cellIs" dxfId="834" priority="880" operator="lessThan">
      <formula>0</formula>
    </cfRule>
  </conditionalFormatting>
  <conditionalFormatting sqref="B397">
    <cfRule type="cellIs" dxfId="833" priority="870" operator="lessThan">
      <formula>0</formula>
    </cfRule>
  </conditionalFormatting>
  <conditionalFormatting sqref="B369">
    <cfRule type="cellIs" dxfId="832" priority="878" operator="lessThan">
      <formula>0</formula>
    </cfRule>
  </conditionalFormatting>
  <conditionalFormatting sqref="B370">
    <cfRule type="cellIs" dxfId="831" priority="877" operator="lessThan">
      <formula>0</formula>
    </cfRule>
  </conditionalFormatting>
  <conditionalFormatting sqref="B375">
    <cfRule type="cellIs" dxfId="830" priority="875" operator="lessThan">
      <formula>0</formula>
    </cfRule>
  </conditionalFormatting>
  <conditionalFormatting sqref="B383:B384">
    <cfRule type="cellIs" dxfId="829" priority="873" operator="lessThan">
      <formula>0</formula>
    </cfRule>
  </conditionalFormatting>
  <conditionalFormatting sqref="B381">
    <cfRule type="cellIs" dxfId="828" priority="872" operator="lessThan">
      <formula>0</formula>
    </cfRule>
  </conditionalFormatting>
  <conditionalFormatting sqref="B382">
    <cfRule type="cellIs" dxfId="827" priority="871" operator="lessThan">
      <formula>0</formula>
    </cfRule>
  </conditionalFormatting>
  <conditionalFormatting sqref="B391">
    <cfRule type="cellIs" dxfId="826" priority="869" operator="lessThan">
      <formula>0</formula>
    </cfRule>
  </conditionalFormatting>
  <conditionalFormatting sqref="B385">
    <cfRule type="cellIs" dxfId="825" priority="868" operator="lessThan">
      <formula>0</formula>
    </cfRule>
  </conditionalFormatting>
  <conditionalFormatting sqref="B379">
    <cfRule type="cellIs" dxfId="824" priority="867" operator="lessThan">
      <formula>0</formula>
    </cfRule>
  </conditionalFormatting>
  <conditionalFormatting sqref="B373">
    <cfRule type="cellIs" dxfId="823" priority="866" operator="lessThan">
      <formula>0</formula>
    </cfRule>
  </conditionalFormatting>
  <conditionalFormatting sqref="B361">
    <cfRule type="cellIs" dxfId="822" priority="865" operator="lessThan">
      <formula>0</formula>
    </cfRule>
  </conditionalFormatting>
  <conditionalFormatting sqref="B621:B624">
    <cfRule type="cellIs" dxfId="821" priority="860" operator="lessThan">
      <formula>0</formula>
    </cfRule>
  </conditionalFormatting>
  <conditionalFormatting sqref="B616:B619">
    <cfRule type="cellIs" dxfId="820" priority="863" operator="lessThan">
      <formula>0</formula>
    </cfRule>
  </conditionalFormatting>
  <conditionalFormatting sqref="B617">
    <cfRule type="cellIs" dxfId="819" priority="862" operator="lessThan">
      <formula>0</formula>
    </cfRule>
  </conditionalFormatting>
  <conditionalFormatting sqref="B618:B619">
    <cfRule type="cellIs" dxfId="818" priority="864" operator="lessThan">
      <formula>0</formula>
    </cfRule>
  </conditionalFormatting>
  <conditionalFormatting sqref="B628:B629">
    <cfRule type="cellIs" dxfId="817" priority="858" operator="lessThan">
      <formula>0</formula>
    </cfRule>
  </conditionalFormatting>
  <conditionalFormatting sqref="B622">
    <cfRule type="cellIs" dxfId="816" priority="859" operator="lessThan">
      <formula>0</formula>
    </cfRule>
  </conditionalFormatting>
  <conditionalFormatting sqref="B623:B624">
    <cfRule type="cellIs" dxfId="815" priority="861" operator="lessThan">
      <formula>0</formula>
    </cfRule>
  </conditionalFormatting>
  <conditionalFormatting sqref="B626:B629">
    <cfRule type="cellIs" dxfId="814" priority="857" operator="lessThan">
      <formula>0</formula>
    </cfRule>
  </conditionalFormatting>
  <conditionalFormatting sqref="B627">
    <cfRule type="cellIs" dxfId="813" priority="856" operator="lessThan">
      <formula>0</formula>
    </cfRule>
  </conditionalFormatting>
  <conditionalFormatting sqref="B365:B366">
    <cfRule type="cellIs" dxfId="812" priority="851" operator="lessThan">
      <formula>0</formula>
    </cfRule>
  </conditionalFormatting>
  <conditionalFormatting sqref="B355">
    <cfRule type="cellIs" dxfId="811" priority="852" operator="lessThan">
      <formula>0</formula>
    </cfRule>
  </conditionalFormatting>
  <conditionalFormatting sqref="B393:N393">
    <cfRule type="cellIs" dxfId="810" priority="807" operator="lessThan">
      <formula>0</formula>
    </cfRule>
  </conditionalFormatting>
  <conditionalFormatting sqref="B387:N387">
    <cfRule type="cellIs" dxfId="809" priority="818" operator="lessThan">
      <formula>0</formula>
    </cfRule>
  </conditionalFormatting>
  <conditionalFormatting sqref="B387:N387">
    <cfRule type="cellIs" dxfId="808" priority="817" operator="lessThan">
      <formula>0</formula>
    </cfRule>
  </conditionalFormatting>
  <conditionalFormatting sqref="B353:B354">
    <cfRule type="cellIs" dxfId="807" priority="855" operator="lessThan">
      <formula>0</formula>
    </cfRule>
  </conditionalFormatting>
  <conditionalFormatting sqref="B351">
    <cfRule type="cellIs" dxfId="806" priority="854" operator="lessThan">
      <formula>0</formula>
    </cfRule>
  </conditionalFormatting>
  <conditionalFormatting sqref="B352">
    <cfRule type="cellIs" dxfId="805" priority="853" operator="lessThan">
      <formula>0</formula>
    </cfRule>
  </conditionalFormatting>
  <conditionalFormatting sqref="B363">
    <cfRule type="cellIs" dxfId="804" priority="850" operator="lessThan">
      <formula>0</formula>
    </cfRule>
  </conditionalFormatting>
  <conditionalFormatting sqref="B364">
    <cfRule type="cellIs" dxfId="803" priority="849" operator="lessThan">
      <formula>0</formula>
    </cfRule>
  </conditionalFormatting>
  <conditionalFormatting sqref="B367">
    <cfRule type="cellIs" dxfId="802" priority="848" operator="lessThan">
      <formula>0</formula>
    </cfRule>
  </conditionalFormatting>
  <conditionalFormatting sqref="B593:B596">
    <cfRule type="cellIs" dxfId="801" priority="846" operator="lessThan">
      <formula>0</formula>
    </cfRule>
  </conditionalFormatting>
  <conditionalFormatting sqref="B594">
    <cfRule type="cellIs" dxfId="800" priority="845" operator="lessThan">
      <formula>0</formula>
    </cfRule>
  </conditionalFormatting>
  <conditionalFormatting sqref="B595:B596">
    <cfRule type="cellIs" dxfId="799" priority="847" operator="lessThan">
      <formula>0</formula>
    </cfRule>
  </conditionalFormatting>
  <conditionalFormatting sqref="B603">
    <cfRule type="cellIs" dxfId="798" priority="840" operator="lessThan">
      <formula>0</formula>
    </cfRule>
  </conditionalFormatting>
  <conditionalFormatting sqref="B603">
    <cfRule type="cellIs" dxfId="797" priority="841" operator="lessThan">
      <formula>0</formula>
    </cfRule>
  </conditionalFormatting>
  <conditionalFormatting sqref="B599:B602">
    <cfRule type="cellIs" dxfId="796" priority="843" operator="lessThan">
      <formula>0</formula>
    </cfRule>
  </conditionalFormatting>
  <conditionalFormatting sqref="B600">
    <cfRule type="cellIs" dxfId="795" priority="842" operator="lessThan">
      <formula>0</formula>
    </cfRule>
  </conditionalFormatting>
  <conditionalFormatting sqref="B601:B602">
    <cfRule type="cellIs" dxfId="794" priority="844" operator="lessThan">
      <formula>0</formula>
    </cfRule>
  </conditionalFormatting>
  <conditionalFormatting sqref="N390">
    <cfRule type="cellIs" dxfId="793" priority="812" operator="lessThan">
      <formula>0</formula>
    </cfRule>
  </conditionalFormatting>
  <conditionalFormatting sqref="B393:N393">
    <cfRule type="cellIs" dxfId="792" priority="810" operator="lessThan">
      <formula>0</formula>
    </cfRule>
  </conditionalFormatting>
  <conditionalFormatting sqref="B571:B573">
    <cfRule type="cellIs" dxfId="791" priority="839" operator="lessThan">
      <formula>0</formula>
    </cfRule>
  </conditionalFormatting>
  <conditionalFormatting sqref="B574">
    <cfRule type="cellIs" dxfId="790" priority="838" operator="lessThan">
      <formula>0</formula>
    </cfRule>
  </conditionalFormatting>
  <conditionalFormatting sqref="B570">
    <cfRule type="cellIs" dxfId="789" priority="837" operator="lessThan">
      <formula>0</formula>
    </cfRule>
  </conditionalFormatting>
  <conditionalFormatting sqref="B607:B608">
    <cfRule type="cellIs" dxfId="788" priority="836" operator="lessThan">
      <formula>0</formula>
    </cfRule>
  </conditionalFormatting>
  <conditionalFormatting sqref="B605:B608">
    <cfRule type="cellIs" dxfId="787" priority="835" operator="lessThan">
      <formula>0</formula>
    </cfRule>
  </conditionalFormatting>
  <conditionalFormatting sqref="B589">
    <cfRule type="cellIs" dxfId="786" priority="562" operator="lessThan">
      <formula>0</formula>
    </cfRule>
  </conditionalFormatting>
  <conditionalFormatting sqref="B613:B614">
    <cfRule type="cellIs" dxfId="785" priority="833" operator="lessThan">
      <formula>0</formula>
    </cfRule>
  </conditionalFormatting>
  <conditionalFormatting sqref="B606">
    <cfRule type="cellIs" dxfId="784" priority="834" operator="lessThan">
      <formula>0</formula>
    </cfRule>
  </conditionalFormatting>
  <conditionalFormatting sqref="B611:B614">
    <cfRule type="cellIs" dxfId="783" priority="832" operator="lessThan">
      <formula>0</formula>
    </cfRule>
  </conditionalFormatting>
  <conditionalFormatting sqref="P616:P619">
    <cfRule type="cellIs" dxfId="782" priority="314" operator="lessThan">
      <formula>0</formula>
    </cfRule>
  </conditionalFormatting>
  <conditionalFormatting sqref="O599:P599 O601:P602">
    <cfRule type="cellIs" dxfId="781" priority="316" operator="lessThan">
      <formula>0</formula>
    </cfRule>
  </conditionalFormatting>
  <conditionalFormatting sqref="B612">
    <cfRule type="cellIs" dxfId="780" priority="831" operator="lessThan">
      <formula>0</formula>
    </cfRule>
  </conditionalFormatting>
  <conditionalFormatting sqref="D589">
    <cfRule type="cellIs" dxfId="779" priority="556" operator="lessThan">
      <formula>0</formula>
    </cfRule>
  </conditionalFormatting>
  <conditionalFormatting sqref="P605:P607">
    <cfRule type="cellIs" dxfId="778" priority="308" operator="lessThan">
      <formula>0</formula>
    </cfRule>
  </conditionalFormatting>
  <conditionalFormatting sqref="P626:P629">
    <cfRule type="cellIs" dxfId="777" priority="310" operator="lessThan">
      <formula>0</formula>
    </cfRule>
  </conditionalFormatting>
  <conditionalFormatting sqref="B650 B655:B657 B663 B665:B668 B642:B645 B670">
    <cfRule type="cellIs" dxfId="776" priority="830" operator="lessThan">
      <formula>0</formula>
    </cfRule>
  </conditionalFormatting>
  <conditionalFormatting sqref="N378">
    <cfRule type="cellIs" dxfId="775" priority="822" operator="lessThan">
      <formula>0</formula>
    </cfRule>
  </conditionalFormatting>
  <conditionalFormatting sqref="N372">
    <cfRule type="cellIs" dxfId="774" priority="823" operator="lessThan">
      <formula>0</formula>
    </cfRule>
  </conditionalFormatting>
  <conditionalFormatting sqref="B387:N387">
    <cfRule type="cellIs" dxfId="773" priority="820" operator="lessThan">
      <formula>0</formula>
    </cfRule>
  </conditionalFormatting>
  <conditionalFormatting sqref="N384">
    <cfRule type="cellIs" dxfId="772" priority="821" operator="lessThan">
      <formula>0</formula>
    </cfRule>
  </conditionalFormatting>
  <conditionalFormatting sqref="B387:N387">
    <cfRule type="cellIs" dxfId="771" priority="819" operator="lessThan">
      <formula>0</formula>
    </cfRule>
  </conditionalFormatting>
  <conditionalFormatting sqref="B387:N387">
    <cfRule type="cellIs" dxfId="770" priority="816" operator="lessThan">
      <formula>0</formula>
    </cfRule>
  </conditionalFormatting>
  <conditionalFormatting sqref="B652">
    <cfRule type="cellIs" dxfId="769" priority="829" operator="lessThan">
      <formula>0</formula>
    </cfRule>
  </conditionalFormatting>
  <conditionalFormatting sqref="B653">
    <cfRule type="cellIs" dxfId="768" priority="828" operator="lessThan">
      <formula>0</formula>
    </cfRule>
  </conditionalFormatting>
  <conditionalFormatting sqref="B658">
    <cfRule type="cellIs" dxfId="767" priority="827" operator="lessThan">
      <formula>0</formula>
    </cfRule>
  </conditionalFormatting>
  <conditionalFormatting sqref="B647">
    <cfRule type="cellIs" dxfId="766" priority="826" operator="lessThan">
      <formula>0</formula>
    </cfRule>
  </conditionalFormatting>
  <conditionalFormatting sqref="O365:P365">
    <cfRule type="cellIs" dxfId="765" priority="302" operator="lessThan">
      <formula>0</formula>
    </cfRule>
  </conditionalFormatting>
  <conditionalFormatting sqref="O371:P371">
    <cfRule type="cellIs" dxfId="764" priority="301" operator="lessThan">
      <formula>0</formula>
    </cfRule>
  </conditionalFormatting>
  <conditionalFormatting sqref="G589">
    <cfRule type="cellIs" dxfId="763" priority="547" operator="lessThan">
      <formula>0</formula>
    </cfRule>
  </conditionalFormatting>
  <conditionalFormatting sqref="H589">
    <cfRule type="cellIs" dxfId="762" priority="544" operator="lessThan">
      <formula>0</formula>
    </cfRule>
  </conditionalFormatting>
  <conditionalFormatting sqref="B351:B354">
    <cfRule type="cellIs" dxfId="761" priority="825" operator="lessThan">
      <formula>0</formula>
    </cfRule>
  </conditionalFormatting>
  <conditionalFormatting sqref="N366">
    <cfRule type="cellIs" dxfId="760" priority="824" operator="lessThan">
      <formula>0</formula>
    </cfRule>
  </conditionalFormatting>
  <conditionalFormatting sqref="B387:N387">
    <cfRule type="cellIs" dxfId="759" priority="815" operator="lessThan">
      <formula>0</formula>
    </cfRule>
  </conditionalFormatting>
  <conditionalFormatting sqref="B387:N387">
    <cfRule type="cellIs" dxfId="758" priority="814" operator="lessThan">
      <formula>0</formula>
    </cfRule>
  </conditionalFormatting>
  <conditionalFormatting sqref="B387:N387">
    <cfRule type="cellIs" dxfId="757" priority="813" operator="lessThan">
      <formula>0</formula>
    </cfRule>
  </conditionalFormatting>
  <conditionalFormatting sqref="B393:N393">
    <cfRule type="cellIs" dxfId="756" priority="808" operator="lessThan">
      <formula>0</formula>
    </cfRule>
  </conditionalFormatting>
  <conditionalFormatting sqref="B393:N393">
    <cfRule type="cellIs" dxfId="755" priority="811" operator="lessThan">
      <formula>0</formula>
    </cfRule>
  </conditionalFormatting>
  <conditionalFormatting sqref="B393:N393">
    <cfRule type="cellIs" dxfId="754" priority="806" operator="lessThan">
      <formula>0</formula>
    </cfRule>
  </conditionalFormatting>
  <conditionalFormatting sqref="B393:N393">
    <cfRule type="cellIs" dxfId="753" priority="809" operator="lessThan">
      <formula>0</formula>
    </cfRule>
  </conditionalFormatting>
  <conditionalFormatting sqref="B393:N393">
    <cfRule type="cellIs" dxfId="752" priority="804" operator="lessThan">
      <formula>0</formula>
    </cfRule>
  </conditionalFormatting>
  <conditionalFormatting sqref="B393:N393">
    <cfRule type="cellIs" dxfId="751" priority="805" operator="lessThan">
      <formula>0</formula>
    </cfRule>
  </conditionalFormatting>
  <conditionalFormatting sqref="B399:N399">
    <cfRule type="cellIs" dxfId="750" priority="802" operator="lessThan">
      <formula>0</formula>
    </cfRule>
  </conditionalFormatting>
  <conditionalFormatting sqref="N396">
    <cfRule type="cellIs" dxfId="749" priority="803" operator="lessThan">
      <formula>0</formula>
    </cfRule>
  </conditionalFormatting>
  <conditionalFormatting sqref="B399:N399">
    <cfRule type="cellIs" dxfId="748" priority="801" operator="lessThan">
      <formula>0</formula>
    </cfRule>
  </conditionalFormatting>
  <conditionalFormatting sqref="B399:N399">
    <cfRule type="cellIs" dxfId="747" priority="800" operator="lessThan">
      <formula>0</formula>
    </cfRule>
  </conditionalFormatting>
  <conditionalFormatting sqref="B399:N399">
    <cfRule type="cellIs" dxfId="746" priority="799" operator="lessThan">
      <formula>0</formula>
    </cfRule>
  </conditionalFormatting>
  <conditionalFormatting sqref="B399:N399">
    <cfRule type="cellIs" dxfId="745" priority="798" operator="lessThan">
      <formula>0</formula>
    </cfRule>
  </conditionalFormatting>
  <conditionalFormatting sqref="B399:N399">
    <cfRule type="cellIs" dxfId="744" priority="797" operator="lessThan">
      <formula>0</formula>
    </cfRule>
  </conditionalFormatting>
  <conditionalFormatting sqref="B399:N399">
    <cfRule type="cellIs" dxfId="743" priority="796" operator="lessThan">
      <formula>0</formula>
    </cfRule>
  </conditionalFormatting>
  <conditionalFormatting sqref="B399:N399">
    <cfRule type="cellIs" dxfId="742" priority="795" operator="lessThan">
      <formula>0</formula>
    </cfRule>
  </conditionalFormatting>
  <conditionalFormatting sqref="N402">
    <cfRule type="cellIs" dxfId="741" priority="794" operator="lessThan">
      <formula>0</formula>
    </cfRule>
  </conditionalFormatting>
  <conditionalFormatting sqref="N355">
    <cfRule type="cellIs" dxfId="740" priority="793" operator="lessThan">
      <formula>0</formula>
    </cfRule>
  </conditionalFormatting>
  <conditionalFormatting sqref="N361">
    <cfRule type="cellIs" dxfId="739" priority="792" operator="lessThan">
      <formula>0</formula>
    </cfRule>
  </conditionalFormatting>
  <conditionalFormatting sqref="N361">
    <cfRule type="cellIs" dxfId="738" priority="791" operator="lessThan">
      <formula>0</formula>
    </cfRule>
  </conditionalFormatting>
  <conditionalFormatting sqref="N367">
    <cfRule type="cellIs" dxfId="737" priority="790" operator="lessThan">
      <formula>0</formula>
    </cfRule>
  </conditionalFormatting>
  <conditionalFormatting sqref="N367">
    <cfRule type="cellIs" dxfId="736" priority="789" operator="lessThan">
      <formula>0</formula>
    </cfRule>
  </conditionalFormatting>
  <conditionalFormatting sqref="N373">
    <cfRule type="cellIs" dxfId="735" priority="788" operator="lessThan">
      <formula>0</formula>
    </cfRule>
  </conditionalFormatting>
  <conditionalFormatting sqref="N373">
    <cfRule type="cellIs" dxfId="734" priority="787" operator="lessThan">
      <formula>0</formula>
    </cfRule>
  </conditionalFormatting>
  <conditionalFormatting sqref="N379">
    <cfRule type="cellIs" dxfId="733" priority="786" operator="lessThan">
      <formula>0</formula>
    </cfRule>
  </conditionalFormatting>
  <conditionalFormatting sqref="N379">
    <cfRule type="cellIs" dxfId="732" priority="785" operator="lessThan">
      <formula>0</formula>
    </cfRule>
  </conditionalFormatting>
  <conditionalFormatting sqref="N385">
    <cfRule type="cellIs" dxfId="731" priority="784" operator="lessThan">
      <formula>0</formula>
    </cfRule>
  </conditionalFormatting>
  <conditionalFormatting sqref="N385">
    <cfRule type="cellIs" dxfId="730" priority="783" operator="lessThan">
      <formula>0</formula>
    </cfRule>
  </conditionalFormatting>
  <conditionalFormatting sqref="N391">
    <cfRule type="cellIs" dxfId="729" priority="782" operator="lessThan">
      <formula>0</formula>
    </cfRule>
  </conditionalFormatting>
  <conditionalFormatting sqref="N391">
    <cfRule type="cellIs" dxfId="728" priority="781" operator="lessThan">
      <formula>0</formula>
    </cfRule>
  </conditionalFormatting>
  <conditionalFormatting sqref="N397">
    <cfRule type="cellIs" dxfId="727" priority="780" operator="lessThan">
      <formula>0</formula>
    </cfRule>
  </conditionalFormatting>
  <conditionalFormatting sqref="N397">
    <cfRule type="cellIs" dxfId="726" priority="779" operator="lessThan">
      <formula>0</formula>
    </cfRule>
  </conditionalFormatting>
  <conditionalFormatting sqref="C409:M409">
    <cfRule type="cellIs" dxfId="725" priority="778" operator="lessThan">
      <formula>0</formula>
    </cfRule>
  </conditionalFormatting>
  <conditionalFormatting sqref="C409:M409">
    <cfRule type="cellIs" dxfId="724" priority="777" operator="lessThan">
      <formula>0</formula>
    </cfRule>
  </conditionalFormatting>
  <conditionalFormatting sqref="H409">
    <cfRule type="cellIs" dxfId="723" priority="776" operator="lessThan">
      <formula>0</formula>
    </cfRule>
  </conditionalFormatting>
  <conditionalFormatting sqref="B409">
    <cfRule type="cellIs" dxfId="722" priority="775" operator="lessThan">
      <formula>0</formula>
    </cfRule>
  </conditionalFormatting>
  <conditionalFormatting sqref="B409">
    <cfRule type="cellIs" dxfId="721" priority="774" operator="lessThan">
      <formula>0</formula>
    </cfRule>
  </conditionalFormatting>
  <conditionalFormatting sqref="B405:N405">
    <cfRule type="cellIs" dxfId="720" priority="773" operator="lessThan">
      <formula>0</formula>
    </cfRule>
  </conditionalFormatting>
  <conditionalFormatting sqref="B405:N405">
    <cfRule type="cellIs" dxfId="719" priority="772" operator="lessThan">
      <formula>0</formula>
    </cfRule>
  </conditionalFormatting>
  <conditionalFormatting sqref="B405:N405">
    <cfRule type="cellIs" dxfId="718" priority="771" operator="lessThan">
      <formula>0</formula>
    </cfRule>
  </conditionalFormatting>
  <conditionalFormatting sqref="B405:N405">
    <cfRule type="cellIs" dxfId="717" priority="770" operator="lessThan">
      <formula>0</formula>
    </cfRule>
  </conditionalFormatting>
  <conditionalFormatting sqref="B405:N405">
    <cfRule type="cellIs" dxfId="716" priority="769" operator="lessThan">
      <formula>0</formula>
    </cfRule>
  </conditionalFormatting>
  <conditionalFormatting sqref="B405:N405">
    <cfRule type="cellIs" dxfId="715" priority="768" operator="lessThan">
      <formula>0</formula>
    </cfRule>
  </conditionalFormatting>
  <conditionalFormatting sqref="B405:N405">
    <cfRule type="cellIs" dxfId="714" priority="767" operator="lessThan">
      <formula>0</formula>
    </cfRule>
  </conditionalFormatting>
  <conditionalFormatting sqref="B405:N405">
    <cfRule type="cellIs" dxfId="713" priority="766" operator="lessThan">
      <formula>0</formula>
    </cfRule>
  </conditionalFormatting>
  <conditionalFormatting sqref="N408">
    <cfRule type="cellIs" dxfId="712" priority="765" operator="lessThan">
      <formula>0</formula>
    </cfRule>
  </conditionalFormatting>
  <conditionalFormatting sqref="N409">
    <cfRule type="cellIs" dxfId="711" priority="764" operator="lessThan">
      <formula>0</formula>
    </cfRule>
  </conditionalFormatting>
  <conditionalFormatting sqref="N409">
    <cfRule type="cellIs" dxfId="710" priority="763" operator="lessThan">
      <formula>0</formula>
    </cfRule>
  </conditionalFormatting>
  <conditionalFormatting sqref="C415:M415">
    <cfRule type="cellIs" dxfId="709" priority="762" operator="lessThan">
      <formula>0</formula>
    </cfRule>
  </conditionalFormatting>
  <conditionalFormatting sqref="C415:M415">
    <cfRule type="cellIs" dxfId="708" priority="761" operator="lessThan">
      <formula>0</formula>
    </cfRule>
  </conditionalFormatting>
  <conditionalFormatting sqref="H415">
    <cfRule type="cellIs" dxfId="707" priority="760" operator="lessThan">
      <formula>0</formula>
    </cfRule>
  </conditionalFormatting>
  <conditionalFormatting sqref="B415">
    <cfRule type="cellIs" dxfId="706" priority="759" operator="lessThan">
      <formula>0</formula>
    </cfRule>
  </conditionalFormatting>
  <conditionalFormatting sqref="B415">
    <cfRule type="cellIs" dxfId="705" priority="758" operator="lessThan">
      <formula>0</formula>
    </cfRule>
  </conditionalFormatting>
  <conditionalFormatting sqref="B411:N411">
    <cfRule type="cellIs" dxfId="704" priority="757" operator="lessThan">
      <formula>0</formula>
    </cfRule>
  </conditionalFormatting>
  <conditionalFormatting sqref="B411:N411">
    <cfRule type="cellIs" dxfId="703" priority="756" operator="lessThan">
      <formula>0</formula>
    </cfRule>
  </conditionalFormatting>
  <conditionalFormatting sqref="B411:N411">
    <cfRule type="cellIs" dxfId="702" priority="755" operator="lessThan">
      <formula>0</formula>
    </cfRule>
  </conditionalFormatting>
  <conditionalFormatting sqref="B411:N411">
    <cfRule type="cellIs" dxfId="701" priority="754" operator="lessThan">
      <formula>0</formula>
    </cfRule>
  </conditionalFormatting>
  <conditionalFormatting sqref="B411:N411">
    <cfRule type="cellIs" dxfId="700" priority="753" operator="lessThan">
      <formula>0</formula>
    </cfRule>
  </conditionalFormatting>
  <conditionalFormatting sqref="B411:N411">
    <cfRule type="cellIs" dxfId="699" priority="752" operator="lessThan">
      <formula>0</formula>
    </cfRule>
  </conditionalFormatting>
  <conditionalFormatting sqref="B411:N411">
    <cfRule type="cellIs" dxfId="698" priority="751" operator="lessThan">
      <formula>0</formula>
    </cfRule>
  </conditionalFormatting>
  <conditionalFormatting sqref="B411:N411">
    <cfRule type="cellIs" dxfId="697" priority="750" operator="lessThan">
      <formula>0</formula>
    </cfRule>
  </conditionalFormatting>
  <conditionalFormatting sqref="N414">
    <cfRule type="cellIs" dxfId="696" priority="749" operator="lessThan">
      <formula>0</formula>
    </cfRule>
  </conditionalFormatting>
  <conditionalFormatting sqref="N415">
    <cfRule type="cellIs" dxfId="695" priority="748" operator="lessThan">
      <formula>0</formula>
    </cfRule>
  </conditionalFormatting>
  <conditionalFormatting sqref="N415">
    <cfRule type="cellIs" dxfId="694" priority="747" operator="lessThan">
      <formula>0</formula>
    </cfRule>
  </conditionalFormatting>
  <conditionalFormatting sqref="C421:M421">
    <cfRule type="cellIs" dxfId="693" priority="746" operator="lessThan">
      <formula>0</formula>
    </cfRule>
  </conditionalFormatting>
  <conditionalFormatting sqref="C421:M421">
    <cfRule type="cellIs" dxfId="692" priority="745" operator="lessThan">
      <formula>0</formula>
    </cfRule>
  </conditionalFormatting>
  <conditionalFormatting sqref="H421">
    <cfRule type="cellIs" dxfId="691" priority="744" operator="lessThan">
      <formula>0</formula>
    </cfRule>
  </conditionalFormatting>
  <conditionalFormatting sqref="B421">
    <cfRule type="cellIs" dxfId="690" priority="743" operator="lessThan">
      <formula>0</formula>
    </cfRule>
  </conditionalFormatting>
  <conditionalFormatting sqref="B421">
    <cfRule type="cellIs" dxfId="689" priority="742" operator="lessThan">
      <formula>0</formula>
    </cfRule>
  </conditionalFormatting>
  <conditionalFormatting sqref="B417:N417">
    <cfRule type="cellIs" dxfId="688" priority="741" operator="lessThan">
      <formula>0</formula>
    </cfRule>
  </conditionalFormatting>
  <conditionalFormatting sqref="B417:N417">
    <cfRule type="cellIs" dxfId="687" priority="740" operator="lessThan">
      <formula>0</formula>
    </cfRule>
  </conditionalFormatting>
  <conditionalFormatting sqref="B417:N417">
    <cfRule type="cellIs" dxfId="686" priority="739" operator="lessThan">
      <formula>0</formula>
    </cfRule>
  </conditionalFormatting>
  <conditionalFormatting sqref="B417:N417">
    <cfRule type="cellIs" dxfId="685" priority="738" operator="lessThan">
      <formula>0</formula>
    </cfRule>
  </conditionalFormatting>
  <conditionalFormatting sqref="B417:N417">
    <cfRule type="cellIs" dxfId="684" priority="737" operator="lessThan">
      <formula>0</formula>
    </cfRule>
  </conditionalFormatting>
  <conditionalFormatting sqref="B417:N417">
    <cfRule type="cellIs" dxfId="683" priority="736" operator="lessThan">
      <formula>0</formula>
    </cfRule>
  </conditionalFormatting>
  <conditionalFormatting sqref="B417:N417">
    <cfRule type="cellIs" dxfId="682" priority="735" operator="lessThan">
      <formula>0</formula>
    </cfRule>
  </conditionalFormatting>
  <conditionalFormatting sqref="B417:N417">
    <cfRule type="cellIs" dxfId="681" priority="734" operator="lessThan">
      <formula>0</formula>
    </cfRule>
  </conditionalFormatting>
  <conditionalFormatting sqref="N420">
    <cfRule type="cellIs" dxfId="680" priority="733" operator="lessThan">
      <formula>0</formula>
    </cfRule>
  </conditionalFormatting>
  <conditionalFormatting sqref="N421">
    <cfRule type="cellIs" dxfId="679" priority="732" operator="lessThan">
      <formula>0</formula>
    </cfRule>
  </conditionalFormatting>
  <conditionalFormatting sqref="N421">
    <cfRule type="cellIs" dxfId="678" priority="731" operator="lessThan">
      <formula>0</formula>
    </cfRule>
  </conditionalFormatting>
  <conditionalFormatting sqref="C427:M427">
    <cfRule type="cellIs" dxfId="677" priority="730" operator="lessThan">
      <formula>0</formula>
    </cfRule>
  </conditionalFormatting>
  <conditionalFormatting sqref="C427:M427">
    <cfRule type="cellIs" dxfId="676" priority="729" operator="lessThan">
      <formula>0</formula>
    </cfRule>
  </conditionalFormatting>
  <conditionalFormatting sqref="H427">
    <cfRule type="cellIs" dxfId="675" priority="728" operator="lessThan">
      <formula>0</formula>
    </cfRule>
  </conditionalFormatting>
  <conditionalFormatting sqref="B427">
    <cfRule type="cellIs" dxfId="674" priority="727" operator="lessThan">
      <formula>0</formula>
    </cfRule>
  </conditionalFormatting>
  <conditionalFormatting sqref="B427">
    <cfRule type="cellIs" dxfId="673" priority="726" operator="lessThan">
      <formula>0</formula>
    </cfRule>
  </conditionalFormatting>
  <conditionalFormatting sqref="B423:N423">
    <cfRule type="cellIs" dxfId="672" priority="725" operator="lessThan">
      <formula>0</formula>
    </cfRule>
  </conditionalFormatting>
  <conditionalFormatting sqref="B423:N423">
    <cfRule type="cellIs" dxfId="671" priority="724" operator="lessThan">
      <formula>0</formula>
    </cfRule>
  </conditionalFormatting>
  <conditionalFormatting sqref="B423:N423">
    <cfRule type="cellIs" dxfId="670" priority="723" operator="lessThan">
      <formula>0</formula>
    </cfRule>
  </conditionalFormatting>
  <conditionalFormatting sqref="B423:N423">
    <cfRule type="cellIs" dxfId="669" priority="722" operator="lessThan">
      <formula>0</formula>
    </cfRule>
  </conditionalFormatting>
  <conditionalFormatting sqref="B423:N423">
    <cfRule type="cellIs" dxfId="668" priority="721" operator="lessThan">
      <formula>0</formula>
    </cfRule>
  </conditionalFormatting>
  <conditionalFormatting sqref="B423:N423">
    <cfRule type="cellIs" dxfId="667" priority="720" operator="lessThan">
      <formula>0</formula>
    </cfRule>
  </conditionalFormatting>
  <conditionalFormatting sqref="B423:N423">
    <cfRule type="cellIs" dxfId="666" priority="719" operator="lessThan">
      <formula>0</formula>
    </cfRule>
  </conditionalFormatting>
  <conditionalFormatting sqref="B423:N423">
    <cfRule type="cellIs" dxfId="665" priority="718" operator="lessThan">
      <formula>0</formula>
    </cfRule>
  </conditionalFormatting>
  <conditionalFormatting sqref="N426">
    <cfRule type="cellIs" dxfId="664" priority="717" operator="lessThan">
      <formula>0</formula>
    </cfRule>
  </conditionalFormatting>
  <conditionalFormatting sqref="C537:N537">
    <cfRule type="cellIs" dxfId="663" priority="437" operator="lessThan">
      <formula>0</formula>
    </cfRule>
  </conditionalFormatting>
  <conditionalFormatting sqref="C568:N568">
    <cfRule type="cellIs" dxfId="662" priority="434" operator="lessThan">
      <formula>0</formula>
    </cfRule>
  </conditionalFormatting>
  <conditionalFormatting sqref="I552:N552">
    <cfRule type="cellIs" dxfId="661" priority="431" operator="lessThan">
      <formula>0</formula>
    </cfRule>
  </conditionalFormatting>
  <conditionalFormatting sqref="I560:N560">
    <cfRule type="cellIs" dxfId="660" priority="428" operator="lessThan">
      <formula>0</formula>
    </cfRule>
  </conditionalFormatting>
  <conditionalFormatting sqref="B429:N429">
    <cfRule type="cellIs" dxfId="659" priority="705" operator="lessThan">
      <formula>0</formula>
    </cfRule>
  </conditionalFormatting>
  <conditionalFormatting sqref="B429:N429">
    <cfRule type="cellIs" dxfId="658" priority="704" operator="lessThan">
      <formula>0</formula>
    </cfRule>
  </conditionalFormatting>
  <conditionalFormatting sqref="B429:N429">
    <cfRule type="cellIs" dxfId="657" priority="703" operator="lessThan">
      <formula>0</formula>
    </cfRule>
  </conditionalFormatting>
  <conditionalFormatting sqref="B429:N429">
    <cfRule type="cellIs" dxfId="656" priority="702" operator="lessThan">
      <formula>0</formula>
    </cfRule>
  </conditionalFormatting>
  <conditionalFormatting sqref="N432">
    <cfRule type="cellIs" dxfId="655" priority="701" operator="lessThan">
      <formula>0</formula>
    </cfRule>
  </conditionalFormatting>
  <conditionalFormatting sqref="C439:M439">
    <cfRule type="cellIs" dxfId="654" priority="700" operator="lessThan">
      <formula>0</formula>
    </cfRule>
  </conditionalFormatting>
  <conditionalFormatting sqref="C439:M439">
    <cfRule type="cellIs" dxfId="653" priority="699" operator="lessThan">
      <formula>0</formula>
    </cfRule>
  </conditionalFormatting>
  <conditionalFormatting sqref="H439">
    <cfRule type="cellIs" dxfId="652" priority="698" operator="lessThan">
      <formula>0</formula>
    </cfRule>
  </conditionalFormatting>
  <conditionalFormatting sqref="B439">
    <cfRule type="cellIs" dxfId="651" priority="697" operator="lessThan">
      <formula>0</formula>
    </cfRule>
  </conditionalFormatting>
  <conditionalFormatting sqref="B439">
    <cfRule type="cellIs" dxfId="650" priority="696" operator="lessThan">
      <formula>0</formula>
    </cfRule>
  </conditionalFormatting>
  <conditionalFormatting sqref="B435:N435">
    <cfRule type="cellIs" dxfId="649" priority="695" operator="lessThan">
      <formula>0</formula>
    </cfRule>
  </conditionalFormatting>
  <conditionalFormatting sqref="B435:N435">
    <cfRule type="cellIs" dxfId="648" priority="694" operator="lessThan">
      <formula>0</formula>
    </cfRule>
  </conditionalFormatting>
  <conditionalFormatting sqref="C641:N645">
    <cfRule type="cellIs" dxfId="647" priority="413" operator="lessThan">
      <formula>0</formula>
    </cfRule>
  </conditionalFormatting>
  <conditionalFormatting sqref="C597:N597">
    <cfRule type="cellIs" dxfId="646" priority="412" operator="lessThan">
      <formula>0</formula>
    </cfRule>
  </conditionalFormatting>
  <conditionalFormatting sqref="C603:N603">
    <cfRule type="cellIs" dxfId="645" priority="409" operator="lessThan">
      <formula>0</formula>
    </cfRule>
  </conditionalFormatting>
  <conditionalFormatting sqref="C603:N603">
    <cfRule type="cellIs" dxfId="644" priority="408" operator="lessThan">
      <formula>0</formula>
    </cfRule>
  </conditionalFormatting>
  <conditionalFormatting sqref="C603:N603">
    <cfRule type="cellIs" dxfId="643" priority="407" operator="lessThan">
      <formula>0</formula>
    </cfRule>
  </conditionalFormatting>
  <conditionalFormatting sqref="H445">
    <cfRule type="cellIs" dxfId="642" priority="682" operator="lessThan">
      <formula>0</formula>
    </cfRule>
  </conditionalFormatting>
  <conditionalFormatting sqref="B445">
    <cfRule type="cellIs" dxfId="641" priority="681" operator="lessThan">
      <formula>0</formula>
    </cfRule>
  </conditionalFormatting>
  <conditionalFormatting sqref="B445">
    <cfRule type="cellIs" dxfId="640" priority="680" operator="lessThan">
      <formula>0</formula>
    </cfRule>
  </conditionalFormatting>
  <conditionalFormatting sqref="B441:N441">
    <cfRule type="cellIs" dxfId="639" priority="679" operator="lessThan">
      <formula>0</formula>
    </cfRule>
  </conditionalFormatting>
  <conditionalFormatting sqref="B441:N441">
    <cfRule type="cellIs" dxfId="638" priority="678" operator="lessThan">
      <formula>0</formula>
    </cfRule>
  </conditionalFormatting>
  <conditionalFormatting sqref="B441:N441">
    <cfRule type="cellIs" dxfId="637" priority="677" operator="lessThan">
      <formula>0</formula>
    </cfRule>
  </conditionalFormatting>
  <conditionalFormatting sqref="B441:N441">
    <cfRule type="cellIs" dxfId="636" priority="676" operator="lessThan">
      <formula>0</formula>
    </cfRule>
  </conditionalFormatting>
  <conditionalFormatting sqref="B441:N441">
    <cfRule type="cellIs" dxfId="635" priority="675" operator="lessThan">
      <formula>0</formula>
    </cfRule>
  </conditionalFormatting>
  <conditionalFormatting sqref="B441:N441">
    <cfRule type="cellIs" dxfId="634" priority="674" operator="lessThan">
      <formula>0</formula>
    </cfRule>
  </conditionalFormatting>
  <conditionalFormatting sqref="B441:N441">
    <cfRule type="cellIs" dxfId="633" priority="673" operator="lessThan">
      <formula>0</formula>
    </cfRule>
  </conditionalFormatting>
  <conditionalFormatting sqref="B441:N441">
    <cfRule type="cellIs" dxfId="632" priority="672" operator="lessThan">
      <formula>0</formula>
    </cfRule>
  </conditionalFormatting>
  <conditionalFormatting sqref="N444">
    <cfRule type="cellIs" dxfId="631" priority="671" operator="lessThan">
      <formula>0</formula>
    </cfRule>
  </conditionalFormatting>
  <conditionalFormatting sqref="N445">
    <cfRule type="cellIs" dxfId="630" priority="670" operator="lessThan">
      <formula>0</formula>
    </cfRule>
  </conditionalFormatting>
  <conditionalFormatting sqref="N445">
    <cfRule type="cellIs" dxfId="629" priority="669" operator="lessThan">
      <formula>0</formula>
    </cfRule>
  </conditionalFormatting>
  <conditionalFormatting sqref="C452:M452">
    <cfRule type="cellIs" dxfId="628" priority="668" operator="lessThan">
      <formula>0</formula>
    </cfRule>
  </conditionalFormatting>
  <conditionalFormatting sqref="C452:M452">
    <cfRule type="cellIs" dxfId="627" priority="667" operator="lessThan">
      <formula>0</formula>
    </cfRule>
  </conditionalFormatting>
  <conditionalFormatting sqref="H452">
    <cfRule type="cellIs" dxfId="626" priority="666" operator="lessThan">
      <formula>0</formula>
    </cfRule>
  </conditionalFormatting>
  <conditionalFormatting sqref="B452">
    <cfRule type="cellIs" dxfId="625" priority="665" operator="lessThan">
      <formula>0</formula>
    </cfRule>
  </conditionalFormatting>
  <conditionalFormatting sqref="B452">
    <cfRule type="cellIs" dxfId="624" priority="664" operator="lessThan">
      <formula>0</formula>
    </cfRule>
  </conditionalFormatting>
  <conditionalFormatting sqref="B448:N448">
    <cfRule type="cellIs" dxfId="623" priority="663" operator="lessThan">
      <formula>0</formula>
    </cfRule>
  </conditionalFormatting>
  <conditionalFormatting sqref="B448:N448">
    <cfRule type="cellIs" dxfId="622" priority="662" operator="lessThan">
      <formula>0</formula>
    </cfRule>
  </conditionalFormatting>
  <conditionalFormatting sqref="B448:N448">
    <cfRule type="cellIs" dxfId="621" priority="661" operator="lessThan">
      <formula>0</formula>
    </cfRule>
  </conditionalFormatting>
  <conditionalFormatting sqref="B448:N448">
    <cfRule type="cellIs" dxfId="620" priority="660" operator="lessThan">
      <formula>0</formula>
    </cfRule>
  </conditionalFormatting>
  <conditionalFormatting sqref="B448:N448">
    <cfRule type="cellIs" dxfId="619" priority="659" operator="lessThan">
      <formula>0</formula>
    </cfRule>
  </conditionalFormatting>
  <conditionalFormatting sqref="B448:N448">
    <cfRule type="cellIs" dxfId="618" priority="658" operator="lessThan">
      <formula>0</formula>
    </cfRule>
  </conditionalFormatting>
  <conditionalFormatting sqref="B448:N448">
    <cfRule type="cellIs" dxfId="617" priority="657" operator="lessThan">
      <formula>0</formula>
    </cfRule>
  </conditionalFormatting>
  <conditionalFormatting sqref="B448:N448">
    <cfRule type="cellIs" dxfId="616" priority="656" operator="lessThan">
      <formula>0</formula>
    </cfRule>
  </conditionalFormatting>
  <conditionalFormatting sqref="N451">
    <cfRule type="cellIs" dxfId="615" priority="655" operator="lessThan">
      <formula>0</formula>
    </cfRule>
  </conditionalFormatting>
  <conditionalFormatting sqref="N452">
    <cfRule type="cellIs" dxfId="614" priority="654" operator="lessThan">
      <formula>0</formula>
    </cfRule>
  </conditionalFormatting>
  <conditionalFormatting sqref="N452">
    <cfRule type="cellIs" dxfId="613" priority="653" operator="lessThan">
      <formula>0</formula>
    </cfRule>
  </conditionalFormatting>
  <conditionalFormatting sqref="C458:M458">
    <cfRule type="cellIs" dxfId="612" priority="652" operator="lessThan">
      <formula>0</formula>
    </cfRule>
  </conditionalFormatting>
  <conditionalFormatting sqref="C458:M458">
    <cfRule type="cellIs" dxfId="611" priority="651" operator="lessThan">
      <formula>0</formula>
    </cfRule>
  </conditionalFormatting>
  <conditionalFormatting sqref="H458">
    <cfRule type="cellIs" dxfId="610" priority="650" operator="lessThan">
      <formula>0</formula>
    </cfRule>
  </conditionalFormatting>
  <conditionalFormatting sqref="B458">
    <cfRule type="cellIs" dxfId="609" priority="649" operator="lessThan">
      <formula>0</formula>
    </cfRule>
  </conditionalFormatting>
  <conditionalFormatting sqref="B458">
    <cfRule type="cellIs" dxfId="608" priority="648" operator="lessThan">
      <formula>0</formula>
    </cfRule>
  </conditionalFormatting>
  <conditionalFormatting sqref="R505">
    <cfRule type="cellIs" dxfId="607" priority="370" operator="lessThan">
      <formula>0</formula>
    </cfRule>
  </conditionalFormatting>
  <conditionalFormatting sqref="Q505">
    <cfRule type="cellIs" dxfId="606" priority="369" operator="lessThan">
      <formula>0</formula>
    </cfRule>
  </conditionalFormatting>
  <conditionalFormatting sqref="R513">
    <cfRule type="cellIs" dxfId="605" priority="367" operator="lessThan">
      <formula>0</formula>
    </cfRule>
  </conditionalFormatting>
  <conditionalFormatting sqref="Q513">
    <cfRule type="cellIs" dxfId="604" priority="366" operator="lessThan">
      <formula>0</formula>
    </cfRule>
  </conditionalFormatting>
  <conditionalFormatting sqref="R522">
    <cfRule type="cellIs" dxfId="603" priority="364" operator="lessThan">
      <formula>0</formula>
    </cfRule>
  </conditionalFormatting>
  <conditionalFormatting sqref="Q522">
    <cfRule type="cellIs" dxfId="602" priority="363" operator="lessThan">
      <formula>0</formula>
    </cfRule>
  </conditionalFormatting>
  <conditionalFormatting sqref="R530">
    <cfRule type="cellIs" dxfId="601" priority="361" operator="lessThan">
      <formula>0</formula>
    </cfRule>
  </conditionalFormatting>
  <conditionalFormatting sqref="C461:C464">
    <cfRule type="expression" dxfId="600" priority="635">
      <formula>C461/B461&gt;1</formula>
    </cfRule>
    <cfRule type="expression" dxfId="599" priority="636">
      <formula>C461/B461&lt;1</formula>
    </cfRule>
  </conditionalFormatting>
  <conditionalFormatting sqref="R538">
    <cfRule type="cellIs" dxfId="598" priority="358" operator="lessThan">
      <formula>0</formula>
    </cfRule>
  </conditionalFormatting>
  <conditionalFormatting sqref="D461:N464">
    <cfRule type="expression" dxfId="597" priority="632">
      <formula>D461/C461&gt;1</formula>
    </cfRule>
    <cfRule type="expression" dxfId="596" priority="633">
      <formula>D461/C461&lt;1</formula>
    </cfRule>
  </conditionalFormatting>
  <conditionalFormatting sqref="R553">
    <cfRule type="cellIs" dxfId="595" priority="355" operator="lessThan">
      <formula>0</formula>
    </cfRule>
  </conditionalFormatting>
  <conditionalFormatting sqref="B461:B464 B552:N552 B560:N560 B575:N575 B589:N589">
    <cfRule type="expression" dxfId="594" priority="629">
      <formula>B461/#REF!&gt;1</formula>
    </cfRule>
    <cfRule type="expression" dxfId="593" priority="630">
      <formula>B461/#REF!&lt;1</formula>
    </cfRule>
  </conditionalFormatting>
  <conditionalFormatting sqref="R561">
    <cfRule type="cellIs" dxfId="592" priority="352" operator="lessThan">
      <formula>0</formula>
    </cfRule>
  </conditionalFormatting>
  <conditionalFormatting sqref="B512">
    <cfRule type="expression" dxfId="591" priority="626">
      <formula>B512/#REF!&gt;1</formula>
    </cfRule>
    <cfRule type="expression" dxfId="590" priority="627">
      <formula>B512/#REF!&lt;1</formula>
    </cfRule>
  </conditionalFormatting>
  <conditionalFormatting sqref="R590">
    <cfRule type="cellIs" dxfId="589" priority="349" operator="lessThan">
      <formula>0</formula>
    </cfRule>
  </conditionalFormatting>
  <conditionalFormatting sqref="C512">
    <cfRule type="expression" dxfId="588" priority="623">
      <formula>C512/B512&gt;1</formula>
    </cfRule>
    <cfRule type="expression" dxfId="587" priority="624">
      <formula>C512/B512&lt;1</formula>
    </cfRule>
  </conditionalFormatting>
  <conditionalFormatting sqref="D512">
    <cfRule type="cellIs" dxfId="586" priority="622" operator="lessThan">
      <formula>0</formula>
    </cfRule>
  </conditionalFormatting>
  <conditionalFormatting sqref="D512">
    <cfRule type="expression" dxfId="585" priority="620">
      <formula>D512/C512&gt;1</formula>
    </cfRule>
    <cfRule type="expression" dxfId="584" priority="621">
      <formula>D512/C512&lt;1</formula>
    </cfRule>
  </conditionalFormatting>
  <conditionalFormatting sqref="E512">
    <cfRule type="cellIs" dxfId="583" priority="619" operator="lessThan">
      <formula>0</formula>
    </cfRule>
  </conditionalFormatting>
  <conditionalFormatting sqref="E512">
    <cfRule type="expression" dxfId="582" priority="617">
      <formula>E512/D512&gt;1</formula>
    </cfRule>
    <cfRule type="expression" dxfId="581" priority="618">
      <formula>E512/D512&lt;1</formula>
    </cfRule>
  </conditionalFormatting>
  <conditionalFormatting sqref="F512">
    <cfRule type="cellIs" dxfId="580" priority="616" operator="lessThan">
      <formula>0</formula>
    </cfRule>
  </conditionalFormatting>
  <conditionalFormatting sqref="F512">
    <cfRule type="expression" dxfId="579" priority="614">
      <formula>F512/E512&gt;1</formula>
    </cfRule>
    <cfRule type="expression" dxfId="578" priority="615">
      <formula>F512/E512&lt;1</formula>
    </cfRule>
  </conditionalFormatting>
  <conditionalFormatting sqref="G512">
    <cfRule type="cellIs" dxfId="577" priority="613" operator="lessThan">
      <formula>0</formula>
    </cfRule>
  </conditionalFormatting>
  <conditionalFormatting sqref="G512">
    <cfRule type="expression" dxfId="576" priority="611">
      <formula>G512/F512&gt;1</formula>
    </cfRule>
    <cfRule type="expression" dxfId="575" priority="612">
      <formula>G512/F512&lt;1</formula>
    </cfRule>
  </conditionalFormatting>
  <conditionalFormatting sqref="H512">
    <cfRule type="cellIs" dxfId="574" priority="610" operator="lessThan">
      <formula>0</formula>
    </cfRule>
  </conditionalFormatting>
  <conditionalFormatting sqref="H512">
    <cfRule type="expression" dxfId="573" priority="608">
      <formula>H512/G512&gt;1</formula>
    </cfRule>
    <cfRule type="expression" dxfId="572" priority="609">
      <formula>H512/G512&lt;1</formula>
    </cfRule>
  </conditionalFormatting>
  <conditionalFormatting sqref="I512:N512">
    <cfRule type="cellIs" dxfId="571" priority="607" operator="lessThan">
      <formula>0</formula>
    </cfRule>
  </conditionalFormatting>
  <conditionalFormatting sqref="I512:N512">
    <cfRule type="expression" dxfId="570" priority="605">
      <formula>I512/H512&gt;1</formula>
    </cfRule>
    <cfRule type="expression" dxfId="569" priority="606">
      <formula>I512/H512&lt;1</formula>
    </cfRule>
  </conditionalFormatting>
  <conditionalFormatting sqref="B552">
    <cfRule type="cellIs" dxfId="568" priority="604" operator="lessThan">
      <formula>0</formula>
    </cfRule>
  </conditionalFormatting>
  <conditionalFormatting sqref="B552">
    <cfRule type="expression" dxfId="567" priority="602">
      <formula>B552/#REF!&gt;1</formula>
    </cfRule>
    <cfRule type="expression" dxfId="566" priority="603">
      <formula>B552/#REF!&lt;1</formula>
    </cfRule>
  </conditionalFormatting>
  <conditionalFormatting sqref="C552">
    <cfRule type="cellIs" dxfId="565" priority="601" operator="lessThan">
      <formula>0</formula>
    </cfRule>
  </conditionalFormatting>
  <conditionalFormatting sqref="C552">
    <cfRule type="expression" dxfId="564" priority="599">
      <formula>C552/B552&gt;1</formula>
    </cfRule>
    <cfRule type="expression" dxfId="563" priority="600">
      <formula>C552/B552&lt;1</formula>
    </cfRule>
  </conditionalFormatting>
  <conditionalFormatting sqref="D552">
    <cfRule type="cellIs" dxfId="562" priority="598" operator="lessThan">
      <formula>0</formula>
    </cfRule>
  </conditionalFormatting>
  <conditionalFormatting sqref="D552">
    <cfRule type="expression" dxfId="561" priority="596">
      <formula>D552/C552&gt;1</formula>
    </cfRule>
    <cfRule type="expression" dxfId="560" priority="597">
      <formula>D552/C552&lt;1</formula>
    </cfRule>
  </conditionalFormatting>
  <conditionalFormatting sqref="E552">
    <cfRule type="cellIs" dxfId="559" priority="595" operator="lessThan">
      <formula>0</formula>
    </cfRule>
  </conditionalFormatting>
  <conditionalFormatting sqref="E552">
    <cfRule type="expression" dxfId="558" priority="593">
      <formula>E552/D552&gt;1</formula>
    </cfRule>
    <cfRule type="expression" dxfId="557" priority="594">
      <formula>E552/D552&lt;1</formula>
    </cfRule>
  </conditionalFormatting>
  <conditionalFormatting sqref="F552">
    <cfRule type="cellIs" dxfId="556" priority="592" operator="lessThan">
      <formula>0</formula>
    </cfRule>
  </conditionalFormatting>
  <conditionalFormatting sqref="F552">
    <cfRule type="expression" dxfId="555" priority="590">
      <formula>F552/E552&gt;1</formula>
    </cfRule>
    <cfRule type="expression" dxfId="554" priority="591">
      <formula>F552/E552&lt;1</formula>
    </cfRule>
  </conditionalFormatting>
  <conditionalFormatting sqref="G552">
    <cfRule type="cellIs" dxfId="553" priority="589" operator="lessThan">
      <formula>0</formula>
    </cfRule>
  </conditionalFormatting>
  <conditionalFormatting sqref="G552">
    <cfRule type="expression" dxfId="552" priority="587">
      <formula>G552/F552&gt;1</formula>
    </cfRule>
    <cfRule type="expression" dxfId="551" priority="588">
      <formula>G552/F552&lt;1</formula>
    </cfRule>
  </conditionalFormatting>
  <conditionalFormatting sqref="H552">
    <cfRule type="cellIs" dxfId="550" priority="586" operator="lessThan">
      <formula>0</formula>
    </cfRule>
  </conditionalFormatting>
  <conditionalFormatting sqref="H552">
    <cfRule type="expression" dxfId="549" priority="584">
      <formula>H552/G552&gt;1</formula>
    </cfRule>
    <cfRule type="expression" dxfId="548" priority="585">
      <formula>H552/G552&lt;1</formula>
    </cfRule>
  </conditionalFormatting>
  <conditionalFormatting sqref="B560">
    <cfRule type="cellIs" dxfId="547" priority="583" operator="lessThan">
      <formula>0</formula>
    </cfRule>
  </conditionalFormatting>
  <conditionalFormatting sqref="B560">
    <cfRule type="expression" dxfId="546" priority="581">
      <formula>B560/#REF!&gt;1</formula>
    </cfRule>
    <cfRule type="expression" dxfId="545" priority="582">
      <formula>B560/#REF!&lt;1</formula>
    </cfRule>
  </conditionalFormatting>
  <conditionalFormatting sqref="C560">
    <cfRule type="cellIs" dxfId="544" priority="580" operator="lessThan">
      <formula>0</formula>
    </cfRule>
  </conditionalFormatting>
  <conditionalFormatting sqref="C560">
    <cfRule type="expression" dxfId="543" priority="578">
      <formula>C560/B560&gt;1</formula>
    </cfRule>
    <cfRule type="expression" dxfId="542" priority="579">
      <formula>C560/B560&lt;1</formula>
    </cfRule>
  </conditionalFormatting>
  <conditionalFormatting sqref="D560">
    <cfRule type="cellIs" dxfId="541" priority="577" operator="lessThan">
      <formula>0</formula>
    </cfRule>
  </conditionalFormatting>
  <conditionalFormatting sqref="D560">
    <cfRule type="expression" dxfId="540" priority="575">
      <formula>D560/C560&gt;1</formula>
    </cfRule>
    <cfRule type="expression" dxfId="539" priority="576">
      <formula>D560/C560&lt;1</formula>
    </cfRule>
  </conditionalFormatting>
  <conditionalFormatting sqref="E560">
    <cfRule type="cellIs" dxfId="538" priority="574" operator="lessThan">
      <formula>0</formula>
    </cfRule>
  </conditionalFormatting>
  <conditionalFormatting sqref="E560">
    <cfRule type="expression" dxfId="537" priority="572">
      <formula>E560/D560&gt;1</formula>
    </cfRule>
    <cfRule type="expression" dxfId="536" priority="573">
      <formula>E560/D560&lt;1</formula>
    </cfRule>
  </conditionalFormatting>
  <conditionalFormatting sqref="F560">
    <cfRule type="cellIs" dxfId="535" priority="571" operator="lessThan">
      <formula>0</formula>
    </cfRule>
  </conditionalFormatting>
  <conditionalFormatting sqref="F560">
    <cfRule type="expression" dxfId="534" priority="569">
      <formula>F560/E560&gt;1</formula>
    </cfRule>
    <cfRule type="expression" dxfId="533" priority="570">
      <formula>F560/E560&lt;1</formula>
    </cfRule>
  </conditionalFormatting>
  <conditionalFormatting sqref="G560">
    <cfRule type="cellIs" dxfId="532" priority="568" operator="lessThan">
      <formula>0</formula>
    </cfRule>
  </conditionalFormatting>
  <conditionalFormatting sqref="G560">
    <cfRule type="expression" dxfId="531" priority="566">
      <formula>G560/F560&gt;1</formula>
    </cfRule>
    <cfRule type="expression" dxfId="530" priority="567">
      <formula>G560/F560&lt;1</formula>
    </cfRule>
  </conditionalFormatting>
  <conditionalFormatting sqref="H560">
    <cfRule type="cellIs" dxfId="529" priority="565" operator="lessThan">
      <formula>0</formula>
    </cfRule>
  </conditionalFormatting>
  <conditionalFormatting sqref="H560">
    <cfRule type="expression" dxfId="528" priority="563">
      <formula>H560/G560&gt;1</formula>
    </cfRule>
    <cfRule type="expression" dxfId="527" priority="564">
      <formula>H560/G560&lt;1</formula>
    </cfRule>
  </conditionalFormatting>
  <conditionalFormatting sqref="P616:P619">
    <cfRule type="cellIs" dxfId="526" priority="315" operator="lessThan">
      <formula>0</formula>
    </cfRule>
  </conditionalFormatting>
  <conditionalFormatting sqref="B589">
    <cfRule type="expression" dxfId="525" priority="560">
      <formula>B589/#REF!&gt;1</formula>
    </cfRule>
    <cfRule type="expression" dxfId="524" priority="561">
      <formula>B589/#REF!&lt;1</formula>
    </cfRule>
  </conditionalFormatting>
  <conditionalFormatting sqref="C589">
    <cfRule type="cellIs" dxfId="523" priority="559" operator="lessThan">
      <formula>0</formula>
    </cfRule>
  </conditionalFormatting>
  <conditionalFormatting sqref="C589">
    <cfRule type="expression" dxfId="522" priority="557">
      <formula>C589/B589&gt;1</formula>
    </cfRule>
    <cfRule type="expression" dxfId="521" priority="558">
      <formula>C589/B589&lt;1</formula>
    </cfRule>
  </conditionalFormatting>
  <conditionalFormatting sqref="P605:P607">
    <cfRule type="cellIs" dxfId="520" priority="309" operator="lessThan">
      <formula>0</formula>
    </cfRule>
  </conditionalFormatting>
  <conditionalFormatting sqref="D589">
    <cfRule type="expression" dxfId="519" priority="554">
      <formula>D589/C589&gt;1</formula>
    </cfRule>
    <cfRule type="expression" dxfId="518" priority="555">
      <formula>D589/C589&lt;1</formula>
    </cfRule>
  </conditionalFormatting>
  <conditionalFormatting sqref="E589">
    <cfRule type="cellIs" dxfId="517" priority="553" operator="lessThan">
      <formula>0</formula>
    </cfRule>
  </conditionalFormatting>
  <conditionalFormatting sqref="E589">
    <cfRule type="expression" dxfId="516" priority="551">
      <formula>E589/D589&gt;1</formula>
    </cfRule>
    <cfRule type="expression" dxfId="515" priority="552">
      <formula>E589/D589&lt;1</formula>
    </cfRule>
  </conditionalFormatting>
  <conditionalFormatting sqref="F589">
    <cfRule type="cellIs" dxfId="514" priority="550" operator="lessThan">
      <formula>0</formula>
    </cfRule>
  </conditionalFormatting>
  <conditionalFormatting sqref="F589">
    <cfRule type="expression" dxfId="513" priority="548">
      <formula>F589/E589&gt;1</formula>
    </cfRule>
    <cfRule type="expression" dxfId="512" priority="549">
      <formula>F589/E589&lt;1</formula>
    </cfRule>
  </conditionalFormatting>
  <conditionalFormatting sqref="O377:P377">
    <cfRule type="cellIs" dxfId="511" priority="300" operator="lessThan">
      <formula>0</formula>
    </cfRule>
  </conditionalFormatting>
  <conditionalFormatting sqref="G589">
    <cfRule type="expression" dxfId="510" priority="545">
      <formula>G589/F589&gt;1</formula>
    </cfRule>
    <cfRule type="expression" dxfId="509" priority="546">
      <formula>G589/F589&lt;1</formula>
    </cfRule>
  </conditionalFormatting>
  <conditionalFormatting sqref="O366:P366">
    <cfRule type="cellIs" dxfId="508" priority="299" operator="lessThan">
      <formula>0</formula>
    </cfRule>
  </conditionalFormatting>
  <conditionalFormatting sqref="H589">
    <cfRule type="expression" dxfId="507" priority="542">
      <formula>H589/G589&gt;1</formula>
    </cfRule>
    <cfRule type="expression" dxfId="506" priority="543">
      <formula>H589/G589&lt;1</formula>
    </cfRule>
  </conditionalFormatting>
  <conditionalFormatting sqref="N596">
    <cfRule type="cellIs" dxfId="505" priority="541" operator="lessThan">
      <formula>0</formula>
    </cfRule>
  </conditionalFormatting>
  <conditionalFormatting sqref="O387:P387">
    <cfRule type="cellIs" dxfId="504" priority="294" operator="lessThan">
      <formula>0</formula>
    </cfRule>
  </conditionalFormatting>
  <conditionalFormatting sqref="O387:P387">
    <cfRule type="cellIs" dxfId="503" priority="295" operator="lessThan">
      <formula>0</formula>
    </cfRule>
  </conditionalFormatting>
  <conditionalFormatting sqref="O387:P387">
    <cfRule type="cellIs" dxfId="502" priority="292" operator="lessThan">
      <formula>0</formula>
    </cfRule>
  </conditionalFormatting>
  <conditionalFormatting sqref="O387:P387">
    <cfRule type="cellIs" dxfId="501" priority="293" operator="lessThan">
      <formula>0</formula>
    </cfRule>
  </conditionalFormatting>
  <conditionalFormatting sqref="N600">
    <cfRule type="cellIs" dxfId="500" priority="540" operator="lessThan">
      <formula>0</formula>
    </cfRule>
  </conditionalFormatting>
  <conditionalFormatting sqref="N600">
    <cfRule type="cellIs" dxfId="499" priority="539" operator="lessThan">
      <formula>0</formula>
    </cfRule>
  </conditionalFormatting>
  <conditionalFormatting sqref="Q363">
    <cfRule type="cellIs" dxfId="498" priority="538" operator="lessThan">
      <formula>0</formula>
    </cfRule>
  </conditionalFormatting>
  <conditionalFormatting sqref="Q364:Q365">
    <cfRule type="cellIs" dxfId="497" priority="537" operator="lessThan">
      <formula>0</formula>
    </cfRule>
  </conditionalFormatting>
  <conditionalFormatting sqref="Q461:Q464">
    <cfRule type="cellIs" dxfId="496" priority="536" operator="lessThan">
      <formula>0</formula>
    </cfRule>
  </conditionalFormatting>
  <conditionalFormatting sqref="Q361">
    <cfRule type="cellIs" dxfId="495" priority="535" operator="lessThan">
      <formula>0</formula>
    </cfRule>
  </conditionalFormatting>
  <conditionalFormatting sqref="Q366:Q367">
    <cfRule type="cellIs" dxfId="494" priority="534" operator="lessThan">
      <formula>0</formula>
    </cfRule>
  </conditionalFormatting>
  <conditionalFormatting sqref="Q369:Q373">
    <cfRule type="cellIs" dxfId="493" priority="533" operator="lessThan">
      <formula>0</formula>
    </cfRule>
  </conditionalFormatting>
  <conditionalFormatting sqref="Q378:Q379">
    <cfRule type="cellIs" dxfId="492" priority="532" operator="lessThan">
      <formula>0</formula>
    </cfRule>
  </conditionalFormatting>
  <conditionalFormatting sqref="Q384:Q385">
    <cfRule type="cellIs" dxfId="491" priority="531" operator="lessThan">
      <formula>0</formula>
    </cfRule>
  </conditionalFormatting>
  <conditionalFormatting sqref="Q390:Q391">
    <cfRule type="cellIs" dxfId="490" priority="530" operator="lessThan">
      <formula>0</formula>
    </cfRule>
  </conditionalFormatting>
  <conditionalFormatting sqref="Q396:Q397">
    <cfRule type="cellIs" dxfId="489" priority="529" operator="lessThan">
      <formula>0</formula>
    </cfRule>
  </conditionalFormatting>
  <conditionalFormatting sqref="Q402">
    <cfRule type="cellIs" dxfId="488" priority="528" operator="lessThan">
      <formula>0</formula>
    </cfRule>
  </conditionalFormatting>
  <conditionalFormatting sqref="Q408:Q409">
    <cfRule type="cellIs" dxfId="487" priority="527" operator="lessThan">
      <formula>0</formula>
    </cfRule>
  </conditionalFormatting>
  <conditionalFormatting sqref="Q414:Q415">
    <cfRule type="cellIs" dxfId="486" priority="526" operator="lessThan">
      <formula>0</formula>
    </cfRule>
  </conditionalFormatting>
  <conditionalFormatting sqref="Q420:Q421">
    <cfRule type="cellIs" dxfId="485" priority="525" operator="lessThan">
      <formula>0</formula>
    </cfRule>
  </conditionalFormatting>
  <conditionalFormatting sqref="Q426:Q427">
    <cfRule type="cellIs" dxfId="484" priority="524" operator="lessThan">
      <formula>0</formula>
    </cfRule>
  </conditionalFormatting>
  <conditionalFormatting sqref="Q432:Q433">
    <cfRule type="cellIs" dxfId="483" priority="523" operator="lessThan">
      <formula>0</formula>
    </cfRule>
  </conditionalFormatting>
  <conditionalFormatting sqref="Q438:Q439">
    <cfRule type="cellIs" dxfId="482" priority="522" operator="lessThan">
      <formula>0</formula>
    </cfRule>
  </conditionalFormatting>
  <conditionalFormatting sqref="Q444:Q445">
    <cfRule type="cellIs" dxfId="481" priority="521" operator="lessThan">
      <formula>0</formula>
    </cfRule>
  </conditionalFormatting>
  <conditionalFormatting sqref="Q451:Q452">
    <cfRule type="cellIs" dxfId="480" priority="520" operator="lessThan">
      <formula>0</formula>
    </cfRule>
  </conditionalFormatting>
  <conditionalFormatting sqref="Q457:Q458">
    <cfRule type="cellIs" dxfId="479" priority="519" operator="lessThan">
      <formula>0</formula>
    </cfRule>
  </conditionalFormatting>
  <conditionalFormatting sqref="Q465">
    <cfRule type="cellIs" dxfId="478" priority="518" operator="lessThan">
      <formula>0</formula>
    </cfRule>
  </conditionalFormatting>
  <conditionalFormatting sqref="Q472">
    <cfRule type="cellIs" dxfId="477" priority="517" operator="lessThan">
      <formula>0</formula>
    </cfRule>
  </conditionalFormatting>
  <conditionalFormatting sqref="Q503:Q504">
    <cfRule type="cellIs" dxfId="476" priority="516" operator="lessThan">
      <formula>0</formula>
    </cfRule>
  </conditionalFormatting>
  <conditionalFormatting sqref="Q511:Q512">
    <cfRule type="cellIs" dxfId="475" priority="515" operator="lessThan">
      <formula>0</formula>
    </cfRule>
  </conditionalFormatting>
  <conditionalFormatting sqref="Q520:Q521">
    <cfRule type="cellIs" dxfId="474" priority="514" operator="lessThan">
      <formula>0</formula>
    </cfRule>
  </conditionalFormatting>
  <conditionalFormatting sqref="Q528:Q529">
    <cfRule type="cellIs" dxfId="473" priority="513" operator="lessThan">
      <formula>0</formula>
    </cfRule>
  </conditionalFormatting>
  <conditionalFormatting sqref="Q544:Q545">
    <cfRule type="cellIs" dxfId="472" priority="512" operator="lessThan">
      <formula>0</formula>
    </cfRule>
  </conditionalFormatting>
  <conditionalFormatting sqref="Q536:Q537">
    <cfRule type="cellIs" dxfId="471" priority="511" operator="lessThan">
      <formula>0</formula>
    </cfRule>
  </conditionalFormatting>
  <conditionalFormatting sqref="Q551:Q552">
    <cfRule type="cellIs" dxfId="470" priority="510" operator="lessThan">
      <formula>0</formula>
    </cfRule>
  </conditionalFormatting>
  <conditionalFormatting sqref="Q559:Q560">
    <cfRule type="cellIs" dxfId="469" priority="509" operator="lessThan">
      <formula>0</formula>
    </cfRule>
  </conditionalFormatting>
  <conditionalFormatting sqref="Q567:Q568">
    <cfRule type="cellIs" dxfId="468" priority="508" operator="lessThan">
      <formula>0</formula>
    </cfRule>
  </conditionalFormatting>
  <conditionalFormatting sqref="Q574:Q575">
    <cfRule type="cellIs" dxfId="467" priority="507" operator="lessThan">
      <formula>0</formula>
    </cfRule>
  </conditionalFormatting>
  <conditionalFormatting sqref="Q581:Q582">
    <cfRule type="cellIs" dxfId="466" priority="506" operator="lessThan">
      <formula>0</formula>
    </cfRule>
  </conditionalFormatting>
  <conditionalFormatting sqref="Q588:Q589">
    <cfRule type="cellIs" dxfId="465" priority="505" operator="lessThan">
      <formula>0</formula>
    </cfRule>
  </conditionalFormatting>
  <conditionalFormatting sqref="Q596:Q597">
    <cfRule type="cellIs" dxfId="464" priority="504" operator="lessThan">
      <formula>0</formula>
    </cfRule>
  </conditionalFormatting>
  <conditionalFormatting sqref="Q603">
    <cfRule type="cellIs" dxfId="463" priority="503" operator="lessThan">
      <formula>0</formula>
    </cfRule>
  </conditionalFormatting>
  <conditionalFormatting sqref="Q608">
    <cfRule type="cellIs" dxfId="462" priority="502" operator="lessThan">
      <formula>0</formula>
    </cfRule>
  </conditionalFormatting>
  <conditionalFormatting sqref="O405:P405">
    <cfRule type="cellIs" dxfId="461" priority="252" operator="lessThan">
      <formula>0</formula>
    </cfRule>
  </conditionalFormatting>
  <conditionalFormatting sqref="Q632:Q634">
    <cfRule type="cellIs" dxfId="460" priority="501" operator="lessThan">
      <formula>0</formula>
    </cfRule>
  </conditionalFormatting>
  <conditionalFormatting sqref="I710:N710 Q708:R711">
    <cfRule type="cellIs" dxfId="459" priority="495" operator="lessThan">
      <formula>0</formula>
    </cfRule>
  </conditionalFormatting>
  <conditionalFormatting sqref="Q636:Q637 Q641:Q645">
    <cfRule type="cellIs" dxfId="458" priority="500" operator="lessThan">
      <formula>0</formula>
    </cfRule>
  </conditionalFormatting>
  <conditionalFormatting sqref="Q648">
    <cfRule type="cellIs" dxfId="457" priority="499" operator="lessThan">
      <formula>0</formula>
    </cfRule>
  </conditionalFormatting>
  <conditionalFormatting sqref="Q649">
    <cfRule type="cellIs" dxfId="456" priority="498" operator="lessThan">
      <formula>0</formula>
    </cfRule>
  </conditionalFormatting>
  <conditionalFormatting sqref="Q651">
    <cfRule type="cellIs" dxfId="455" priority="497" operator="lessThan">
      <formula>0</formula>
    </cfRule>
  </conditionalFormatting>
  <conditionalFormatting sqref="Q652">
    <cfRule type="cellIs" dxfId="454" priority="496" operator="lessThan">
      <formula>0</formula>
    </cfRule>
  </conditionalFormatting>
  <conditionalFormatting sqref="D654:N654 D651:N651 D648:N649 D632:N634">
    <cfRule type="expression" dxfId="453" priority="468">
      <formula>D632/C632&gt;1</formula>
    </cfRule>
    <cfRule type="expression" dxfId="452" priority="469">
      <formula>D632/C632&lt;1</formula>
    </cfRule>
  </conditionalFormatting>
  <conditionalFormatting sqref="C507:C510">
    <cfRule type="cellIs" dxfId="451" priority="494" operator="lessThan">
      <formula>0</formula>
    </cfRule>
  </conditionalFormatting>
  <conditionalFormatting sqref="C507:C510">
    <cfRule type="expression" dxfId="450" priority="492">
      <formula>C507/B507&gt;1</formula>
    </cfRule>
    <cfRule type="expression" dxfId="449" priority="493">
      <formula>C507/B507&lt;1</formula>
    </cfRule>
  </conditionalFormatting>
  <conditionalFormatting sqref="D507:N510">
    <cfRule type="cellIs" dxfId="448" priority="491" operator="lessThan">
      <formula>0</formula>
    </cfRule>
  </conditionalFormatting>
  <conditionalFormatting sqref="D507:N510">
    <cfRule type="expression" dxfId="447" priority="489">
      <formula>D507/C507&gt;1</formula>
    </cfRule>
    <cfRule type="expression" dxfId="446" priority="490">
      <formula>D507/C507&lt;1</formula>
    </cfRule>
  </conditionalFormatting>
  <conditionalFormatting sqref="B507:B510">
    <cfRule type="cellIs" dxfId="445" priority="488" operator="lessThan">
      <formula>0</formula>
    </cfRule>
  </conditionalFormatting>
  <conditionalFormatting sqref="B507:B510">
    <cfRule type="expression" dxfId="444" priority="486">
      <formula>B507/#REF!&gt;1</formula>
    </cfRule>
    <cfRule type="expression" dxfId="443" priority="487">
      <formula>B507/#REF!&lt;1</formula>
    </cfRule>
  </conditionalFormatting>
  <conditionalFormatting sqref="J588:N588 J574:N574 J559:N559 J551:N551">
    <cfRule type="cellIs" dxfId="442" priority="485" operator="lessThan">
      <formula>0</formula>
    </cfRule>
  </conditionalFormatting>
  <conditionalFormatting sqref="C588:I588 C584:C587 C574:I574 C570:C573 C559:I559 C555:C558 C551:I551 C547:C550">
    <cfRule type="cellIs" dxfId="441" priority="484" operator="lessThan">
      <formula>0</formula>
    </cfRule>
  </conditionalFormatting>
  <conditionalFormatting sqref="C588:M588 C574:M574 C559:M559 C551:M551">
    <cfRule type="cellIs" dxfId="440" priority="483" operator="lessThan">
      <formula>0</formula>
    </cfRule>
  </conditionalFormatting>
  <conditionalFormatting sqref="C584:C587 C570:C573 C555:C558 C547:C550">
    <cfRule type="expression" dxfId="439" priority="481">
      <formula>C547/B547&gt;1</formula>
    </cfRule>
    <cfRule type="expression" dxfId="438" priority="482">
      <formula>C547/B547&lt;1</formula>
    </cfRule>
  </conditionalFormatting>
  <conditionalFormatting sqref="D584:N587 D570:N573 D555:N558 D547:N550">
    <cfRule type="cellIs" dxfId="437" priority="480" operator="lessThan">
      <formula>0</formula>
    </cfRule>
  </conditionalFormatting>
  <conditionalFormatting sqref="D584:N587 D570:N573 D555:N558 D547:N550">
    <cfRule type="expression" dxfId="436" priority="478">
      <formula>D547/C547&gt;1</formula>
    </cfRule>
    <cfRule type="expression" dxfId="435" priority="479">
      <formula>D547/C547&lt;1</formula>
    </cfRule>
  </conditionalFormatting>
  <conditionalFormatting sqref="C588:N588 C574:N574 C559:N559 C551:N551">
    <cfRule type="cellIs" dxfId="434" priority="477" operator="lessThan">
      <formula>0</formula>
    </cfRule>
  </conditionalFormatting>
  <conditionalFormatting sqref="C588:N588 C574:N574 C559:N559 C551:N551">
    <cfRule type="expression" dxfId="433" priority="475">
      <formula>C551/B551&gt;1</formula>
    </cfRule>
    <cfRule type="expression" dxfId="432" priority="476">
      <formula>C551/B551&lt;1</formula>
    </cfRule>
  </conditionalFormatting>
  <conditionalFormatting sqref="B654 B651 B648:B649 B632:B634 B641:B645">
    <cfRule type="cellIs" dxfId="431" priority="474" operator="lessThan">
      <formula>0</formula>
    </cfRule>
  </conditionalFormatting>
  <conditionalFormatting sqref="C654 C651 C648:C649 C632:C634">
    <cfRule type="cellIs" dxfId="430" priority="473" operator="lessThan">
      <formula>0</formula>
    </cfRule>
  </conditionalFormatting>
  <conditionalFormatting sqref="C654 C651 C648:C649 C632:C634">
    <cfRule type="expression" dxfId="429" priority="471">
      <formula>C632/B632&gt;1</formula>
    </cfRule>
    <cfRule type="expression" dxfId="428" priority="472">
      <formula>C632/B632&lt;1</formula>
    </cfRule>
  </conditionalFormatting>
  <conditionalFormatting sqref="D654:N654 D651:N651 D648:N649 D632:N634">
    <cfRule type="cellIs" dxfId="427" priority="470" operator="lessThan">
      <formula>0</formula>
    </cfRule>
  </conditionalFormatting>
  <conditionalFormatting sqref="B504:N504 B537 B568 B597">
    <cfRule type="expression" dxfId="426" priority="1230">
      <formula>B504/#REF!&gt;1</formula>
    </cfRule>
    <cfRule type="expression" dxfId="425" priority="1231">
      <formula>B504/#REF!&lt;1</formula>
    </cfRule>
  </conditionalFormatting>
  <conditionalFormatting sqref="C465">
    <cfRule type="cellIs" dxfId="424" priority="467" operator="lessThan">
      <formula>0</formula>
    </cfRule>
  </conditionalFormatting>
  <conditionalFormatting sqref="C465">
    <cfRule type="expression" dxfId="423" priority="465">
      <formula>C465/B465&gt;1</formula>
    </cfRule>
    <cfRule type="expression" dxfId="422" priority="466">
      <formula>C465/B465&lt;1</formula>
    </cfRule>
  </conditionalFormatting>
  <conditionalFormatting sqref="D465:N465">
    <cfRule type="cellIs" dxfId="421" priority="464" operator="lessThan">
      <formula>0</formula>
    </cfRule>
  </conditionalFormatting>
  <conditionalFormatting sqref="D465:N465">
    <cfRule type="expression" dxfId="420" priority="462">
      <formula>D465/C465&gt;1</formula>
    </cfRule>
    <cfRule type="expression" dxfId="419" priority="463">
      <formula>D465/C465&lt;1</formula>
    </cfRule>
  </conditionalFormatting>
  <conditionalFormatting sqref="B465">
    <cfRule type="cellIs" dxfId="418" priority="461" operator="lessThan">
      <formula>0</formula>
    </cfRule>
  </conditionalFormatting>
  <conditionalFormatting sqref="B465">
    <cfRule type="expression" dxfId="417" priority="459">
      <formula>B465/#REF!&gt;1</formula>
    </cfRule>
    <cfRule type="expression" dxfId="416" priority="460">
      <formula>B465/#REF!&lt;1</formula>
    </cfRule>
  </conditionalFormatting>
  <conditionalFormatting sqref="C511">
    <cfRule type="cellIs" dxfId="415" priority="458" operator="lessThan">
      <formula>0</formula>
    </cfRule>
  </conditionalFormatting>
  <conditionalFormatting sqref="D511:N511">
    <cfRule type="cellIs" dxfId="414" priority="455" operator="lessThan">
      <formula>0</formula>
    </cfRule>
  </conditionalFormatting>
  <conditionalFormatting sqref="C511">
    <cfRule type="expression" dxfId="413" priority="456">
      <formula>C511/B511&gt;1</formula>
    </cfRule>
    <cfRule type="expression" dxfId="412" priority="457">
      <formula>C511/B511&lt;1</formula>
    </cfRule>
  </conditionalFormatting>
  <conditionalFormatting sqref="D511:N511">
    <cfRule type="expression" dxfId="411" priority="453">
      <formula>D511/C511&gt;1</formula>
    </cfRule>
    <cfRule type="expression" dxfId="410" priority="454">
      <formula>D511/C511&lt;1</formula>
    </cfRule>
  </conditionalFormatting>
  <conditionalFormatting sqref="B511">
    <cfRule type="cellIs" dxfId="409" priority="452" operator="lessThan">
      <formula>0</formula>
    </cfRule>
  </conditionalFormatting>
  <conditionalFormatting sqref="B511">
    <cfRule type="expression" dxfId="408" priority="450">
      <formula>B511/#REF!&gt;1</formula>
    </cfRule>
    <cfRule type="expression" dxfId="407" priority="451">
      <formula>B511/#REF!&lt;1</formula>
    </cfRule>
  </conditionalFormatting>
  <conditionalFormatting sqref="B529 B521">
    <cfRule type="cellIs" dxfId="406" priority="449" operator="lessThan">
      <formula>0</formula>
    </cfRule>
  </conditionalFormatting>
  <conditionalFormatting sqref="B529 B521">
    <cfRule type="expression" dxfId="405" priority="447">
      <formula>B521/#REF!&gt;1</formula>
    </cfRule>
    <cfRule type="expression" dxfId="404" priority="448">
      <formula>B521/#REF!&lt;1</formula>
    </cfRule>
  </conditionalFormatting>
  <conditionalFormatting sqref="C521">
    <cfRule type="cellIs" dxfId="403" priority="446" operator="lessThan">
      <formula>0</formula>
    </cfRule>
  </conditionalFormatting>
  <conditionalFormatting sqref="C521 B636:N637 B639:N640">
    <cfRule type="expression" dxfId="402" priority="444">
      <formula>B521/A521&gt;1</formula>
    </cfRule>
    <cfRule type="expression" dxfId="401" priority="445">
      <formula>B521/A521&lt;1</formula>
    </cfRule>
  </conditionalFormatting>
  <conditionalFormatting sqref="C603:N603">
    <cfRule type="expression" dxfId="400" priority="405">
      <formula>C603/B603&gt;1</formula>
    </cfRule>
    <cfRule type="expression" dxfId="399" priority="406">
      <formula>C603/B603&lt;1</formula>
    </cfRule>
  </conditionalFormatting>
  <conditionalFormatting sqref="I552:N552">
    <cfRule type="expression" dxfId="398" priority="429">
      <formula>I552/H552&gt;1</formula>
    </cfRule>
    <cfRule type="expression" dxfId="397" priority="430">
      <formula>I552/H552&lt;1</formula>
    </cfRule>
  </conditionalFormatting>
  <conditionalFormatting sqref="I560:N560">
    <cfRule type="expression" dxfId="396" priority="426">
      <formula>I560/H560&gt;1</formula>
    </cfRule>
    <cfRule type="expression" dxfId="395" priority="427">
      <formula>I560/H560&lt;1</formula>
    </cfRule>
  </conditionalFormatting>
  <conditionalFormatting sqref="B575:N575">
    <cfRule type="cellIs" dxfId="394" priority="425" operator="lessThan">
      <formula>0</formula>
    </cfRule>
  </conditionalFormatting>
  <conditionalFormatting sqref="B575:N575">
    <cfRule type="expression" dxfId="393" priority="423">
      <formula>B575/A575&gt;1</formula>
    </cfRule>
    <cfRule type="expression" dxfId="392" priority="424">
      <formula>B575/A575&lt;1</formula>
    </cfRule>
  </conditionalFormatting>
  <conditionalFormatting sqref="B589:N589">
    <cfRule type="cellIs" dxfId="391" priority="422" operator="lessThan">
      <formula>0</formula>
    </cfRule>
  </conditionalFormatting>
  <conditionalFormatting sqref="B589:N589">
    <cfRule type="expression" dxfId="390" priority="420">
      <formula>B589/A589&gt;1</formula>
    </cfRule>
    <cfRule type="expression" dxfId="389" priority="421">
      <formula>B589/A589&lt;1</formula>
    </cfRule>
  </conditionalFormatting>
  <conditionalFormatting sqref="N608">
    <cfRule type="cellIs" dxfId="388" priority="398" operator="lessThan">
      <formula>0</formula>
    </cfRule>
  </conditionalFormatting>
  <conditionalFormatting sqref="D521:N521">
    <cfRule type="cellIs" dxfId="387" priority="443" operator="lessThan">
      <formula>0</formula>
    </cfRule>
  </conditionalFormatting>
  <conditionalFormatting sqref="D521:N521">
    <cfRule type="expression" dxfId="386" priority="441">
      <formula>D521/C521&gt;1</formula>
    </cfRule>
    <cfRule type="expression" dxfId="385" priority="442">
      <formula>D521/C521&lt;1</formula>
    </cfRule>
  </conditionalFormatting>
  <conditionalFormatting sqref="C529:N529">
    <cfRule type="cellIs" dxfId="384" priority="440" operator="lessThan">
      <formula>0</formula>
    </cfRule>
  </conditionalFormatting>
  <conditionalFormatting sqref="C529:N529">
    <cfRule type="expression" dxfId="383" priority="438">
      <formula>C529/B529&gt;1</formula>
    </cfRule>
    <cfRule type="expression" dxfId="382" priority="439">
      <formula>C529/B529&lt;1</formula>
    </cfRule>
  </conditionalFormatting>
  <conditionalFormatting sqref="C582:N582">
    <cfRule type="expression" dxfId="381" priority="414">
      <formula>C582/B582&gt;1</formula>
    </cfRule>
    <cfRule type="expression" dxfId="380" priority="415">
      <formula>C582/B582&lt;1</formula>
    </cfRule>
  </conditionalFormatting>
  <conditionalFormatting sqref="C537:N537">
    <cfRule type="expression" dxfId="379" priority="435">
      <formula>C537/B537&gt;1</formula>
    </cfRule>
    <cfRule type="expression" dxfId="378" priority="436">
      <formula>C537/B537&lt;1</formula>
    </cfRule>
  </conditionalFormatting>
  <conditionalFormatting sqref="C568:N568">
    <cfRule type="expression" dxfId="377" priority="432">
      <formula>C568/B568&gt;1</formula>
    </cfRule>
    <cfRule type="expression" dxfId="376" priority="433">
      <formula>C568/B568&lt;1</formula>
    </cfRule>
  </conditionalFormatting>
  <conditionalFormatting sqref="C608:M608">
    <cfRule type="expression" dxfId="375" priority="400">
      <formula>C608/B608&gt;1</formula>
    </cfRule>
    <cfRule type="expression" dxfId="374" priority="401">
      <formula>C608/B608&lt;1</formula>
    </cfRule>
  </conditionalFormatting>
  <conditionalFormatting sqref="N608">
    <cfRule type="expression" dxfId="373" priority="395">
      <formula>N608/M608&gt;1</formula>
    </cfRule>
    <cfRule type="expression" dxfId="372" priority="396">
      <formula>N608/M608&lt;1</formula>
    </cfRule>
  </conditionalFormatting>
  <conditionalFormatting sqref="C608:M608">
    <cfRule type="cellIs" dxfId="371" priority="404" operator="lessThan">
      <formula>0</formula>
    </cfRule>
  </conditionalFormatting>
  <conditionalFormatting sqref="C608:M608">
    <cfRule type="cellIs" dxfId="370" priority="403" operator="lessThan">
      <formula>0</formula>
    </cfRule>
  </conditionalFormatting>
  <conditionalFormatting sqref="B582">
    <cfRule type="cellIs" dxfId="369" priority="417" operator="lessThan">
      <formula>0</formula>
    </cfRule>
  </conditionalFormatting>
  <conditionalFormatting sqref="B582">
    <cfRule type="expression" dxfId="368" priority="418">
      <formula>B582/#REF!&gt;1</formula>
    </cfRule>
    <cfRule type="expression" dxfId="367" priority="419">
      <formula>B582/#REF!&lt;1</formula>
    </cfRule>
  </conditionalFormatting>
  <conditionalFormatting sqref="C582:N582">
    <cfRule type="cellIs" dxfId="366" priority="416" operator="lessThan">
      <formula>0</formula>
    </cfRule>
  </conditionalFormatting>
  <conditionalFormatting sqref="C597:N597">
    <cfRule type="expression" dxfId="365" priority="410">
      <formula>C597/B597&gt;1</formula>
    </cfRule>
    <cfRule type="expression" dxfId="364" priority="411">
      <formula>C597/B597&lt;1</formula>
    </cfRule>
  </conditionalFormatting>
  <conditionalFormatting sqref="N608">
    <cfRule type="cellIs" dxfId="363" priority="399" operator="lessThan">
      <formula>0</formula>
    </cfRule>
  </conditionalFormatting>
  <conditionalFormatting sqref="C608:M608">
    <cfRule type="cellIs" dxfId="362" priority="402" operator="lessThan">
      <formula>0</formula>
    </cfRule>
  </conditionalFormatting>
  <conditionalFormatting sqref="N608">
    <cfRule type="cellIs" dxfId="361" priority="397" operator="lessThan">
      <formula>0</formula>
    </cfRule>
  </conditionalFormatting>
  <conditionalFormatting sqref="B676:N679">
    <cfRule type="cellIs" dxfId="360" priority="394" operator="lessThan">
      <formula>0</formula>
    </cfRule>
  </conditionalFormatting>
  <conditionalFormatting sqref="I678:N678 Q676:R679">
    <cfRule type="cellIs" dxfId="359" priority="393" operator="lessThan">
      <formula>0</formula>
    </cfRule>
  </conditionalFormatting>
  <conditionalFormatting sqref="B680:N683">
    <cfRule type="cellIs" dxfId="358" priority="392" operator="lessThan">
      <formula>0</formula>
    </cfRule>
  </conditionalFormatting>
  <conditionalFormatting sqref="I682:N682 Q680:R683">
    <cfRule type="cellIs" dxfId="357" priority="391" operator="lessThan">
      <formula>0</formula>
    </cfRule>
  </conditionalFormatting>
  <conditionalFormatting sqref="B684:N687">
    <cfRule type="cellIs" dxfId="356" priority="390" operator="lessThan">
      <formula>0</formula>
    </cfRule>
  </conditionalFormatting>
  <conditionalFormatting sqref="I686:N686 Q684:R687">
    <cfRule type="cellIs" dxfId="355" priority="389" operator="lessThan">
      <formula>0</formula>
    </cfRule>
  </conditionalFormatting>
  <conditionalFormatting sqref="B688:N691">
    <cfRule type="cellIs" dxfId="354" priority="388" operator="lessThan">
      <formula>0</formula>
    </cfRule>
  </conditionalFormatting>
  <conditionalFormatting sqref="I690:N690 Q688:R691">
    <cfRule type="cellIs" dxfId="353" priority="387" operator="lessThan">
      <formula>0</formula>
    </cfRule>
  </conditionalFormatting>
  <conditionalFormatting sqref="B692:N695 O694:P694">
    <cfRule type="cellIs" dxfId="352" priority="386" operator="lessThan">
      <formula>0</formula>
    </cfRule>
  </conditionalFormatting>
  <conditionalFormatting sqref="Q692:R695 I694:P694">
    <cfRule type="cellIs" dxfId="351" priority="385" operator="lessThan">
      <formula>0</formula>
    </cfRule>
  </conditionalFormatting>
  <conditionalFormatting sqref="B696:N699">
    <cfRule type="cellIs" dxfId="350" priority="384" operator="lessThan">
      <formula>0</formula>
    </cfRule>
  </conditionalFormatting>
  <conditionalFormatting sqref="I698:N698 Q696:R699">
    <cfRule type="cellIs" dxfId="349" priority="383" operator="lessThan">
      <formula>0</formula>
    </cfRule>
  </conditionalFormatting>
  <conditionalFormatting sqref="B700:N703">
    <cfRule type="cellIs" dxfId="348" priority="382" operator="lessThan">
      <formula>0</formula>
    </cfRule>
  </conditionalFormatting>
  <conditionalFormatting sqref="I702:N702 Q700:R703">
    <cfRule type="cellIs" dxfId="347" priority="381" operator="lessThan">
      <formula>0</formula>
    </cfRule>
  </conditionalFormatting>
  <conditionalFormatting sqref="B704:N707">
    <cfRule type="cellIs" dxfId="346" priority="380" operator="lessThan">
      <formula>0</formula>
    </cfRule>
  </conditionalFormatting>
  <conditionalFormatting sqref="I706:N706 Q704:R707">
    <cfRule type="cellIs" dxfId="345" priority="379" operator="lessThan">
      <formula>0</formula>
    </cfRule>
  </conditionalFormatting>
  <conditionalFormatting sqref="B712:N715">
    <cfRule type="cellIs" dxfId="344" priority="378" operator="lessThan">
      <formula>0</formula>
    </cfRule>
  </conditionalFormatting>
  <conditionalFormatting sqref="I714:N714 Q712:R715">
    <cfRule type="cellIs" dxfId="343" priority="377" operator="lessThan">
      <formula>0</formula>
    </cfRule>
  </conditionalFormatting>
  <conditionalFormatting sqref="B716:N719">
    <cfRule type="cellIs" dxfId="342" priority="376" operator="lessThan">
      <formula>0</formula>
    </cfRule>
  </conditionalFormatting>
  <conditionalFormatting sqref="I718:N718 Q716:R719">
    <cfRule type="cellIs" dxfId="341" priority="375" operator="lessThan">
      <formula>0</formula>
    </cfRule>
  </conditionalFormatting>
  <conditionalFormatting sqref="Q654">
    <cfRule type="cellIs" dxfId="340" priority="374" operator="lessThan">
      <formula>0</formula>
    </cfRule>
  </conditionalFormatting>
  <conditionalFormatting sqref="R466">
    <cfRule type="cellIs" dxfId="339" priority="373" operator="lessThan">
      <formula>0</formula>
    </cfRule>
  </conditionalFormatting>
  <conditionalFormatting sqref="Q466">
    <cfRule type="cellIs" dxfId="338" priority="372" operator="lessThan">
      <formula>0</formula>
    </cfRule>
  </conditionalFormatting>
  <conditionalFormatting sqref="B466:N466">
    <cfRule type="cellIs" dxfId="337" priority="371" operator="lessThan">
      <formula>0</formula>
    </cfRule>
  </conditionalFormatting>
  <conditionalFormatting sqref="B505:N505">
    <cfRule type="cellIs" dxfId="336" priority="368" operator="lessThan">
      <formula>0</formula>
    </cfRule>
  </conditionalFormatting>
  <conditionalFormatting sqref="B513:N513">
    <cfRule type="cellIs" dxfId="335" priority="365" operator="lessThan">
      <formula>0</formula>
    </cfRule>
  </conditionalFormatting>
  <conditionalFormatting sqref="B522:N522">
    <cfRule type="cellIs" dxfId="334" priority="362" operator="lessThan">
      <formula>0</formula>
    </cfRule>
  </conditionalFormatting>
  <conditionalFormatting sqref="B530:N530">
    <cfRule type="cellIs" dxfId="333" priority="359" operator="lessThan">
      <formula>0</formula>
    </cfRule>
  </conditionalFormatting>
  <conditionalFormatting sqref="B538:N538">
    <cfRule type="cellIs" dxfId="332" priority="356" operator="lessThan">
      <formula>0</formula>
    </cfRule>
  </conditionalFormatting>
  <conditionalFormatting sqref="B553:N553">
    <cfRule type="cellIs" dxfId="331" priority="353" operator="lessThan">
      <formula>0</formula>
    </cfRule>
  </conditionalFormatting>
  <conditionalFormatting sqref="B561:N561">
    <cfRule type="cellIs" dxfId="330" priority="350" operator="lessThan">
      <formula>0</formula>
    </cfRule>
  </conditionalFormatting>
  <conditionalFormatting sqref="B590:N590">
    <cfRule type="cellIs" dxfId="329" priority="347" operator="lessThan">
      <formula>0</formula>
    </cfRule>
  </conditionalFormatting>
  <conditionalFormatting sqref="O608:P608">
    <cfRule type="cellIs" dxfId="328" priority="88" operator="lessThan">
      <formula>0</formula>
    </cfRule>
  </conditionalFormatting>
  <conditionalFormatting sqref="O608:P608">
    <cfRule type="cellIs" dxfId="327" priority="89" operator="lessThan">
      <formula>0</formula>
    </cfRule>
  </conditionalFormatting>
  <conditionalFormatting sqref="O603:P603">
    <cfRule type="cellIs" dxfId="326" priority="92" operator="lessThan">
      <formula>0</formula>
    </cfRule>
  </conditionalFormatting>
  <conditionalFormatting sqref="O603:P603">
    <cfRule type="cellIs" dxfId="325" priority="93" operator="lessThan">
      <formula>0</formula>
    </cfRule>
  </conditionalFormatting>
  <conditionalFormatting sqref="O603:P603">
    <cfRule type="cellIs" dxfId="324" priority="94" operator="lessThan">
      <formula>0</formula>
    </cfRule>
  </conditionalFormatting>
  <conditionalFormatting sqref="O608:P608">
    <cfRule type="cellIs" dxfId="323" priority="87" operator="lessThan">
      <formula>0</formula>
    </cfRule>
  </conditionalFormatting>
  <conditionalFormatting sqref="Q491:R491">
    <cfRule type="cellIs" dxfId="322" priority="346" operator="lessThan">
      <formula>0</formula>
    </cfRule>
  </conditionalFormatting>
  <conditionalFormatting sqref="R492:R496">
    <cfRule type="cellIs" dxfId="321" priority="345" operator="lessThan">
      <formula>0</formula>
    </cfRule>
  </conditionalFormatting>
  <conditionalFormatting sqref="Q492:Q495">
    <cfRule type="cellIs" dxfId="320" priority="344" operator="lessThan">
      <formula>0</formula>
    </cfRule>
  </conditionalFormatting>
  <conditionalFormatting sqref="Q496">
    <cfRule type="cellIs" dxfId="319" priority="343" operator="lessThan">
      <formula>0</formula>
    </cfRule>
  </conditionalFormatting>
  <conditionalFormatting sqref="Q473:R473 B473">
    <cfRule type="cellIs" dxfId="318" priority="342" operator="lessThan">
      <formula>0</formula>
    </cfRule>
  </conditionalFormatting>
  <conditionalFormatting sqref="R474:R478">
    <cfRule type="cellIs" dxfId="317" priority="341" operator="lessThan">
      <formula>0</formula>
    </cfRule>
  </conditionalFormatting>
  <conditionalFormatting sqref="Q474:Q477">
    <cfRule type="cellIs" dxfId="316" priority="340" operator="lessThan">
      <formula>0</formula>
    </cfRule>
  </conditionalFormatting>
  <conditionalFormatting sqref="Q478">
    <cfRule type="cellIs" dxfId="315" priority="339" operator="lessThan">
      <formula>0</formula>
    </cfRule>
  </conditionalFormatting>
  <conditionalFormatting sqref="Q479:R479 B479">
    <cfRule type="cellIs" dxfId="314" priority="338" operator="lessThan">
      <formula>0</formula>
    </cfRule>
  </conditionalFormatting>
  <conditionalFormatting sqref="R480:R484">
    <cfRule type="cellIs" dxfId="313" priority="337" operator="lessThan">
      <formula>0</formula>
    </cfRule>
  </conditionalFormatting>
  <conditionalFormatting sqref="Q480:Q483">
    <cfRule type="cellIs" dxfId="312" priority="336" operator="lessThan">
      <formula>0</formula>
    </cfRule>
  </conditionalFormatting>
  <conditionalFormatting sqref="Q484">
    <cfRule type="cellIs" dxfId="311" priority="335" operator="lessThan">
      <formula>0</formula>
    </cfRule>
  </conditionalFormatting>
  <conditionalFormatting sqref="Q485:R485 B485">
    <cfRule type="cellIs" dxfId="310" priority="334" operator="lessThan">
      <formula>0</formula>
    </cfRule>
  </conditionalFormatting>
  <conditionalFormatting sqref="R486:R490">
    <cfRule type="cellIs" dxfId="309" priority="333" operator="lessThan">
      <formula>0</formula>
    </cfRule>
  </conditionalFormatting>
  <conditionalFormatting sqref="Q486:Q489">
    <cfRule type="cellIs" dxfId="308" priority="332" operator="lessThan">
      <formula>0</formula>
    </cfRule>
  </conditionalFormatting>
  <conditionalFormatting sqref="Q490">
    <cfRule type="cellIs" dxfId="307" priority="331"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06" priority="328" operator="lessThan">
      <formula>0</formula>
    </cfRule>
  </conditionalFormatting>
  <conditionalFormatting sqref="O348:P348">
    <cfRule type="cellIs" dxfId="305" priority="327" operator="lessThan">
      <formula>0</formula>
    </cfRule>
  </conditionalFormatting>
  <conditionalFormatting sqref="O348:P348">
    <cfRule type="cellIs" dxfId="304" priority="326" operator="lessThan">
      <formula>0</formula>
    </cfRule>
  </conditionalFormatting>
  <conditionalFormatting sqref="P351:P354">
    <cfRule type="cellIs" dxfId="303" priority="325" operator="lessThan">
      <formula>0</formula>
    </cfRule>
  </conditionalFormatting>
  <conditionalFormatting sqref="P363:P364">
    <cfRule type="cellIs" dxfId="302" priority="324" operator="lessThan">
      <formula>0</formula>
    </cfRule>
  </conditionalFormatting>
  <conditionalFormatting sqref="P369:P370">
    <cfRule type="cellIs" dxfId="301" priority="323" operator="lessThan">
      <formula>0</formula>
    </cfRule>
  </conditionalFormatting>
  <conditionalFormatting sqref="P375:P376">
    <cfRule type="cellIs" dxfId="300" priority="322" operator="lessThan">
      <formula>0</formula>
    </cfRule>
  </conditionalFormatting>
  <conditionalFormatting sqref="P381:P383">
    <cfRule type="cellIs" dxfId="299" priority="321" operator="lessThan">
      <formula>0</formula>
    </cfRule>
  </conditionalFormatting>
  <conditionalFormatting sqref="O355:P355">
    <cfRule type="cellIs" dxfId="298" priority="320" operator="lessThan">
      <formula>0</formula>
    </cfRule>
  </conditionalFormatting>
  <conditionalFormatting sqref="P593:P595">
    <cfRule type="cellIs" dxfId="297" priority="318" operator="lessThan">
      <formula>0</formula>
    </cfRule>
  </conditionalFormatting>
  <conditionalFormatting sqref="P593:P595">
    <cfRule type="cellIs" dxfId="296" priority="319" operator="lessThan">
      <formula>0</formula>
    </cfRule>
  </conditionalFormatting>
  <conditionalFormatting sqref="O601:P602 O599:P599">
    <cfRule type="cellIs" dxfId="295" priority="317" operator="lessThan">
      <formula>0</formula>
    </cfRule>
  </conditionalFormatting>
  <conditionalFormatting sqref="P621:P624">
    <cfRule type="cellIs" dxfId="294" priority="312" operator="lessThan">
      <formula>0</formula>
    </cfRule>
  </conditionalFormatting>
  <conditionalFormatting sqref="P621:P624">
    <cfRule type="cellIs" dxfId="293" priority="313" operator="lessThan">
      <formula>0</formula>
    </cfRule>
  </conditionalFormatting>
  <conditionalFormatting sqref="P626:P629">
    <cfRule type="cellIs" dxfId="292" priority="311" operator="lessThan">
      <formula>0</formula>
    </cfRule>
  </conditionalFormatting>
  <conditionalFormatting sqref="P611:P614">
    <cfRule type="cellIs" dxfId="291" priority="306" operator="lessThan">
      <formula>0</formula>
    </cfRule>
  </conditionalFormatting>
  <conditionalFormatting sqref="P611:P614">
    <cfRule type="cellIs" dxfId="290" priority="307" operator="lessThan">
      <formula>0</formula>
    </cfRule>
  </conditionalFormatting>
  <conditionalFormatting sqref="O650:P650 O663:P663 O655:P660 O642:P645 O652:P653 O672:P675 O708:P711 O665:P670 P661">
    <cfRule type="cellIs" dxfId="289" priority="305" operator="lessThan">
      <formula>0</formula>
    </cfRule>
  </conditionalFormatting>
  <conditionalFormatting sqref="O674:P674">
    <cfRule type="cellIs" dxfId="288" priority="304" operator="lessThan">
      <formula>0</formula>
    </cfRule>
  </conditionalFormatting>
  <conditionalFormatting sqref="O647:P647">
    <cfRule type="cellIs" dxfId="287" priority="303" operator="lessThan">
      <formula>0</formula>
    </cfRule>
  </conditionalFormatting>
  <conditionalFormatting sqref="O393:P393">
    <cfRule type="cellIs" dxfId="286" priority="282" operator="lessThan">
      <formula>0</formula>
    </cfRule>
  </conditionalFormatting>
  <conditionalFormatting sqref="O390:P390">
    <cfRule type="cellIs" dxfId="285" priority="287" operator="lessThan">
      <formula>0</formula>
    </cfRule>
  </conditionalFormatting>
  <conditionalFormatting sqref="O393:P393">
    <cfRule type="cellIs" dxfId="284" priority="285" operator="lessThan">
      <formula>0</formula>
    </cfRule>
  </conditionalFormatting>
  <conditionalFormatting sqref="O378:P378">
    <cfRule type="cellIs" dxfId="283" priority="297" operator="lessThan">
      <formula>0</formula>
    </cfRule>
  </conditionalFormatting>
  <conditionalFormatting sqref="O372:P372">
    <cfRule type="cellIs" dxfId="282" priority="298" operator="lessThan">
      <formula>0</formula>
    </cfRule>
  </conditionalFormatting>
  <conditionalFormatting sqref="O384:P384">
    <cfRule type="cellIs" dxfId="281" priority="296" operator="lessThan">
      <formula>0</formula>
    </cfRule>
  </conditionalFormatting>
  <conditionalFormatting sqref="O387:P387">
    <cfRule type="cellIs" dxfId="280" priority="291" operator="lessThan">
      <formula>0</formula>
    </cfRule>
  </conditionalFormatting>
  <conditionalFormatting sqref="O387:P387">
    <cfRule type="cellIs" dxfId="279" priority="290" operator="lessThan">
      <formula>0</formula>
    </cfRule>
  </conditionalFormatting>
  <conditionalFormatting sqref="O387:P387">
    <cfRule type="cellIs" dxfId="278" priority="289" operator="lessThan">
      <formula>0</formula>
    </cfRule>
  </conditionalFormatting>
  <conditionalFormatting sqref="O387:P387">
    <cfRule type="cellIs" dxfId="277" priority="288" operator="lessThan">
      <formula>0</formula>
    </cfRule>
  </conditionalFormatting>
  <conditionalFormatting sqref="O393:P393">
    <cfRule type="cellIs" dxfId="276" priority="283" operator="lessThan">
      <formula>0</formula>
    </cfRule>
  </conditionalFormatting>
  <conditionalFormatting sqref="O393:P393">
    <cfRule type="cellIs" dxfId="275" priority="286" operator="lessThan">
      <formula>0</formula>
    </cfRule>
  </conditionalFormatting>
  <conditionalFormatting sqref="O393:P393">
    <cfRule type="cellIs" dxfId="274" priority="281" operator="lessThan">
      <formula>0</formula>
    </cfRule>
  </conditionalFormatting>
  <conditionalFormatting sqref="O393:P393">
    <cfRule type="cellIs" dxfId="273" priority="284" operator="lessThan">
      <formula>0</formula>
    </cfRule>
  </conditionalFormatting>
  <conditionalFormatting sqref="O393:P393">
    <cfRule type="cellIs" dxfId="272" priority="279" operator="lessThan">
      <formula>0</formula>
    </cfRule>
  </conditionalFormatting>
  <conditionalFormatting sqref="O393:P393">
    <cfRule type="cellIs" dxfId="271" priority="280" operator="lessThan">
      <formula>0</formula>
    </cfRule>
  </conditionalFormatting>
  <conditionalFormatting sqref="O399:P399">
    <cfRule type="cellIs" dxfId="270" priority="277" operator="lessThan">
      <formula>0</formula>
    </cfRule>
  </conditionalFormatting>
  <conditionalFormatting sqref="O396:P396">
    <cfRule type="cellIs" dxfId="269" priority="278" operator="lessThan">
      <formula>0</formula>
    </cfRule>
  </conditionalFormatting>
  <conditionalFormatting sqref="O399:P399">
    <cfRule type="cellIs" dxfId="268" priority="276" operator="lessThan">
      <formula>0</formula>
    </cfRule>
  </conditionalFormatting>
  <conditionalFormatting sqref="O399:P399">
    <cfRule type="cellIs" dxfId="267" priority="275" operator="lessThan">
      <formula>0</formula>
    </cfRule>
  </conditionalFormatting>
  <conditionalFormatting sqref="O399:P399">
    <cfRule type="cellIs" dxfId="266" priority="274" operator="lessThan">
      <formula>0</formula>
    </cfRule>
  </conditionalFormatting>
  <conditionalFormatting sqref="O399:P399">
    <cfRule type="cellIs" dxfId="265" priority="273" operator="lessThan">
      <formula>0</formula>
    </cfRule>
  </conditionalFormatting>
  <conditionalFormatting sqref="O399:P399">
    <cfRule type="cellIs" dxfId="264" priority="272" operator="lessThan">
      <formula>0</formula>
    </cfRule>
  </conditionalFormatting>
  <conditionalFormatting sqref="O399:P399">
    <cfRule type="cellIs" dxfId="263" priority="271" operator="lessThan">
      <formula>0</formula>
    </cfRule>
  </conditionalFormatting>
  <conditionalFormatting sqref="O399:P399">
    <cfRule type="cellIs" dxfId="262" priority="270" operator="lessThan">
      <formula>0</formula>
    </cfRule>
  </conditionalFormatting>
  <conditionalFormatting sqref="O402:P402">
    <cfRule type="cellIs" dxfId="261" priority="269" operator="lessThan">
      <formula>0</formula>
    </cfRule>
  </conditionalFormatting>
  <conditionalFormatting sqref="O355:P355">
    <cfRule type="cellIs" dxfId="260" priority="268" operator="lessThan">
      <formula>0</formula>
    </cfRule>
  </conditionalFormatting>
  <conditionalFormatting sqref="O361:P361">
    <cfRule type="cellIs" dxfId="259" priority="267" operator="lessThan">
      <formula>0</formula>
    </cfRule>
  </conditionalFormatting>
  <conditionalFormatting sqref="O361:P361">
    <cfRule type="cellIs" dxfId="258" priority="266" operator="lessThan">
      <formula>0</formula>
    </cfRule>
  </conditionalFormatting>
  <conditionalFormatting sqref="O367:P367">
    <cfRule type="cellIs" dxfId="257" priority="265" operator="lessThan">
      <formula>0</formula>
    </cfRule>
  </conditionalFormatting>
  <conditionalFormatting sqref="O367:P367">
    <cfRule type="cellIs" dxfId="256" priority="264" operator="lessThan">
      <formula>0</formula>
    </cfRule>
  </conditionalFormatting>
  <conditionalFormatting sqref="O373:P373">
    <cfRule type="cellIs" dxfId="255" priority="263" operator="lessThan">
      <formula>0</formula>
    </cfRule>
  </conditionalFormatting>
  <conditionalFormatting sqref="O373:P373">
    <cfRule type="cellIs" dxfId="254" priority="262" operator="lessThan">
      <formula>0</formula>
    </cfRule>
  </conditionalFormatting>
  <conditionalFormatting sqref="O379:P379">
    <cfRule type="cellIs" dxfId="253" priority="261" operator="lessThan">
      <formula>0</formula>
    </cfRule>
  </conditionalFormatting>
  <conditionalFormatting sqref="O379:P379">
    <cfRule type="cellIs" dxfId="252" priority="260" operator="lessThan">
      <formula>0</formula>
    </cfRule>
  </conditionalFormatting>
  <conditionalFormatting sqref="O385:P385">
    <cfRule type="cellIs" dxfId="251" priority="259" operator="lessThan">
      <formula>0</formula>
    </cfRule>
  </conditionalFormatting>
  <conditionalFormatting sqref="O385:P385">
    <cfRule type="cellIs" dxfId="250" priority="258" operator="lessThan">
      <formula>0</formula>
    </cfRule>
  </conditionalFormatting>
  <conditionalFormatting sqref="O391:P391">
    <cfRule type="cellIs" dxfId="249" priority="257" operator="lessThan">
      <formula>0</formula>
    </cfRule>
  </conditionalFormatting>
  <conditionalFormatting sqref="O391:P391">
    <cfRule type="cellIs" dxfId="248" priority="256" operator="lessThan">
      <formula>0</formula>
    </cfRule>
  </conditionalFormatting>
  <conditionalFormatting sqref="O397:P397">
    <cfRule type="cellIs" dxfId="247" priority="255" operator="lessThan">
      <formula>0</formula>
    </cfRule>
  </conditionalFormatting>
  <conditionalFormatting sqref="O397:P397">
    <cfRule type="cellIs" dxfId="246" priority="254" operator="lessThan">
      <formula>0</formula>
    </cfRule>
  </conditionalFormatting>
  <conditionalFormatting sqref="O405:P405">
    <cfRule type="cellIs" dxfId="245" priority="253" operator="lessThan">
      <formula>0</formula>
    </cfRule>
  </conditionalFormatting>
  <conditionalFormatting sqref="O405:P405">
    <cfRule type="cellIs" dxfId="244" priority="251" operator="lessThan">
      <formula>0</formula>
    </cfRule>
  </conditionalFormatting>
  <conditionalFormatting sqref="O405:P405">
    <cfRule type="cellIs" dxfId="243" priority="250" operator="lessThan">
      <formula>0</formula>
    </cfRule>
  </conditionalFormatting>
  <conditionalFormatting sqref="O405:P405">
    <cfRule type="cellIs" dxfId="242" priority="249" operator="lessThan">
      <formula>0</formula>
    </cfRule>
  </conditionalFormatting>
  <conditionalFormatting sqref="O405:P405">
    <cfRule type="cellIs" dxfId="241" priority="248" operator="lessThan">
      <formula>0</formula>
    </cfRule>
  </conditionalFormatting>
  <conditionalFormatting sqref="O405:P405">
    <cfRule type="cellIs" dxfId="240" priority="247" operator="lessThan">
      <formula>0</formula>
    </cfRule>
  </conditionalFormatting>
  <conditionalFormatting sqref="O405:P405">
    <cfRule type="cellIs" dxfId="239" priority="246" operator="lessThan">
      <formula>0</formula>
    </cfRule>
  </conditionalFormatting>
  <conditionalFormatting sqref="O408:P408">
    <cfRule type="cellIs" dxfId="238" priority="245" operator="lessThan">
      <formula>0</formula>
    </cfRule>
  </conditionalFormatting>
  <conditionalFormatting sqref="O409:P409">
    <cfRule type="cellIs" dxfId="237" priority="244" operator="lessThan">
      <formula>0</formula>
    </cfRule>
  </conditionalFormatting>
  <conditionalFormatting sqref="O409:P409">
    <cfRule type="cellIs" dxfId="236" priority="243" operator="lessThan">
      <formula>0</formula>
    </cfRule>
  </conditionalFormatting>
  <conditionalFormatting sqref="O411:P411">
    <cfRule type="cellIs" dxfId="235" priority="242" operator="lessThan">
      <formula>0</formula>
    </cfRule>
  </conditionalFormatting>
  <conditionalFormatting sqref="O411:P411">
    <cfRule type="cellIs" dxfId="234" priority="241" operator="lessThan">
      <formula>0</formula>
    </cfRule>
  </conditionalFormatting>
  <conditionalFormatting sqref="O411:P411">
    <cfRule type="cellIs" dxfId="233" priority="240" operator="lessThan">
      <formula>0</formula>
    </cfRule>
  </conditionalFormatting>
  <conditionalFormatting sqref="O411:P411">
    <cfRule type="cellIs" dxfId="232" priority="239" operator="lessThan">
      <formula>0</formula>
    </cfRule>
  </conditionalFormatting>
  <conditionalFormatting sqref="O411:P411">
    <cfRule type="cellIs" dxfId="231" priority="238" operator="lessThan">
      <formula>0</formula>
    </cfRule>
  </conditionalFormatting>
  <conditionalFormatting sqref="O411:P411">
    <cfRule type="cellIs" dxfId="230" priority="237" operator="lessThan">
      <formula>0</formula>
    </cfRule>
  </conditionalFormatting>
  <conditionalFormatting sqref="O411:P411">
    <cfRule type="cellIs" dxfId="229" priority="236" operator="lessThan">
      <formula>0</formula>
    </cfRule>
  </conditionalFormatting>
  <conditionalFormatting sqref="O411:P411">
    <cfRule type="cellIs" dxfId="228" priority="235" operator="lessThan">
      <formula>0</formula>
    </cfRule>
  </conditionalFormatting>
  <conditionalFormatting sqref="O414:P414">
    <cfRule type="cellIs" dxfId="227" priority="234" operator="lessThan">
      <formula>0</formula>
    </cfRule>
  </conditionalFormatting>
  <conditionalFormatting sqref="O415:P415">
    <cfRule type="cellIs" dxfId="226" priority="233" operator="lessThan">
      <formula>0</formula>
    </cfRule>
  </conditionalFormatting>
  <conditionalFormatting sqref="O415:P415">
    <cfRule type="cellIs" dxfId="225" priority="232" operator="lessThan">
      <formula>0</formula>
    </cfRule>
  </conditionalFormatting>
  <conditionalFormatting sqref="O417:P417">
    <cfRule type="cellIs" dxfId="224" priority="231" operator="lessThan">
      <formula>0</formula>
    </cfRule>
  </conditionalFormatting>
  <conditionalFormatting sqref="O417:P417">
    <cfRule type="cellIs" dxfId="223" priority="230" operator="lessThan">
      <formula>0</formula>
    </cfRule>
  </conditionalFormatting>
  <conditionalFormatting sqref="O417:P417">
    <cfRule type="cellIs" dxfId="222" priority="229" operator="lessThan">
      <formula>0</formula>
    </cfRule>
  </conditionalFormatting>
  <conditionalFormatting sqref="O417:P417">
    <cfRule type="cellIs" dxfId="221" priority="228" operator="lessThan">
      <formula>0</formula>
    </cfRule>
  </conditionalFormatting>
  <conditionalFormatting sqref="O417:P417">
    <cfRule type="cellIs" dxfId="220" priority="227" operator="lessThan">
      <formula>0</formula>
    </cfRule>
  </conditionalFormatting>
  <conditionalFormatting sqref="O417:P417">
    <cfRule type="cellIs" dxfId="219" priority="226" operator="lessThan">
      <formula>0</formula>
    </cfRule>
  </conditionalFormatting>
  <conditionalFormatting sqref="O417:P417">
    <cfRule type="cellIs" dxfId="218" priority="225" operator="lessThan">
      <formula>0</formula>
    </cfRule>
  </conditionalFormatting>
  <conditionalFormatting sqref="O417:P417">
    <cfRule type="cellIs" dxfId="217" priority="224" operator="lessThan">
      <formula>0</formula>
    </cfRule>
  </conditionalFormatting>
  <conditionalFormatting sqref="O420:P420">
    <cfRule type="cellIs" dxfId="216" priority="223" operator="lessThan">
      <formula>0</formula>
    </cfRule>
  </conditionalFormatting>
  <conditionalFormatting sqref="O421:P421">
    <cfRule type="cellIs" dxfId="215" priority="222" operator="lessThan">
      <formula>0</formula>
    </cfRule>
  </conditionalFormatting>
  <conditionalFormatting sqref="O421:P421">
    <cfRule type="cellIs" dxfId="214" priority="221" operator="lessThan">
      <formula>0</formula>
    </cfRule>
  </conditionalFormatting>
  <conditionalFormatting sqref="O423:P423">
    <cfRule type="cellIs" dxfId="213" priority="220" operator="lessThan">
      <formula>0</formula>
    </cfRule>
  </conditionalFormatting>
  <conditionalFormatting sqref="O423:P423">
    <cfRule type="cellIs" dxfId="212" priority="219" operator="lessThan">
      <formula>0</formula>
    </cfRule>
  </conditionalFormatting>
  <conditionalFormatting sqref="O423:P423">
    <cfRule type="cellIs" dxfId="211" priority="218" operator="lessThan">
      <formula>0</formula>
    </cfRule>
  </conditionalFormatting>
  <conditionalFormatting sqref="O423:P423">
    <cfRule type="cellIs" dxfId="210" priority="217" operator="lessThan">
      <formula>0</formula>
    </cfRule>
  </conditionalFormatting>
  <conditionalFormatting sqref="O423:P423">
    <cfRule type="cellIs" dxfId="209" priority="216" operator="lessThan">
      <formula>0</formula>
    </cfRule>
  </conditionalFormatting>
  <conditionalFormatting sqref="O423:P423">
    <cfRule type="cellIs" dxfId="208" priority="215" operator="lessThan">
      <formula>0</formula>
    </cfRule>
  </conditionalFormatting>
  <conditionalFormatting sqref="O423:P423">
    <cfRule type="cellIs" dxfId="207" priority="214" operator="lessThan">
      <formula>0</formula>
    </cfRule>
  </conditionalFormatting>
  <conditionalFormatting sqref="O423:P423">
    <cfRule type="cellIs" dxfId="206" priority="213" operator="lessThan">
      <formula>0</formula>
    </cfRule>
  </conditionalFormatting>
  <conditionalFormatting sqref="O426:P426">
    <cfRule type="cellIs" dxfId="205" priority="212" operator="lessThan">
      <formula>0</formula>
    </cfRule>
  </conditionalFormatting>
  <conditionalFormatting sqref="O427:P427">
    <cfRule type="cellIs" dxfId="204" priority="211" operator="lessThan">
      <formula>0</formula>
    </cfRule>
  </conditionalFormatting>
  <conditionalFormatting sqref="O427:P427">
    <cfRule type="cellIs" dxfId="203" priority="210" operator="lessThan">
      <formula>0</formula>
    </cfRule>
  </conditionalFormatting>
  <conditionalFormatting sqref="O429:P429">
    <cfRule type="cellIs" dxfId="202" priority="209" operator="lessThan">
      <formula>0</formula>
    </cfRule>
  </conditionalFormatting>
  <conditionalFormatting sqref="O429:P429">
    <cfRule type="cellIs" dxfId="201" priority="208" operator="lessThan">
      <formula>0</formula>
    </cfRule>
  </conditionalFormatting>
  <conditionalFormatting sqref="O429:P429">
    <cfRule type="cellIs" dxfId="200" priority="207" operator="lessThan">
      <formula>0</formula>
    </cfRule>
  </conditionalFormatting>
  <conditionalFormatting sqref="O429:P429">
    <cfRule type="cellIs" dxfId="199" priority="206" operator="lessThan">
      <formula>0</formula>
    </cfRule>
  </conditionalFormatting>
  <conditionalFormatting sqref="O429:P429">
    <cfRule type="cellIs" dxfId="198" priority="205" operator="lessThan">
      <formula>0</formula>
    </cfRule>
  </conditionalFormatting>
  <conditionalFormatting sqref="O429:P429">
    <cfRule type="cellIs" dxfId="197" priority="204" operator="lessThan">
      <formula>0</formula>
    </cfRule>
  </conditionalFormatting>
  <conditionalFormatting sqref="O429:P429">
    <cfRule type="cellIs" dxfId="196" priority="203" operator="lessThan">
      <formula>0</formula>
    </cfRule>
  </conditionalFormatting>
  <conditionalFormatting sqref="O429:P429">
    <cfRule type="cellIs" dxfId="195" priority="202" operator="lessThan">
      <formula>0</formula>
    </cfRule>
  </conditionalFormatting>
  <conditionalFormatting sqref="O432:P432">
    <cfRule type="cellIs" dxfId="194" priority="201" operator="lessThan">
      <formula>0</formula>
    </cfRule>
  </conditionalFormatting>
  <conditionalFormatting sqref="O435:P435">
    <cfRule type="cellIs" dxfId="193" priority="200" operator="lessThan">
      <formula>0</formula>
    </cfRule>
  </conditionalFormatting>
  <conditionalFormatting sqref="O435:P435">
    <cfRule type="cellIs" dxfId="192" priority="199" operator="lessThan">
      <formula>0</formula>
    </cfRule>
  </conditionalFormatting>
  <conditionalFormatting sqref="O435:P435">
    <cfRule type="cellIs" dxfId="191" priority="198" operator="lessThan">
      <formula>0</formula>
    </cfRule>
  </conditionalFormatting>
  <conditionalFormatting sqref="O435:P435">
    <cfRule type="cellIs" dxfId="190" priority="197" operator="lessThan">
      <formula>0</formula>
    </cfRule>
  </conditionalFormatting>
  <conditionalFormatting sqref="O435:P435">
    <cfRule type="cellIs" dxfId="189" priority="196" operator="lessThan">
      <formula>0</formula>
    </cfRule>
  </conditionalFormatting>
  <conditionalFormatting sqref="O435:P435">
    <cfRule type="cellIs" dxfId="188" priority="195" operator="lessThan">
      <formula>0</formula>
    </cfRule>
  </conditionalFormatting>
  <conditionalFormatting sqref="O435:P435">
    <cfRule type="cellIs" dxfId="187" priority="194" operator="lessThan">
      <formula>0</formula>
    </cfRule>
  </conditionalFormatting>
  <conditionalFormatting sqref="O435:P435">
    <cfRule type="cellIs" dxfId="186" priority="193" operator="lessThan">
      <formula>0</formula>
    </cfRule>
  </conditionalFormatting>
  <conditionalFormatting sqref="O438:P438">
    <cfRule type="cellIs" dxfId="185" priority="192" operator="lessThan">
      <formula>0</formula>
    </cfRule>
  </conditionalFormatting>
  <conditionalFormatting sqref="O439:P439">
    <cfRule type="cellIs" dxfId="184" priority="191" operator="lessThan">
      <formula>0</formula>
    </cfRule>
  </conditionalFormatting>
  <conditionalFormatting sqref="O439:P439">
    <cfRule type="cellIs" dxfId="183" priority="190" operator="lessThan">
      <formula>0</formula>
    </cfRule>
  </conditionalFormatting>
  <conditionalFormatting sqref="O441:P441">
    <cfRule type="cellIs" dxfId="182" priority="189" operator="lessThan">
      <formula>0</formula>
    </cfRule>
  </conditionalFormatting>
  <conditionalFormatting sqref="O441:P441">
    <cfRule type="cellIs" dxfId="181" priority="188" operator="lessThan">
      <formula>0</formula>
    </cfRule>
  </conditionalFormatting>
  <conditionalFormatting sqref="O441:P441">
    <cfRule type="cellIs" dxfId="180" priority="187" operator="lessThan">
      <formula>0</formula>
    </cfRule>
  </conditionalFormatting>
  <conditionalFormatting sqref="O441:P441">
    <cfRule type="cellIs" dxfId="179" priority="186" operator="lessThan">
      <formula>0</formula>
    </cfRule>
  </conditionalFormatting>
  <conditionalFormatting sqref="O441:P441">
    <cfRule type="cellIs" dxfId="178" priority="185" operator="lessThan">
      <formula>0</formula>
    </cfRule>
  </conditionalFormatting>
  <conditionalFormatting sqref="O441:P441">
    <cfRule type="cellIs" dxfId="177" priority="184" operator="lessThan">
      <formula>0</formula>
    </cfRule>
  </conditionalFormatting>
  <conditionalFormatting sqref="O441:P441">
    <cfRule type="cellIs" dxfId="176" priority="183" operator="lessThan">
      <formula>0</formula>
    </cfRule>
  </conditionalFormatting>
  <conditionalFormatting sqref="O441:P441">
    <cfRule type="cellIs" dxfId="175" priority="182" operator="lessThan">
      <formula>0</formula>
    </cfRule>
  </conditionalFormatting>
  <conditionalFormatting sqref="O444:P444">
    <cfRule type="cellIs" dxfId="174" priority="181" operator="lessThan">
      <formula>0</formula>
    </cfRule>
  </conditionalFormatting>
  <conditionalFormatting sqref="O445:P445">
    <cfRule type="cellIs" dxfId="173" priority="180" operator="lessThan">
      <formula>0</formula>
    </cfRule>
  </conditionalFormatting>
  <conditionalFormatting sqref="O445:P445">
    <cfRule type="cellIs" dxfId="172" priority="179" operator="lessThan">
      <formula>0</formula>
    </cfRule>
  </conditionalFormatting>
  <conditionalFormatting sqref="O448:P448">
    <cfRule type="cellIs" dxfId="171" priority="178" operator="lessThan">
      <formula>0</formula>
    </cfRule>
  </conditionalFormatting>
  <conditionalFormatting sqref="O448:P448">
    <cfRule type="cellIs" dxfId="170" priority="177" operator="lessThan">
      <formula>0</formula>
    </cfRule>
  </conditionalFormatting>
  <conditionalFormatting sqref="O448:P448">
    <cfRule type="cellIs" dxfId="169" priority="176" operator="lessThan">
      <formula>0</formula>
    </cfRule>
  </conditionalFormatting>
  <conditionalFormatting sqref="O448:P448">
    <cfRule type="cellIs" dxfId="168" priority="175" operator="lessThan">
      <formula>0</formula>
    </cfRule>
  </conditionalFormatting>
  <conditionalFormatting sqref="O448:P448">
    <cfRule type="cellIs" dxfId="167" priority="174" operator="lessThan">
      <formula>0</formula>
    </cfRule>
  </conditionalFormatting>
  <conditionalFormatting sqref="O448:P448">
    <cfRule type="cellIs" dxfId="166" priority="173" operator="lessThan">
      <formula>0</formula>
    </cfRule>
  </conditionalFormatting>
  <conditionalFormatting sqref="O448:P448">
    <cfRule type="cellIs" dxfId="165" priority="172" operator="lessThan">
      <formula>0</formula>
    </cfRule>
  </conditionalFormatting>
  <conditionalFormatting sqref="O448:P448">
    <cfRule type="cellIs" dxfId="164" priority="171" operator="lessThan">
      <formula>0</formula>
    </cfRule>
  </conditionalFormatting>
  <conditionalFormatting sqref="O451:P451">
    <cfRule type="cellIs" dxfId="163" priority="170" operator="lessThan">
      <formula>0</formula>
    </cfRule>
  </conditionalFormatting>
  <conditionalFormatting sqref="O452:P452">
    <cfRule type="cellIs" dxfId="162" priority="169" operator="lessThan">
      <formula>0</formula>
    </cfRule>
  </conditionalFormatting>
  <conditionalFormatting sqref="O452:P452">
    <cfRule type="cellIs" dxfId="161" priority="168" operator="lessThan">
      <formula>0</formula>
    </cfRule>
  </conditionalFormatting>
  <conditionalFormatting sqref="O454:P454">
    <cfRule type="cellIs" dxfId="160" priority="167" operator="lessThan">
      <formula>0</formula>
    </cfRule>
  </conditionalFormatting>
  <conditionalFormatting sqref="O454:P454">
    <cfRule type="cellIs" dxfId="159" priority="166" operator="lessThan">
      <formula>0</formula>
    </cfRule>
  </conditionalFormatting>
  <conditionalFormatting sqref="O454:P454">
    <cfRule type="cellIs" dxfId="158" priority="165" operator="lessThan">
      <formula>0</formula>
    </cfRule>
  </conditionalFormatting>
  <conditionalFormatting sqref="O454:P454">
    <cfRule type="cellIs" dxfId="157" priority="164" operator="lessThan">
      <formula>0</formula>
    </cfRule>
  </conditionalFormatting>
  <conditionalFormatting sqref="O454:P454">
    <cfRule type="cellIs" dxfId="156" priority="163" operator="lessThan">
      <formula>0</formula>
    </cfRule>
  </conditionalFormatting>
  <conditionalFormatting sqref="O454:P454">
    <cfRule type="cellIs" dxfId="155" priority="162" operator="lessThan">
      <formula>0</formula>
    </cfRule>
  </conditionalFormatting>
  <conditionalFormatting sqref="O454:P454">
    <cfRule type="cellIs" dxfId="154" priority="161" operator="lessThan">
      <formula>0</formula>
    </cfRule>
  </conditionalFormatting>
  <conditionalFormatting sqref="O454:P454">
    <cfRule type="cellIs" dxfId="153" priority="160" operator="lessThan">
      <formula>0</formula>
    </cfRule>
  </conditionalFormatting>
  <conditionalFormatting sqref="O457:P457">
    <cfRule type="cellIs" dxfId="152" priority="159" operator="lessThan">
      <formula>0</formula>
    </cfRule>
  </conditionalFormatting>
  <conditionalFormatting sqref="O458:P458">
    <cfRule type="cellIs" dxfId="151" priority="158" operator="lessThan">
      <formula>0</formula>
    </cfRule>
  </conditionalFormatting>
  <conditionalFormatting sqref="O458:P458">
    <cfRule type="cellIs" dxfId="150" priority="157" operator="lessThan">
      <formula>0</formula>
    </cfRule>
  </conditionalFormatting>
  <conditionalFormatting sqref="P461:P464">
    <cfRule type="cellIs" dxfId="149" priority="156" operator="lessThan">
      <formula>0</formula>
    </cfRule>
  </conditionalFormatting>
  <conditionalFormatting sqref="O461:P464 O651:P651 O648:P649 O632:P634 O570:P574 O555:P559 O547:P551">
    <cfRule type="expression" dxfId="148" priority="154">
      <formula>O461/M461&gt;1</formula>
    </cfRule>
    <cfRule type="expression" dxfId="147" priority="155">
      <formula>O461/M461&lt;1</formula>
    </cfRule>
  </conditionalFormatting>
  <conditionalFormatting sqref="O552:P552 O560:P560 O575:P575 O589:P589">
    <cfRule type="expression" dxfId="146" priority="152">
      <formula>O552/#REF!&gt;1</formula>
    </cfRule>
    <cfRule type="expression" dxfId="145" priority="153">
      <formula>O552/#REF!&lt;1</formula>
    </cfRule>
  </conditionalFormatting>
  <conditionalFormatting sqref="O512:P512">
    <cfRule type="cellIs" dxfId="144" priority="151" operator="lessThan">
      <formula>0</formula>
    </cfRule>
  </conditionalFormatting>
  <conditionalFormatting sqref="O512:P512">
    <cfRule type="expression" dxfId="143" priority="149">
      <formula>O512/M512&gt;1</formula>
    </cfRule>
    <cfRule type="expression" dxfId="142" priority="150">
      <formula>O512/M512&lt;1</formula>
    </cfRule>
  </conditionalFormatting>
  <conditionalFormatting sqref="O596:P596">
    <cfRule type="cellIs" dxfId="141" priority="148" operator="lessThan">
      <formula>0</formula>
    </cfRule>
  </conditionalFormatting>
  <conditionalFormatting sqref="O600:P600">
    <cfRule type="cellIs" dxfId="140" priority="147" operator="lessThan">
      <formula>0</formula>
    </cfRule>
  </conditionalFormatting>
  <conditionalFormatting sqref="O600:P600">
    <cfRule type="cellIs" dxfId="139" priority="146" operator="lessThan">
      <formula>0</formula>
    </cfRule>
  </conditionalFormatting>
  <conditionalFormatting sqref="O710:P710">
    <cfRule type="cellIs" dxfId="138" priority="145" operator="lessThan">
      <formula>0</formula>
    </cfRule>
  </conditionalFormatting>
  <conditionalFormatting sqref="O654:P654">
    <cfRule type="expression" dxfId="137" priority="132">
      <formula>O654/M654&gt;1</formula>
    </cfRule>
    <cfRule type="expression" dxfId="136" priority="133">
      <formula>O654/M654&lt;1</formula>
    </cfRule>
  </conditionalFormatting>
  <conditionalFormatting sqref="P507:P510">
    <cfRule type="cellIs" dxfId="135" priority="144" operator="lessThan">
      <formula>0</formula>
    </cfRule>
  </conditionalFormatting>
  <conditionalFormatting sqref="P507:P510">
    <cfRule type="expression" dxfId="134" priority="142">
      <formula>P507/N507&gt;1</formula>
    </cfRule>
    <cfRule type="expression" dxfId="133" priority="143">
      <formula>P507/N507&lt;1</formula>
    </cfRule>
  </conditionalFormatting>
  <conditionalFormatting sqref="O588:P588 O574:P574 O559:P559 O551:P551">
    <cfRule type="cellIs" dxfId="132" priority="141" operator="lessThan">
      <formula>0</formula>
    </cfRule>
  </conditionalFormatting>
  <conditionalFormatting sqref="P584:P587 P570:P573 P555:P558 P547:P550">
    <cfRule type="cellIs" dxfId="131" priority="140" operator="lessThan">
      <formula>0</formula>
    </cfRule>
  </conditionalFormatting>
  <conditionalFormatting sqref="P584:P587">
    <cfRule type="expression" dxfId="130" priority="138">
      <formula>P584/N584&gt;1</formula>
    </cfRule>
    <cfRule type="expression" dxfId="129" priority="139">
      <formula>P584/N584&lt;1</formula>
    </cfRule>
  </conditionalFormatting>
  <conditionalFormatting sqref="O588:P588 O574:P574 O559:P559 O551:P551">
    <cfRule type="cellIs" dxfId="128" priority="137" operator="lessThan">
      <formula>0</formula>
    </cfRule>
  </conditionalFormatting>
  <conditionalFormatting sqref="O588:P588">
    <cfRule type="expression" dxfId="127" priority="135">
      <formula>O588/M588&gt;1</formula>
    </cfRule>
    <cfRule type="expression" dxfId="126" priority="136">
      <formula>O588/M588&lt;1</formula>
    </cfRule>
  </conditionalFormatting>
  <conditionalFormatting sqref="O654:P654 O651:P651 O648:P649 O632:P634">
    <cfRule type="cellIs" dxfId="125" priority="134" operator="lessThan">
      <formula>0</formula>
    </cfRule>
  </conditionalFormatting>
  <conditionalFormatting sqref="O504:P504">
    <cfRule type="expression" dxfId="124" priority="329">
      <formula>O504/#REF!&gt;1</formula>
    </cfRule>
    <cfRule type="expression" dxfId="123" priority="330">
      <formula>O504/#REF!&lt;1</formula>
    </cfRule>
  </conditionalFormatting>
  <conditionalFormatting sqref="O465:P465">
    <cfRule type="cellIs" dxfId="122" priority="131" operator="lessThan">
      <formula>0</formula>
    </cfRule>
  </conditionalFormatting>
  <conditionalFormatting sqref="O465:P465">
    <cfRule type="expression" dxfId="121" priority="129">
      <formula>O465/M465&gt;1</formula>
    </cfRule>
    <cfRule type="expression" dxfId="120" priority="130">
      <formula>O465/M465&lt;1</formula>
    </cfRule>
  </conditionalFormatting>
  <conditionalFormatting sqref="O511:P511">
    <cfRule type="cellIs" dxfId="119" priority="128" operator="lessThan">
      <formula>0</formula>
    </cfRule>
  </conditionalFormatting>
  <conditionalFormatting sqref="O511:P511">
    <cfRule type="expression" dxfId="118" priority="126">
      <formula>O511/M511&gt;1</formula>
    </cfRule>
    <cfRule type="expression" dxfId="117" priority="127">
      <formula>O511/M511&lt;1</formula>
    </cfRule>
  </conditionalFormatting>
  <conditionalFormatting sqref="O568:P568">
    <cfRule type="cellIs" dxfId="116" priority="116" operator="lessThan">
      <formula>0</formula>
    </cfRule>
  </conditionalFormatting>
  <conditionalFormatting sqref="O603:P603">
    <cfRule type="expression" dxfId="115" priority="90">
      <formula>O603/M603&gt;1</formula>
    </cfRule>
    <cfRule type="expression" dxfId="114" priority="91">
      <formula>O603/M603&lt;1</formula>
    </cfRule>
  </conditionalFormatting>
  <conditionalFormatting sqref="O552:P552">
    <cfRule type="cellIs" dxfId="113" priority="113" operator="lessThan">
      <formula>0</formula>
    </cfRule>
  </conditionalFormatting>
  <conditionalFormatting sqref="O552:P552">
    <cfRule type="expression" dxfId="112" priority="111">
      <formula>O552/M552&gt;1</formula>
    </cfRule>
    <cfRule type="expression" dxfId="111" priority="112">
      <formula>O552/M552&lt;1</formula>
    </cfRule>
  </conditionalFormatting>
  <conditionalFormatting sqref="O560:P560">
    <cfRule type="cellIs" dxfId="110" priority="110" operator="lessThan">
      <formula>0</formula>
    </cfRule>
  </conditionalFormatting>
  <conditionalFormatting sqref="O560:P560">
    <cfRule type="expression" dxfId="109" priority="108">
      <formula>O560/M560&gt;1</formula>
    </cfRule>
    <cfRule type="expression" dxfId="108" priority="109">
      <formula>O560/M560&lt;1</formula>
    </cfRule>
  </conditionalFormatting>
  <conditionalFormatting sqref="O575:P575">
    <cfRule type="cellIs" dxfId="107" priority="107" operator="lessThan">
      <formula>0</formula>
    </cfRule>
  </conditionalFormatting>
  <conditionalFormatting sqref="O575:P575">
    <cfRule type="expression" dxfId="106" priority="105">
      <formula>O575/M575&gt;1</formula>
    </cfRule>
    <cfRule type="expression" dxfId="105" priority="106">
      <formula>O575/M575&lt;1</formula>
    </cfRule>
  </conditionalFormatting>
  <conditionalFormatting sqref="O589:P589">
    <cfRule type="cellIs" dxfId="104" priority="104" operator="lessThan">
      <formula>0</formula>
    </cfRule>
  </conditionalFormatting>
  <conditionalFormatting sqref="O589:P589">
    <cfRule type="expression" dxfId="103" priority="102">
      <formula>O589/M589&gt;1</formula>
    </cfRule>
    <cfRule type="expression" dxfId="102" priority="103">
      <formula>O589/M589&lt;1</formula>
    </cfRule>
  </conditionalFormatting>
  <conditionalFormatting sqref="O521:P521">
    <cfRule type="cellIs" dxfId="101" priority="125" operator="lessThan">
      <formula>0</formula>
    </cfRule>
  </conditionalFormatting>
  <conditionalFormatting sqref="O521:P521 O636:P637 O639:P640">
    <cfRule type="expression" dxfId="100" priority="123">
      <formula>O521/M521&gt;1</formula>
    </cfRule>
    <cfRule type="expression" dxfId="99" priority="124">
      <formula>O521/M521&lt;1</formula>
    </cfRule>
  </conditionalFormatting>
  <conditionalFormatting sqref="O529:P529">
    <cfRule type="cellIs" dxfId="98" priority="122" operator="lessThan">
      <formula>0</formula>
    </cfRule>
  </conditionalFormatting>
  <conditionalFormatting sqref="O529:P529">
    <cfRule type="expression" dxfId="97" priority="120">
      <formula>O529/M529&gt;1</formula>
    </cfRule>
    <cfRule type="expression" dxfId="96" priority="121">
      <formula>O529/M529&lt;1</formula>
    </cfRule>
  </conditionalFormatting>
  <conditionalFormatting sqref="O582:P582">
    <cfRule type="expression" dxfId="95" priority="99">
      <formula>O582/M582&gt;1</formula>
    </cfRule>
    <cfRule type="expression" dxfId="94" priority="100">
      <formula>O582/M582&lt;1</formula>
    </cfRule>
  </conditionalFormatting>
  <conditionalFormatting sqref="O537:P537">
    <cfRule type="cellIs" dxfId="93" priority="119" operator="lessThan">
      <formula>0</formula>
    </cfRule>
  </conditionalFormatting>
  <conditionalFormatting sqref="O537:P537">
    <cfRule type="expression" dxfId="92" priority="117">
      <formula>O537/M537&gt;1</formula>
    </cfRule>
    <cfRule type="expression" dxfId="91" priority="118">
      <formula>O537/M537&lt;1</formula>
    </cfRule>
  </conditionalFormatting>
  <conditionalFormatting sqref="O641:P645 B636:P637">
    <cfRule type="cellIs" dxfId="90" priority="98" operator="lessThan">
      <formula>0</formula>
    </cfRule>
  </conditionalFormatting>
  <conditionalFormatting sqref="O568:P568">
    <cfRule type="expression" dxfId="89" priority="114">
      <formula>O568/M568&gt;1</formula>
    </cfRule>
    <cfRule type="expression" dxfId="88" priority="115">
      <formula>O568/M568&lt;1</formula>
    </cfRule>
  </conditionalFormatting>
  <conditionalFormatting sqref="O597:P597">
    <cfRule type="cellIs" dxfId="87" priority="97" operator="lessThan">
      <formula>0</formula>
    </cfRule>
  </conditionalFormatting>
  <conditionalFormatting sqref="O608:P608">
    <cfRule type="expression" dxfId="86" priority="85">
      <formula>O608/M608&gt;1</formula>
    </cfRule>
    <cfRule type="expression" dxfId="85" priority="86">
      <formula>O608/M608&lt;1</formula>
    </cfRule>
  </conditionalFormatting>
  <conditionalFormatting sqref="O582:P582">
    <cfRule type="cellIs" dxfId="84" priority="101" operator="lessThan">
      <formula>0</formula>
    </cfRule>
  </conditionalFormatting>
  <conditionalFormatting sqref="O597:P597">
    <cfRule type="expression" dxfId="83" priority="95">
      <formula>O597/M597&gt;1</formula>
    </cfRule>
    <cfRule type="expression" dxfId="82" priority="96">
      <formula>O597/M597&lt;1</formula>
    </cfRule>
  </conditionalFormatting>
  <conditionalFormatting sqref="P676:P679">
    <cfRule type="cellIs" dxfId="81" priority="84" operator="lessThan">
      <formula>0</formula>
    </cfRule>
  </conditionalFormatting>
  <conditionalFormatting sqref="O678:P678">
    <cfRule type="cellIs" dxfId="80" priority="83" operator="lessThan">
      <formula>0</formula>
    </cfRule>
  </conditionalFormatting>
  <conditionalFormatting sqref="P680:P683">
    <cfRule type="cellIs" dxfId="79" priority="82" operator="lessThan">
      <formula>0</formula>
    </cfRule>
  </conditionalFormatting>
  <conditionalFormatting sqref="O682:P682">
    <cfRule type="cellIs" dxfId="78" priority="81" operator="lessThan">
      <formula>0</formula>
    </cfRule>
  </conditionalFormatting>
  <conditionalFormatting sqref="P684:P687">
    <cfRule type="cellIs" dxfId="77" priority="80" operator="lessThan">
      <formula>0</formula>
    </cfRule>
  </conditionalFormatting>
  <conditionalFormatting sqref="O686:P686">
    <cfRule type="cellIs" dxfId="76" priority="79" operator="lessThan">
      <formula>0</formula>
    </cfRule>
  </conditionalFormatting>
  <conditionalFormatting sqref="P688:P691">
    <cfRule type="cellIs" dxfId="75" priority="78" operator="lessThan">
      <formula>0</formula>
    </cfRule>
  </conditionalFormatting>
  <conditionalFormatting sqref="O690:P690">
    <cfRule type="cellIs" dxfId="74" priority="77" operator="lessThan">
      <formula>0</formula>
    </cfRule>
  </conditionalFormatting>
  <conditionalFormatting sqref="O692:P693 O695:P695">
    <cfRule type="cellIs" dxfId="73" priority="76" operator="lessThan">
      <formula>0</formula>
    </cfRule>
  </conditionalFormatting>
  <conditionalFormatting sqref="P696:P699">
    <cfRule type="cellIs" dxfId="72" priority="75" operator="lessThan">
      <formula>0</formula>
    </cfRule>
  </conditionalFormatting>
  <conditionalFormatting sqref="O698:P698">
    <cfRule type="cellIs" dxfId="71" priority="74" operator="lessThan">
      <formula>0</formula>
    </cfRule>
  </conditionalFormatting>
  <conditionalFormatting sqref="P700:P703">
    <cfRule type="cellIs" dxfId="70" priority="73" operator="lessThan">
      <formula>0</formula>
    </cfRule>
  </conditionalFormatting>
  <conditionalFormatting sqref="O702:P702">
    <cfRule type="cellIs" dxfId="69" priority="72" operator="lessThan">
      <formula>0</formula>
    </cfRule>
  </conditionalFormatting>
  <conditionalFormatting sqref="P704:P707">
    <cfRule type="cellIs" dxfId="68" priority="71" operator="lessThan">
      <formula>0</formula>
    </cfRule>
  </conditionalFormatting>
  <conditionalFormatting sqref="O706:P706">
    <cfRule type="cellIs" dxfId="67" priority="70" operator="lessThan">
      <formula>0</formula>
    </cfRule>
  </conditionalFormatting>
  <conditionalFormatting sqref="P712:P715">
    <cfRule type="cellIs" dxfId="66" priority="69" operator="lessThan">
      <formula>0</formula>
    </cfRule>
  </conditionalFormatting>
  <conditionalFormatting sqref="O714:P714">
    <cfRule type="cellIs" dxfId="65" priority="68" operator="lessThan">
      <formula>0</formula>
    </cfRule>
  </conditionalFormatting>
  <conditionalFormatting sqref="P716:P719">
    <cfRule type="cellIs" dxfId="64" priority="67" operator="lessThan">
      <formula>0</formula>
    </cfRule>
  </conditionalFormatting>
  <conditionalFormatting sqref="O718:P718">
    <cfRule type="cellIs" dxfId="63" priority="66" operator="lessThan">
      <formula>0</formula>
    </cfRule>
  </conditionalFormatting>
  <conditionalFormatting sqref="O466:P466">
    <cfRule type="cellIs" dxfId="62" priority="65" operator="lessThan">
      <formula>0</formula>
    </cfRule>
  </conditionalFormatting>
  <conditionalFormatting sqref="O505:P505">
    <cfRule type="cellIs" dxfId="61" priority="64" operator="lessThan">
      <formula>0</formula>
    </cfRule>
  </conditionalFormatting>
  <conditionalFormatting sqref="O513:P513">
    <cfRule type="cellIs" dxfId="60" priority="63" operator="lessThan">
      <formula>0</formula>
    </cfRule>
  </conditionalFormatting>
  <conditionalFormatting sqref="O522:P522">
    <cfRule type="cellIs" dxfId="59" priority="62" operator="lessThan">
      <formula>0</formula>
    </cfRule>
  </conditionalFormatting>
  <conditionalFormatting sqref="O530:P530">
    <cfRule type="cellIs" dxfId="58" priority="61" operator="lessThan">
      <formula>0</formula>
    </cfRule>
  </conditionalFormatting>
  <conditionalFormatting sqref="O538:P538">
    <cfRule type="cellIs" dxfId="57" priority="60" operator="lessThan">
      <formula>0</formula>
    </cfRule>
  </conditionalFormatting>
  <conditionalFormatting sqref="O553:P553">
    <cfRule type="cellIs" dxfId="56" priority="59" operator="lessThan">
      <formula>0</formula>
    </cfRule>
  </conditionalFormatting>
  <conditionalFormatting sqref="O561:P561">
    <cfRule type="cellIs" dxfId="55" priority="58" operator="lessThan">
      <formula>0</formula>
    </cfRule>
  </conditionalFormatting>
  <conditionalFormatting sqref="O590:P590">
    <cfRule type="cellIs" dxfId="54" priority="57" operator="lessThan">
      <formula>0</formula>
    </cfRule>
  </conditionalFormatting>
  <conditionalFormatting sqref="B720:N723">
    <cfRule type="cellIs" dxfId="53" priority="56" operator="lessThan">
      <formula>0</formula>
    </cfRule>
  </conditionalFormatting>
  <conditionalFormatting sqref="I722:N722 Q720:R723">
    <cfRule type="cellIs" dxfId="52" priority="55" operator="lessThan">
      <formula>0</formula>
    </cfRule>
  </conditionalFormatting>
  <conditionalFormatting sqref="P720:P723">
    <cfRule type="cellIs" dxfId="51" priority="54" operator="lessThan">
      <formula>0</formula>
    </cfRule>
  </conditionalFormatting>
  <conditionalFormatting sqref="O722:P722">
    <cfRule type="cellIs" dxfId="50" priority="53" operator="lessThan">
      <formula>0</formula>
    </cfRule>
  </conditionalFormatting>
  <conditionalFormatting sqref="Q655:Q658">
    <cfRule type="cellIs" dxfId="49" priority="52" operator="lessThan">
      <formula>0</formula>
    </cfRule>
  </conditionalFormatting>
  <conditionalFormatting sqref="Q638:R638 R639:R640">
    <cfRule type="cellIs" dxfId="48" priority="51" operator="lessThan">
      <formula>0</formula>
    </cfRule>
  </conditionalFormatting>
  <conditionalFormatting sqref="B638">
    <cfRule type="cellIs" dxfId="47" priority="50" operator="lessThan">
      <formula>0</formula>
    </cfRule>
  </conditionalFormatting>
  <conditionalFormatting sqref="Q639:Q640">
    <cfRule type="cellIs" dxfId="46" priority="49" operator="lessThan">
      <formula>0</formula>
    </cfRule>
  </conditionalFormatting>
  <conditionalFormatting sqref="B639:P640">
    <cfRule type="cellIs" dxfId="45" priority="46" operator="lessThan">
      <formula>0</formula>
    </cfRule>
  </conditionalFormatting>
  <conditionalFormatting sqref="B491">
    <cfRule type="cellIs" dxfId="44" priority="45" operator="lessThan">
      <formula>0</formula>
    </cfRule>
  </conditionalFormatting>
  <conditionalFormatting sqref="B492:N496">
    <cfRule type="cellIs" dxfId="43" priority="44" operator="lessThan">
      <formula>0</formula>
    </cfRule>
  </conditionalFormatting>
  <conditionalFormatting sqref="B492:N496">
    <cfRule type="expression" dxfId="42" priority="42">
      <formula>B492/A492&gt;1</formula>
    </cfRule>
    <cfRule type="expression" dxfId="41" priority="43">
      <formula>B492/A492&lt;1</formula>
    </cfRule>
  </conditionalFormatting>
  <conditionalFormatting sqref="P492:P496">
    <cfRule type="cellIs" dxfId="40" priority="41" operator="lessThan">
      <formula>0</formula>
    </cfRule>
  </conditionalFormatting>
  <conditionalFormatting sqref="P492:P496">
    <cfRule type="expression" dxfId="39" priority="39">
      <formula>P492/N492&gt;1</formula>
    </cfRule>
    <cfRule type="expression" dxfId="38" priority="40">
      <formula>P492/N492&lt;1</formula>
    </cfRule>
  </conditionalFormatting>
  <conditionalFormatting sqref="B357:P360">
    <cfRule type="cellIs" dxfId="37" priority="38" operator="lessThan">
      <formula>0</formula>
    </cfRule>
  </conditionalFormatting>
  <conditionalFormatting sqref="O616:O619">
    <cfRule type="cellIs" dxfId="36" priority="29" operator="lessThan">
      <formula>0</formula>
    </cfRule>
  </conditionalFormatting>
  <conditionalFormatting sqref="O605:O607">
    <cfRule type="cellIs" dxfId="35" priority="23" operator="lessThan">
      <formula>0</formula>
    </cfRule>
  </conditionalFormatting>
  <conditionalFormatting sqref="O626:O629">
    <cfRule type="cellIs" dxfId="34" priority="25" operator="lessThan">
      <formula>0</formula>
    </cfRule>
  </conditionalFormatting>
  <conditionalFormatting sqref="O616:O619">
    <cfRule type="cellIs" dxfId="33" priority="30" operator="lessThan">
      <formula>0</formula>
    </cfRule>
  </conditionalFormatting>
  <conditionalFormatting sqref="O605:O607">
    <cfRule type="cellIs" dxfId="32" priority="24" operator="lessThan">
      <formula>0</formula>
    </cfRule>
  </conditionalFormatting>
  <conditionalFormatting sqref="O351:O354">
    <cfRule type="cellIs" dxfId="31" priority="37" operator="lessThan">
      <formula>0</formula>
    </cfRule>
  </conditionalFormatting>
  <conditionalFormatting sqref="O363:O364">
    <cfRule type="cellIs" dxfId="30" priority="36" operator="lessThan">
      <formula>0</formula>
    </cfRule>
  </conditionalFormatting>
  <conditionalFormatting sqref="O369:O370">
    <cfRule type="cellIs" dxfId="29" priority="35" operator="lessThan">
      <formula>0</formula>
    </cfRule>
  </conditionalFormatting>
  <conditionalFormatting sqref="O375:O376">
    <cfRule type="cellIs" dxfId="28" priority="34" operator="lessThan">
      <formula>0</formula>
    </cfRule>
  </conditionalFormatting>
  <conditionalFormatting sqref="O381:O383">
    <cfRule type="cellIs" dxfId="27" priority="33" operator="lessThan">
      <formula>0</formula>
    </cfRule>
  </conditionalFormatting>
  <conditionalFormatting sqref="O593:O595">
    <cfRule type="cellIs" dxfId="26" priority="31" operator="lessThan">
      <formula>0</formula>
    </cfRule>
  </conditionalFormatting>
  <conditionalFormatting sqref="O593:O595">
    <cfRule type="cellIs" dxfId="25" priority="32" operator="lessThan">
      <formula>0</formula>
    </cfRule>
  </conditionalFormatting>
  <conditionalFormatting sqref="O621:O624">
    <cfRule type="cellIs" dxfId="24" priority="27" operator="lessThan">
      <formula>0</formula>
    </cfRule>
  </conditionalFormatting>
  <conditionalFormatting sqref="O621:O624">
    <cfRule type="cellIs" dxfId="23" priority="28" operator="lessThan">
      <formula>0</formula>
    </cfRule>
  </conditionalFormatting>
  <conditionalFormatting sqref="O626:O629">
    <cfRule type="cellIs" dxfId="22" priority="26" operator="lessThan">
      <formula>0</formula>
    </cfRule>
  </conditionalFormatting>
  <conditionalFormatting sqref="O611:O614">
    <cfRule type="cellIs" dxfId="21" priority="21" operator="lessThan">
      <formula>0</formula>
    </cfRule>
  </conditionalFormatting>
  <conditionalFormatting sqref="O611:O614">
    <cfRule type="cellIs" dxfId="20" priority="22" operator="lessThan">
      <formula>0</formula>
    </cfRule>
  </conditionalFormatting>
  <conditionalFormatting sqref="O461:O464">
    <cfRule type="cellIs" dxfId="19" priority="20" operator="lessThan">
      <formula>0</formula>
    </cfRule>
  </conditionalFormatting>
  <conditionalFormatting sqref="O507:O510">
    <cfRule type="cellIs" dxfId="18" priority="19" operator="lessThan">
      <formula>0</formula>
    </cfRule>
  </conditionalFormatting>
  <conditionalFormatting sqref="O507:O510">
    <cfRule type="expression" dxfId="17" priority="17">
      <formula>O507/M507&gt;1</formula>
    </cfRule>
    <cfRule type="expression" dxfId="16" priority="18">
      <formula>O507/M507&lt;1</formula>
    </cfRule>
  </conditionalFormatting>
  <conditionalFormatting sqref="O584:O587 O570:O573 O555:O558 O547:O550">
    <cfRule type="cellIs" dxfId="15" priority="16" operator="lessThan">
      <formula>0</formula>
    </cfRule>
  </conditionalFormatting>
  <conditionalFormatting sqref="O584:O587">
    <cfRule type="expression" dxfId="14" priority="14">
      <formula>O584/M584&gt;1</formula>
    </cfRule>
    <cfRule type="expression" dxfId="13" priority="15">
      <formula>O584/M584&lt;1</formula>
    </cfRule>
  </conditionalFormatting>
  <conditionalFormatting sqref="O676:O679">
    <cfRule type="cellIs" dxfId="12" priority="13" operator="lessThan">
      <formula>0</formula>
    </cfRule>
  </conditionalFormatting>
  <conditionalFormatting sqref="O680:O683">
    <cfRule type="cellIs" dxfId="11" priority="12" operator="lessThan">
      <formula>0</formula>
    </cfRule>
  </conditionalFormatting>
  <conditionalFormatting sqref="O684:O687">
    <cfRule type="cellIs" dxfId="10" priority="11" operator="lessThan">
      <formula>0</formula>
    </cfRule>
  </conditionalFormatting>
  <conditionalFormatting sqref="O688:O691">
    <cfRule type="cellIs" dxfId="9" priority="10" operator="lessThan">
      <formula>0</formula>
    </cfRule>
  </conditionalFormatting>
  <conditionalFormatting sqref="O696:O699">
    <cfRule type="cellIs" dxfId="8" priority="9" operator="lessThan">
      <formula>0</formula>
    </cfRule>
  </conditionalFormatting>
  <conditionalFormatting sqref="O700:O703">
    <cfRule type="cellIs" dxfId="7" priority="8" operator="lessThan">
      <formula>0</formula>
    </cfRule>
  </conditionalFormatting>
  <conditionalFormatting sqref="O704:O707">
    <cfRule type="cellIs" dxfId="6" priority="7" operator="lessThan">
      <formula>0</formula>
    </cfRule>
  </conditionalFormatting>
  <conditionalFormatting sqref="O712:O715">
    <cfRule type="cellIs" dxfId="5" priority="6" operator="lessThan">
      <formula>0</formula>
    </cfRule>
  </conditionalFormatting>
  <conditionalFormatting sqref="O716:O719">
    <cfRule type="cellIs" dxfId="4" priority="5" operator="lessThan">
      <formula>0</formula>
    </cfRule>
  </conditionalFormatting>
  <conditionalFormatting sqref="O720:O723">
    <cfRule type="cellIs" dxfId="3" priority="4" operator="lessThan">
      <formula>0</formula>
    </cfRule>
  </conditionalFormatting>
  <conditionalFormatting sqref="O492:O496">
    <cfRule type="cellIs" dxfId="2" priority="3" operator="lessThan">
      <formula>0</formula>
    </cfRule>
  </conditionalFormatting>
  <conditionalFormatting sqref="O492:O496">
    <cfRule type="expression" dxfId="1" priority="1">
      <formula>O492/M492&gt;1</formula>
    </cfRule>
    <cfRule type="expression" dxfId="0" priority="2">
      <formula>O492/M492&lt;1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N c V A A B Q S w M E F A A C A A g A c o F y 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c o F y 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B c l Z d b Q v 6 0 R I A A J u w A Q A T A B w A R m 9 y b X V s Y X M v U 2 V j d G l v b j E u b S C i G A A o o B Q A A A A A A A A A A A A A A A A A A A A A A A A A A A D t X f 9 v 2 8 Y V / z 1 A / g f C R T s Z M G w d Z c t 2 t 3 R Q Z C U x G n + p p H Q o h q G Q b S 7 V o i + G R L c z g g C x F 8 B p t l + 2 N k v d D F l r I 8 j m I E C T u p j 8 3 + h P G X k k x S N 5 k v n l K D 1 R L w g S k T z e e / f 4 P v f l 3 X v v 2 s q 2 W m 0 2 p J L x P / n 1 1 S t X r 7 S / q L S U H a l U r d T z 2 k 9 V u i b V F P X q F U n 7 U 2 r u t b Y V 7 c 7 v l K 3 Z z c p d J a X / y D c b q t J Q 2 6 m p L 1 R 1 9 8 O 5 u b b 2 7 r b + 7 u x 2 s z 7 X V p v b 9 + a m p q d n j E p W K m p F 1 u o w K r s v P / i 9 f u c P 5 t P 3 p j S q j b s a B + X 9 X W V K K 1 e u b N W U 2 X K r 0 m j / s d m q 5 5 u 1 v X p D f 9 h O 0 a p m 7 t + f W q / U l a k Z S d X u S q r y Z / X B j K T d b M 5 q 9 1 Y b a n Z + V i 9 P b 9 6 u N u 6 1 P U V L 1 b s N z 8 3 b l b Z q 3 W z s 1 b e U F r 2 d / + L u + 5 z b n + p 8 K b w H l d q e I q X u T X O e r e U r u 1 J q j f d o c 6 7 A v X v 9 U w + j K 9 y i K 5 s l T 8 m C f Y 8 p W d z I 8 V p U 3 C j w b q 9 v r v F u f 1 Z V a j v v e y j e u F F r V l T e C 2 s 3 v a X X K n e r 2 4 R X W H 8 g 8 w R S u M n 7 R j c d V T + Y v n q l 2 u A q m E P n F V V t V X a U 1 V z u c 0 2 p t 5 V G e 6 8 d V P / b G g C + + u q r 2 b Z Z G c V A r l G p 7 b d V r W S b V j q X b 9 Z 3 N Z q 6 A s / + q b 3 7 2 2 3 j u t z c r W 5 f I + k P 6 p X W P U W 9 V i q U n c B J 2 8 B J m 8 C x m 0 Y L s A 1 6 b 4 r f p J Q 8 P T X m 7 d I 7 F W m z V d 1 W Q r V k u 1 Z p t 6 v b z t b k S e b z N c p g a a + u c b p P m 7 C j q J V q 7 V q p v J H / + P P y Z 5 u F D 5 q t H a V 1 b Z 1 p z A e 6 r l 0 r + e / k c r u 7 S m N H a 8 o n e 0 p r 3 + 7 m N P l t V R t K 6 r 7 R t W k l u x c P u 5 2 D b u e / 3 c 7 T b u e 0 e 6 H 9 f t n t / N T t v O l 2 O v T m W b f z r t t 5 T Y u d 0 r 8 / 0 q f G T e 3 f U y m V u 1 n c m J Y + + k h y P b H r 0 + k 8 o m / / r 3 v x m B Y 7 6 n a + t S 5 / l F I 3 N j Z W 9 K 7 K Z O q Z X v 7 i s N s 5 p v 9 q l Z x 0 O 7 9 I q X I h f 8 s g 1 b + U x f Q p / X F s l f w P 0 7 w D p k C P o z O r P a v 5 c i B W O k + 6 n f P u x d d 6 E a 0 W v b p X 9 P c b e v + h / t L F E a X 6 j F J 9 Q 5 + e 0 z t a + b 9 J q U K 5 u L F u E u 0 c 0 r r e U F F f U I o v a a X v K I / a d / l W k t N z 6 e y c n J Z l i W Q / T J M P 0 4 u S x H u z 1 9 K / 0 p Y a T w / p T a 0 Z j 6 k 0 / k k L a y W f 0 5 J v u 5 3 v r d 8 d + q E M 2 g e 8 + s + Y p r + i 7 2 o / n p k N e W b V 9 4 J S M + r Q B F w s l D b u F P P 2 h 3 x N a / y f q R g X V N c u H m u j 1 + p 6 Y T p I Z f r D l 7 T U E f 3 7 j n 6 2 3 n c 3 P v F 3 l k y + o a 1 4 T r / r D 9 p n 1 r 7 D e q F 4 0 6 L 4 H W 3 / K S V 0 T q V g S V P n + Y j e P N Z U d 3 U 9 v 5 q 7 b b f G f E J Z 7 j g Z e G 2 x d + B u k K 4 F W k 1 R a O s v H d N S j y x V v p 5 b / z h S l Y Y a G J A x P u 4 P 9 M c J 0 y h v m S c U h q 9 o l U 8 1 Q K 2 X 7 h Q t N r 6 n p c 9 7 1 K V U q V D 8 d D V f M C k e M J 3 H C y o l Q z i 3 C r f L t 4 J W o r 3 e 6 2 9 M M P 9 C 7 5 z o 7 D k U 4 6 3 1 y Y 4 t 5 T I q L m v a t V p a 8 0 v 5 k O k F j p g e 0 O g 6 H t N X z 2 j X y u K / X M y t l / y S c D + n L f u a S u u d 9 R 3 0 D y y l N o s b N / z W a r z 9 D S 3 y x B J 6 f m P N d 8 u Z v t Q h 2 H N T F j q F c w r 0 F 7 T u t c L K a s 6 q / M z C z C P a m 7 w b P A T p K r V y p + T o Q M w + V u o R 1 1 j 6 F / 1 1 T q s x 9 F Z r 3 9 8 1 6 t b 3 e K 2 X S 5 X K h c J t A Z y Y 9 3 + i Q 9 s 7 f V y 1 B W F 0 j m f 0 U Y d R U J d Q N n O b h a I I V r 6 3 7 j + m r z h a r 5 H 5 + K Y I I s / p 1 z 2 0 p g / G K P 8 j x Z h r 6 K c 3 P V z o w 5 4 I P k 7 M n l 7 / c a y / o t e e u 1 M W U r n r y w 2 c G l 0 y 4 3 l s 9 f 3 6 L M N G V j / u 7 J H J R p 8 9 V u U 3 t G 5 1 b d M E g V b p v y l w 3 1 J 6 e k e e K 9 1 a t W c V A o j o n Z v R l f 5 F J 6 V V o / 8 4 t l r 6 l v a p D 8 1 W G 7 M c R 0 / w M y 1 s S M A c n L V + f W O t E C u P j i n Z U 4 t N 9 k O 9 o o L z K G e x Z E v v j T V G H N n T W x O 4 7 n H c M c + 0 5 5 a n V p O O a L + 8 q X F t 9 x q G e l j z B b 2 + V 9 Z M O x R Z u 8 J T S 3 u f 0 j I P a X l d J 4 f Q M M 9 A 1 Z t e 2 p O + d / 0 r 0 7 / r M O T / g r 7 9 D 2 v k D 0 D K q G k Y P H q G j 7 4 i W 8 u Z q x e 6 6 p N I m r 0 g z I X M / M 4 w v + e Z 3 w v M 7 y z z e 5 H 5 v c T 8 X p 5 6 M N 1 b i B a V e v N L b R 1 q m N X a 9 k r U e G D e T n l W r D P 3 j Z X X m b G I k t j F i 0 b L / d B c z d A n 5 l z 0 3 F K t b 6 Q U / R Y d Y 4 0 y b R T q r V 4 e G e s q K f W r d D p t K K z 2 0 j N a r E f p O S 3 a m z Y e S 0 Z v a 9 w + 0 o u 9 7 7 M c h 7 0 e 6 c u Z 1 J v y 0 v r W x 0 5 m S / v 1 r W Z N / 2 V a F n V T o v 7 f L a W y o 7 R o k U J Z / 6 9 e q U 4 5 b V b u z + S 0 h o C z E U A 1 y W R s k 0 y G a 2 b K c A Q 7 e j s H V H H K y 4 y J a 5 k r U H k 5 l E T F m W v A y m 6 J k d 0 S X 3 Z L L t k l w e o E 9 X s E t U A L s 5 x B F Y h M G A U l f A U l o W Q i y A A I V n C M K s l 8 X Z I 9 y j Q a O y Z U E T J 9 I 7 9 r 9 P S M Q m 2 x U M W y a I t l k S u W R S F i E W l P h i p K Z u b C n 7 i 4 5 y 1 R b e J Q B S E z c 2 K Z P y m W 3 b P i k Z j 2 w Q o w y w g w y x d g N q g A I + 1 Q g J U U 0 3 / J / A 5 M 9 v R g o j d a w A p n g R H O A l 8 4 C 0 G F M 2 C / C K w c W L c J m S 8 H O a g c Q m 5 7 g Z X R P C O j e b 6 M 5 t 0 y g r B 7 B 1 W g h A E f 4 Y O P e M A H Y h M S r E Q Z G B M + j I k H x j H v p Y K V F Q N n w o c z E Q l n Q V v C Y M X J z G h J J q J 7 M c n o / s W D F 9 M e N 1 Z r q 0 H 7 Q N 9 6 H + r f 5 4 K O O q b N j l P k K R 2 Y f h 5 U x G 3 5 6 8 u F c 8 P D t d / h f K X P J s n A d w Z t A 7 n 9 c v v u C n k K + t g k c g v E z 4 5 R Y J / g G L 0 e w O K H s V + R d F T 8 p A X h x 6 E c / R D k K N Q P Q 4 5 C / V D k V l p f m G B e C o C k / v g Y H p Z c U R I B w G Q S G h K c 4 v T z A Y t H x h B P + I Z 4 4 j H E x + y u B F V W z E y K P 5 H y P Y + C 4 X I F V c 7 M e o m / X P K 9 W h q l 2 x h U 6 T I W R b 5 B 0 W N P T K D r G 9 S P Q 5 j N K c L f n S K e 7 S n w H n x g p c 1 s 1 B D + T g 3 x b N X A d k Q E K 2 r G P E / 4 5 n n i M c 8 D 8 q c E K 1 e m O y f Z q O u p L K 6 n c D 3 F Q L D n Q T w c 9 V / L r V r 6 r n u p o u E A F X 2 4 i k 4 g K H r w F b n l z j 9 6 5 j l h 6 a 6 t Q x 7 n G Q C c B / X e t k I l R s 9 5 U L O E F d g x e s 4 5 C / 2 w P f o C d u j Y o X u U P A t A y T n 2 l r B K j t N z V H K v k i 8 C U H K O 8 3 B Y J V / E P f G I e + L 9 S r r U m m k a m P 1 w K 6 B 0 9 B r N i R I I q 9 F L 2 G 1 j t + 1 R 8 m U A S s 4 J V A i r 5 M v Y b U 9 u t 8 1 k z A u d / w + z 5 o W N i K c i h 5 M 5 L y g 7 w s K x b c J j G s v M N E B M / G / Q C s U E z z J U R x J 5 G p F + v 8 j N q N U K j H x k W I k W O R i i I o F h d w G o H 0 a I W Q t A J m D A V 4 C a + 0 d L B a g k X K g R Q w B A n I 4 Y b o Q F u Q h i 5 / I I E U G E h I R X C O K l v / + 5 I A I x e u T 6 4 F C M O 6 t Y Q v G 5 g 8 b N Z z R 3 S o a 7 Z L g j D q l B I v z 3 h s R q Z O e 3 I f E Z z H O s x 5 T l S + O + Q V w 3 Z N d 1 x n U 9 7 7 p e c F 1 n X d e L r u s l 1 / U y v c a s f Z i 1 L 3 Y b B V S z 0 H h m 7 g M t 0 j H I 3 g d b f p O T w Q / 0 d x h V 5 j 7 Q Q o G e v Q + 2 8 M Y m g x 9 o M Y 4 2 i x 9 o 0 Y x f J j / Q 4 h x 2 N j / Q w h i X j H 6 w h Q g t q x 9 s a Q H I 7 A d b Q M P N 7 g d b F n A y / M G W 0 5 h m + Q M t 1 L H N 9 A d b q v C y / c G W 1 1 h m / I M t U s z 6 B 8 p V F r P + 9 f e 6 A I s h D O D H m A r f g E p M 5 j / Y m I S X / Q + 0 v B K W A R C 0 r B O R B R C 0 h C c 1 E y D o j 5 L I D I C w J Z 6 4 L I C w x T 3 e m Q B h y x a z A e I a K 7 Y 1 l s O D e f T B 6 2 h Q Q G W P P y M g F G U P n R U Q S A N C Z g Y E w n 3 I 7 I B A u A + Z I R A I 9 5 g l E D v 5 e L M E A l F 0 z B S I i h 5 v p k A g i o 7 Z A g H t p Y 9 x 2 i k 2 o H X 0 W o 0 Z A 7 H 7 j j d j I B B F x 6 y B 2 H 0 L c Y M S H q M + O I 7 J J k V f W g 2 H p d 1 m S 6 3 U R p a m M C D A Z A R Y A g H m P 2 m l S 2 F g p q / M w E p f G Y w d g f k I L M L C Y s i D V S g q + L p H d U R R y 5 H o 9 4 / 4 j V a t 0 G j Z H i t R I 0 0 D V y Q 0 R N M 3 9 c N I s Y 2 + y Q Q O C v R d 8 6 B o O t + V h A 1 D 6 x E A E b 8 l g h u B g U 9 C 2 P E T M S S E k K B Q G y G 8 n A y I Q x B C I F a v 7 E s 5 F O X O L J J Q n K 7 A 8 f I Z 1 Y 2 2 x 1 1 S X F C H 0 i A x v p t D Y V W A 0 + N Q + A z q L Z h x 5 F Z 0 r t c I d 8 H m T q v o 8 L z K u F J D O q 7 n X d c L r u u s 6 3 r R d b 3 k u l 5 2 s 1 / a r V V V M + O g t L U v r S i 1 a r 2 q K i 2 7 I b S I U c K T I p J M 0 R S J l x g j a A 1 a n U Z V Z W 3 F e 3 2 / R y g 1 9 R u t y C d 7 T V U p q f u 6 4 N p f T h u L 6 E H V z v o g P S u z T W W X z e Q S Q 8 s g w V x u f 6 G 8 u S 0 C l z D q z 9 5 G w C e F z I C 1 w X E 8 f s L a 4 D D e d 9 L j f e E Y t o C i j Z s u N L T N G 3 e V k m j 0 F g s 2 s W Z b q L D i Z Z E N D S v 0 S k C v h H h y 3 Q J G E C / V b W g E E R y Y J n h g G v o u H F R M 8 T I g h 8 a U q M A t x N R Y Y m p 0 e 8 x A 0 Q X Q D R W h N T H Q G u g + A R Q x A M M R c I m U l C U S C G c h o M B D R 3 J A Q 9 W 4 2 9 h F + M I B x Q n 3 0 I X Q C y b c j k K o j M j b E y q + e O d x h M a X q N h r x F d i 8 X U Y 1 Z 8 Z K p B 4 R 7 W E B h L G d k + 0 + S E O b 3 2 o u O G d 4 B M a N 6 K y 3 C B u E o m b S 2 J R o E K E d 7 B T a I h g W C z O 0 e K L t o I K I d 6 Z X 6 E h N I 8 Q m u R R J k J g l 9 B Y Q q B Y 4 x 4 F F z o 5 L c 7 o E G s Q I m W h g o 1 3 Q m B o s I m a G + I e b p z z x F B 7 u M x L Q 4 K f z 8 h w q M D i H S U Z G l g 4 Y 5 z 4 R V c U K I n L f Q A V b X j K K K I N C t p O T M / z P t k 9 o E I I 5 J k g C K G J h F D c + W u g Y p B 3 V E l o D I o K m c L V G L j V G E t I A C Q F J m w C i i z O O S 5 h c Y V r M R z a w O c j A w p D g A c S I Q w R h o L T 7 Q E F H 8 B D k i Y X f G O 9 q 5 a g T J J A s c o 9 y z z 0 S h C j k S d + r B y L X K l Q w c g 7 5 j 4 0 G E X F W 6 J Z J i l m G f j J g a E C k w m a I V G D Z g g G z e C k F k 7 q a 6 i Q Y 1 a R J O o y k u B h u z g W e k 9 r N L O 1 D w U B g 0 5 r h L k l j r q e J F 3 P w F B 1 g D n b U c + T p O f z M P Q c 4 D 4 w 6 n m S 9 H w B h p 4 D 3 G h F P U + S n m d h 6 D n A P U 3 U 8 y T p + S I M P Q e Y a B X N n G N o 5 m R P q x u 5 U g P M t 4 2 d d 5 I 6 7 2 U Y e o 7 J e r H z F n Y + 1 4 H I Q y g H p 9 i 2 S d G X V q e l l A x 2 Y 4 p N c h U 1 Q Q + C L I E g 6 3 O S M P c g Y Y f C z I A 8 / 3 V + 2 m Y M w A G Z w d j p P B F 2 h K B F W N i J a s E q F H X m V I / q i E 7 l i U S / / 9 E l 0 a p 9 b m X g O R B w m E O P l a j Z 7 g N X J D Q X u G / q h w y 4 g m d K 9 k 0 m c C 5 Z 3 z U P y r b p u 5 K z k L k I e w T 6 B Z k M N V u b C G 4 E 5 r M S w o 6 f / D 5 C C A n K f i K E l x N z h O D l h h B C I N b I + U s 5 F B V I L J J Q n J G W 8 f L Z i R i K 1 u M u K f E 6 Q 2 m Q m G i G o b A q w L l 7 K H w G d X / V m O q 7 X i P c B Z t r T T f j 8 C U 0 2 9 h z u H J c z 7 u u F 1 z X W d f 1 o u t 6 y X W 9 7 G a / t F u r q p J h Y 5 C 2 9 q U V p V a t V 1 W l Z T e E F j F K p L z t n Z E u N 0 b Q G r Q 6 j a r K 2 o r 3 + n 6 P U G r q v V Q 6 n U v r b H 6 y 1 1 S V k r q v i 6 / 9 5 b S x l B 5 U + a w P B m Z l t s H s 4 p l c Y m 4 Z J J 7 L r T C U N 7 d d 4 B J G + x g F i k q j U t e Y N h h p 2 2 w b D 8 z b K X f r f P A o U / n x h 9 h e b 3 I y 5 T I D u v m J 2 x I o w B w B 1 D A I 0 L V x c g 2 D 4 x 5 H C c f a B h R t M r P Z J U f d 7 Z J x u y u J l n i x Y B N r S 4 Y K K 8 Z X Q o 7 q L C G j t w R 6 S z i D H w V u n k B F E J N b U Y 6 a W 1 E W l V s R B 6 Z x H J i G v j U I F V N M g K Q c N U B S x p z B E 4 2 p 0 W 1 8 A 0 U X Q P d Y h N b E Q G u g T w d Q x A C M k s A l U l K W S C A 8 m I A C D z 3 c A Q 1 V 4 2 5 j F + G g B x Q n M r M Z J U f d j Z J x O w q h M i I X V K j 4 Y u L B 5 a g B 4 T J m u U Z 8 x e 1 k D R V I z F J K j r q W k j H k f K L N D 3 G E E E D F D Z N 4 R 4 6 a e U f G M 0 4 Q N + E D Z K B C h I 3 U j R y q i 7 G 6 O E e L L w Q M K o S Y N I Z y 1 D y G M h 5 o N 9 G j T I R o M 6 E B j k C x R p g Z H Y k 6 o y M 4 o 0 O s Q Q j f h Q o 2 Z m 5 I o s 4 N i a i 5 I e 7 h x j l P D L W H y 7 w 0 J P j 5 D F e H C i x m x k i i z h g J z h g n f t E V B U r i E j J A R R u z z U u i b v M S 3 O Z F t M W X c g Q q h E C e v Y M Q m k g I x Z 1 U B y o G m Z A p E j V k i o g K m c L V G L j V G E t I A C Q F Z p E C i i y A x x D h 0 J a 4 o Q 1 O k j S g M A R 4 S h L C E G E o O A c g U P A B P L p p c s E 3 1 r t q C U p v C R S r h I l F J l G D k Q l G I 0 / 8 W D k W C V y h g p G J t i R R w y 2 J q H h L N M s k x S w D P 2 M x V G A y Q T M k a t A M w a A Z n N T C y c c N F X L M K p J E X U Y S P A I Y x 0 L v K Z J m C v m R H y M J c 0 s c d T 1 J u p 6 B o e o A c 7 a j n i d J z + d h 6 D n A f W D U 8 y T p + Q I M P Q e 4 0 Y p 6 n i Q 9 z 8 L Q c 4 B 7 m q j n S d L z R R h 6 D j D R K p o 5 x 9 D M y R 6 h N 3 K l B p h v G z v v J H X e y z D 0 H J P 1 Y u c d s v P + P 1 B L A Q I t A B Q A A g A I A H K B c l b S 3 U r R p A A A A P Y A A A A S A A A A A A A A A A A A A A A A A A A A A A B D b 2 5 m a W c v U G F j a 2 F n Z S 5 4 b W x Q S w E C L Q A U A A I A C A B y g X J W D 8 r p q 6 Q A A A D p A A A A E w A A A A A A A A A A A A A A A A D w A A A A W 0 N v b n R l b n R f V H l w Z X N d L n h t b F B L A Q I t A B Q A A g A I A H K B c l Z d b Q v 6 0 R I A A J u w A Q A T A A A A A A A A A A A A A A A A A O E B A A B G b 3 J t d W x h c y 9 T Z W N 0 a W 9 u M S 5 t U E s F B g A A A A A D A A M A w g A A A P 8 U 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P + C Q A A A A A A U f 4 J 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y L T A 0 L T I 0 V D A z O j M 5 O j U w L j E y N D M 5 N D l a I i A v P j x F b n R y e S B U e X B l P S J G a W x s R X J y b 3 J D b 3 V u d C I g V m F s d W U 9 I m w w I i A v P j x F b n R y e S B U e X B l P S J G a W x s Q 2 9 s d W 1 u V H l w Z X M i I F Z h b H V l P S J z Q m d N R 0 J n V U Z C U V V G Q l F Z R k J n V U Z C U V V H Q l F Z R k J R V U c 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R X J y b 3 J D b 2 R l I i B W Y W x 1 Z T 0 i c 1 V u a 2 5 v d 2 4 i I C 8 + P E V u d H J 5 I F R 5 c G U 9 I k Z p b G x T d G F 0 d X M i I F Z h b H V l P S J z V 2 F p d G l u Z 0 Z v c k V 4 Y 2 V s U m V m c m V z a C I g L z 4 8 R W 5 0 c n k g V H l w Z T 0 i R m l s b E N v d W 5 0 I i B W Y W x 1 Z T 0 i b D c 3 O 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E l 0 Z W 0 + P E l 0 Z W 1 M b 2 N h d G l v b j 4 8 S X R l b V R 5 c G U + R m 9 y b X V s Y T w v S X R l b V R 5 c G U + P E l 0 Z W 1 Q Y X R o P l N l Y 3 R p b 2 4 x L 1 N 0 b 2 N r J T I w U H J p Y 2 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O D Y 4 I i A v P j x F b n R y e S B U e X B l P S J G a W x s R X J y b 3 J D b 2 R l I i B W Y W x 1 Z T 0 i c 1 V u a 2 5 v d 2 4 i I C 8 + P E V u d H J 5 I F R 5 c G U 9 I k Z p b G x F c n J v c k N v d W 5 0 I i B W Y W x 1 Z T 0 i b D A i I C 8 + P E V u d H J 5 I F R 5 c G U 9 I k Z p b G x M Y X N 0 V X B k Y X R l Z C I g V m F s d W U 9 I m Q y M D I y L T A 2 L T I w V D A 5 O j A 3 O j U 3 L j Y w N D Q 1 N z B 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U m V s Y X R p b 2 5 z a G l w S W 5 m b 0 N v b n R h a W 5 l c i I g V m F s d W U 9 I n N 7 J n F 1 b 3 Q 7 Y 2 9 s d W 1 u Q 2 9 1 b n Q m c X V v d D s 6 N y w m c X V v d D t r Z X l D b 2 x 1 b W 5 O Y W 1 l c y Z x d W 9 0 O z p b X S w m c X V v d D t x d W V y e V J l b G F 0 a W 9 u c 2 h p c H M m c X V v d D s 6 W 1 0 s J n F 1 b 3 Q 7 Y 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D b 2 x 1 b W 5 D b 3 V u d C Z x d W 9 0 O z o 3 L C Z x d W 9 0 O 0 t l e U N v b H V t b k 5 h b W V z J n F 1 b 3 Q 7 O l t d L C Z x d W 9 0 O 0 N v b H V t b k l k Z W 5 0 a X R p Z X M m c X V v d D s 6 W y Z x d W 9 0 O 1 N l Y 3 R p b 2 4 x L 1 N 0 b 2 N r I F B y a W N l L 0 F 1 d G 9 S Z W 1 v d m V k Q 2 9 s d W 1 u c z E u e + C 4 q + C 4 p e C 4 s e C 4 g e C 4 l + C 4 o + C 4 s e C 4 n u C 4 o u C 5 j C w w f S Z x d W 9 0 O y w m c X V v d D t T Z W N 0 a W 9 u M S 9 T d G 9 j a y B Q c m l j Z S 9 B d X R v U m V t b 3 Z l Z E N v b H V t b n M x L n v g u Y D g u J v g u L T g u J Q s M X 0 m c X V v d D s s J n F 1 b 3 Q 7 U 2 V j d G l v b j E v U 3 R v Y 2 s g U H J p Y 2 U v Q X V 0 b 1 J l b W 9 2 Z W R D b 2 x 1 b W 5 z M S 5 7 4 L i q 4 L i 5 4 L i H 4 L i q 4 L i 4 4 L i U L D J 9 J n F 1 b 3 Q 7 L C Z x d W 9 0 O 1 N l Y 3 R p b 2 4 x L 1 N 0 b 2 N r I F B y a W N l L 0 F 1 d G 9 S Z W 1 v d m V k Q 2 9 s d W 1 u c z E u e + C 4 l e C 5 i O C 4 s + C 4 q u C 4 u O C 4 l C w z f S Z x d W 9 0 O y w m c X V v d D t T Z W N 0 a W 9 u M S 9 T d G 9 j a y B Q c m l j Z S 9 B d X R v U m V t b 3 Z l Z E N v b H V t b n M x L n v g u K X g u Y j g u L L g u K r g u L j g u J Q s N H 0 m c X V v d D s s J n F 1 b 3 Q 7 U 2 V j d G l v b j E v U 3 R v Y 2 s g U H J p Y 2 U v Q X V 0 b 1 J l b W 9 2 Z W R D b 2 x 1 b W 5 z M S 5 7 4 L m A 4 L i b 4 L i l 4 L i 1 4 L m I 4 L i i 4 L i Z I O C 5 g e C 4 m + C 4 p e C 4 h y w 1 f S Z x d W 9 0 O y w m c X V v d D t T Z W N 0 a W 9 u M S 9 T d G 9 j a y B Q c m l j Z S 9 B d X R v U m V t b 3 Z l Z E N v b H V t b n M x L n s l 4 L m A 4 L i b 4 L i l 4 L i 1 4 L m I 4 L i i 4 L i Z I O C 5 g e C 4 m + C 4 p e C 4 h y w 2 f S Z x d W 9 0 O 1 0 s J n F 1 b 3 Q 7 U m V s Y X R p b 2 5 z a G l w S W 5 m b y Z x d W 9 0 O z p b X X 0 i I C 8 + P C 9 T d G F i b G V F b n R y a W V z P j w v S X R l b T 4 8 S X R l b T 4 8 S X R l b U x v Y 2 F 0 a W 9 u P j x J d G V t V H l w Z T 5 G b 3 J t d W x h P C 9 J d G V t V H l w Z T 4 8 S X R l b V B h d G g + U 2 V j d G l v b j E v U 3 R v Y 2 s l M j B Q c m l j Z S 9 T b 3 V y Y 2 U 8 L 0 l 0 Z W 1 Q Y X R o P j w v S X R l b U x v Y 2 F 0 a W 9 u P j x T d G F i b G V F b n R y a W V z I C 8 + P C 9 J d G V t P j x J d G V t P j x J d G V t T G 9 j Y X R p b 2 4 + P E l 0 Z W 1 U e X B l P k Z v c m 1 1 b G E 8 L 0 l 0 Z W 1 U e X B l P j x J d G V t U G F 0 a D 5 T Z W N 0 a W 9 u M S 9 T d G 9 j a y U y M F B y a W N l L 0 R h d G E y P C 9 J d G V t U G F 0 a D 4 8 L 0 l 0 Z W 1 M b 2 N h d G l v b j 4 8 U 3 R h Y m x l R W 5 0 c m l l c y A v P j w v S X R l b T 4 8 S X R l b T 4 8 S X R l b U x v Y 2 F 0 a W 9 u P j x J d G V t V H l w Z T 5 G b 3 J t d W x h P C 9 J d G V t V H l w Z T 4 8 S X R l b V B h d G g + U 2 V j d G l v b j E v U 3 R v Y 2 s l M j B Q c m l j Z S 9 B c H B l b m R l Z C U y M F F 1 Z X J 5 P C 9 J d G V t U G F 0 a D 4 8 L 0 l 0 Z W 1 M b 2 N h d G l v b j 4 8 U 3 R h Y m x l R W 5 0 c m l l c y A v P j w v S X R l b T 4 8 S X R l b T 4 8 S X R l b U x v Y 2 F 0 a W 9 u P j x J d G V t V H l w Z T 5 G b 3 J t d W x h P C 9 J d G V t V H l w Z T 4 8 S X R l b V B h d G g + U 2 V j d G l v b j E v U 3 R v Y 2 s l M j B Q c m l j Z 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Y x M z E 3 O V 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O T Y x O T c 5 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E 4 M T M 5 N l 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I 4 M T M 5 M 1 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z N j E y M T B 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j E w N T A 5 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z A w M j g w 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k 3 O T U y O V 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w N z k y O T 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Q x O D A 4 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1 N z c 2 N D J 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z Y 3 M T M 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g 2 N z E 1 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A 2 N j Y x O 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I 1 N T k w 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Q w N T c x 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T k 0 O T Q 0 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g 5 N D Q x M 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M z M j k 2 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U 4 M j Y 4 N 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O T A x N D 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D a G F u Z 2 V k J T I w V H l w Z T w v S X R l b V B h d G g + P C 9 J d G V t T G 9 j Y X R p b 2 4 + P F N 0 Y W J s Z U V u d H J p Z X M g L z 4 8 L 0 l 0 Z W 0 + P E l 0 Z W 0 + P E l 0 Z W 1 M b 2 N h d G l v b j 4 8 S X R l b V R 5 c G U + R m 9 y b X V s Y T w v S X R l b V R 5 c G U + P E l 0 Z W 1 Q Y X R o P l N l Y 3 R p b 2 4 x L 1 R h Y m x l J T I w M T 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A 6 M j E 6 M D E u N z A x M T E 1 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L 1 N v d X J j Z T w v S X R l b V B h d G g + P C 9 J d G V t T G 9 j Y X R p b 2 4 + P F N 0 Y W J s Z U V u d H J p Z X M g L z 4 8 L 0 l 0 Z W 0 + P E l 0 Z W 0 + P E l 0 Z W 1 M b 2 N h d G l v b j 4 8 S X R l b V R 5 c G U + R m 9 y b X V s Y T w v S X R l b V R 5 c G U + P E l 0 Z W 1 Q Y X R o P l N l Y 3 R p b 2 4 x L 1 R h Y m x l J T I w M T A v R G F 0 Y T E w P C 9 J d G V t U G F 0 a D 4 8 L 0 l 0 Z W 1 M b 2 N h d G l v b j 4 8 U 3 R h Y m x l R W 5 0 c m l l c y A v P j w v S X R l b T 4 8 S X R l b T 4 8 S X R l b U x v Y 2 F 0 a W 9 u P j x J d G V t V H l w Z T 5 G b 3 J t d W x h P C 9 J d G V t V H l w Z T 4 8 S X R l b V B h d G g + U 2 V j d G l v b j E v V G F i b G U l M j A x M C 9 D a G F u Z 2 V k J T I w V H l w Z T w v S X R l b V B h d G g + P C 9 J d G V t T G 9 j Y X R p b 2 4 + P F N 0 Y W J s Z U V u d H J p Z X M g L z 4 8 L 0 l 0 Z W 0 + P E l 0 Z W 0 + P E l 0 Z W 1 M b 2 N h d G l v b j 4 8 S X R l b V R 5 c G U + R m 9 y b X V s Y T w v S X R l b V R 5 c G U + P E l 0 Z W 1 Q Y X R o P l N l Y 3 R p b 2 4 x L 1 R h Y m x l J T I w M 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j Q w O D A 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v U 2 9 1 c m N l P C 9 J d G V t U G F 0 a D 4 8 L 0 l 0 Z W 1 M b 2 N h d G l v b j 4 8 U 3 R h Y m x l R W 5 0 c m l l c y A v P j w v S X R l b T 4 8 S X R l b T 4 8 S X R l b U x v Y 2 F 0 a W 9 u P j x J d G V t V H l w Z T 5 G b 3 J t d W x h P C 9 J d G V t V H l w Z T 4 8 S X R l b V B h d G g + U 2 V j d G l v b j E v V G F i b G U l M j A x M S 9 E Y X R h M T E 8 L 0 l 0 Z W 1 Q Y X R o P j w v S X R l b U x v Y 2 F 0 a W 9 u P j x T d G F i b G V F b n R y a W V z I C 8 + P C 9 J d G V t P j x J d G V t P j x J d G V t T G 9 j Y X R p b 2 4 + P E l 0 Z W 1 U e X B l P k Z v c m 1 1 b G E 8 L 0 l 0 Z W 1 U e X B l P j x J d G V t U G F 0 a D 5 T Z W N 0 a W 9 u M S 9 U Y W J s Z S U y M D 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z M w M j k 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9 T b 3 V y Y 2 U 8 L 0 l 0 Z W 1 Q Y X R o P j w v S X R l b U x v Y 2 F 0 a W 9 u P j x T d G F i b G V F b n R y a W V z I C 8 + P C 9 J d G V t P j x J d G V t P j x J d G V t T G 9 j Y X R p b 2 4 + P E l 0 Z W 1 U e X B l P k Z v c m 1 1 b G E 8 L 0 l 0 Z W 1 U e X B l P j x J d G V t U G F 0 a D 5 T Z W N 0 a W 9 u M S 9 U Y W J s Z S U y M D I v R G F 0 Y T I 8 L 0 l 0 Z W 1 Q Y X R o P j w v S X R l b U x v Y 2 F 0 a W 9 u P j x T d G F i b G V F b n R y a W V z I C 8 + P C 9 J d G V t P j x J d G V t P j x J d G V t T G 9 j Y X R p b 2 4 + P E l 0 Z W 1 U e X B l P k Z v c m 1 1 b G E 8 L 0 l 0 Z W 1 U e X B l P j x J d G V t U G F 0 a D 5 T Z W N 0 a W 9 u M S 9 U Y W J s Z S U y 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D M w M z 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L 1 N v d X J j Z T 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1 M z A w M z 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v U 2 9 1 c m N l P C 9 J d G V t U G F 0 a D 4 8 L 0 l 0 Z W 1 M b 2 N h d G l v b j 4 8 U 3 R h Y m x l R W 5 0 c m l l c y A v P j w v S X R l b T 4 8 S X R l b T 4 8 S X R l b U x v Y 2 F 0 a W 9 u P j x J d G V t V H l w Z T 5 G b 3 J t d W x h P C 9 J d G V t V H l w Z T 4 8 S X R l b V B h d G g + U 2 V j d G l v b j E v V G F i b G U l M j A 0 L 0 R h d G E 0 P C 9 J d G V t U G F 0 a D 4 8 L 0 l 0 Z W 1 M b 2 N h d G l v b j 4 8 U 3 R h Y m x l R W 5 0 c m l l c y A v P j w v S X R l b T 4 8 S X R l b T 4 8 S X R l b U x v Y 2 F 0 a W 9 u P j x J d G V t V H l w Z T 5 G b 3 J t d W x h P C 9 J d G V t V H l w Z T 4 8 S X R l b V B h d G g + U 2 V j d G l v b j E v V G F i b G U l M j 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Y y O T c 2 O 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9 T b 3 V y Y 2 U 8 L 0 l 0 Z W 1 Q Y X R o P j w v S X R l b U x v Y 2 F 0 a W 9 u P j x T d G F i b G V F b n R y a W V z I C 8 + P C 9 J d G V t P j x J d G V t P j x J d G V t T G 9 j Y X R p b 2 4 + P E l 0 Z W 1 U e X B l P k Z v c m 1 1 b G E 8 L 0 l 0 Z W 1 U e X B l P j x J d G V t U G F 0 a D 5 T Z W N 0 a W 9 u M S 9 U Y W J s Z S U y M D U v R G F 0 Y T U 8 L 0 l 0 Z W 1 Q Y X R o P j w v S X R l b U x v Y 2 F 0 a W 9 u P j x T d G F i b G V F b n R y a W V z I C 8 + P C 9 J d G V t P j x J d G V t P j x J d G V t T G 9 j Y X R p b 2 4 + P E l 0 Z W 1 U e X B l P k Z v c m 1 1 b G E 8 L 0 l 0 Z W 1 U e X B l P j x J d G V t U G F 0 a D 5 T Z W N 0 a W 9 u M S 9 U Y W J s Z S U y M D U v Q 2 h h b m d l Z C U y M F R 5 c G U 8 L 0 l 0 Z W 1 Q Y X R o P j w v S X R l b U x v Y 2 F 0 a W 9 u P j x T d G F i b G V F b n R y a W V z I C 8 + P C 9 J d G V t P j x J d G V t P j x J d G V t T G 9 j Y X R p b 2 4 + P E l 0 Z W 1 U e X B l P k Z v c m 1 1 b G E 8 L 0 l 0 Z W 1 U e X B l P j x J d G V t U G F 0 a D 5 T Z W N 0 a W 9 u M S 9 U Y W J s Z S U y M 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O T E 4 N z I 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L 1 N v d X J j Z T w v S X R l b V B h d G g + P C 9 J d G V t T G 9 j Y X R p b 2 4 + P F N 0 Y W J s Z U V u d H J p Z X M g L z 4 8 L 0 l 0 Z W 0 + P E l 0 Z W 0 + P E l 0 Z W 1 M b 2 N h d G l v b j 4 8 S X R l b V R 5 c G U + R m 9 y b X V s Y T w v S X R l b V R 5 c G U + P E l 0 Z W 1 Q Y X R o P l N l Y 3 R p b 2 4 x L 1 R h Y m x l J T I w N i 9 E Y X R h N j w v S X R l b V B h d G g + P C 9 J d G V t T G 9 j Y X R p b 2 4 + P F N 0 Y W J s Z U V u d H J p Z X M g L z 4 8 L 0 l 0 Z W 0 + P E l 0 Z W 0 + P E l 0 Z W 1 M b 2 N h d G l v b j 4 8 S X R l b V R 5 c G U + R m 9 y b X V s Y T w v S X R l b V R 5 c G U + P E l 0 Z W 1 Q Y X R o P l N l Y 3 R p b 2 4 x L 1 R h Y m x l J T I w N i 9 D a G F u Z 2 V k J T I w V H l w Z T w v S X R l b V B h d G g + P C 9 J d G V t T G 9 j Y X R p b 2 4 + P F N 0 Y W J s Z U V u d H J p Z X M g L z 4 8 L 0 l 0 Z W 0 + P E l 0 Z W 0 + P E l 0 Z W 1 M b 2 N h d G l v b j 4 8 S X R l b V R 5 c G U + R m 9 y b X V s Y T w v S X R l b V R 5 c G U + P E l 0 Z W 1 Q Y X R o P l N l Y 3 R p b 2 4 x L 1 R h Y m x l J T I w 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w N T g z 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v U 2 9 1 c m N l P C 9 J d G V t U G F 0 a D 4 8 L 0 l 0 Z W 1 M b 2 N h d G l v b j 4 8 U 3 R h Y m x l R W 5 0 c m l l c y A v P j w v S X R l b T 4 8 S X R l b T 4 8 S X R l b U x v Y 2 F 0 a W 9 u P j x J d G V t V H l w Z T 5 G b 3 J t d W x h P C 9 J d G V t V H l w Z T 4 8 S X R l b V B h d G g + U 2 V j d G l v b j E v V G F i b G U l M j A 3 L 0 R h d G E 3 P C 9 J d G V t U G F 0 a D 4 8 L 0 l 0 Z W 1 M b 2 N h d G l v b j 4 8 U 3 R h Y m x l R W 5 0 c m l l c y A v P j w v S X R l b T 4 8 S X R l b T 4 8 S X R l b U x v Y 2 F 0 a W 9 u P j x J d G V t V H l w Z T 5 G b 3 J t d W x h P C 9 J d G V t V H l w Z T 4 8 S X R l b V B h d G g + U 2 V j d G l v b j E v V G F i b G U l M j A 3 L 0 N o Y W 5 n Z W Q l M j B U e X B l P C 9 J d G V t U G F 0 a D 4 8 L 0 l 0 Z W 1 M b 2 N h d G l v b j 4 8 U 3 R h Y m x l R W 5 0 c m l l c y A v P j w v S X R l b T 4 8 S X R l b T 4 8 S X R l b U x v Y 2 F 0 a W 9 u P j x J d G V t V H l w Z T 5 G b 3 J t d W x h P C 9 J d G V t V H l w Z T 4 8 S X R l b V B h d G g + U 2 V j d G l v b j E v V G F i b G U l M j 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E 0 O D Q 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9 T b 3 V y Y 2 U 8 L 0 l 0 Z W 1 Q Y X R o P j w v S X R l b U x v Y 2 F 0 a W 9 u P j x T d G F i b G V F b n R y a W V z I C 8 + P C 9 J d G V t P j x J d G V t P j x J d G V t T G 9 j Y X R p b 2 4 + P E l 0 Z W 1 U e X B l P k Z v c m 1 1 b G E 8 L 0 l 0 Z W 1 U e X B l P j x J d G V t U G F 0 a D 5 T Z W N 0 a W 9 u M S 9 U Y W J s Z S U y M D g v R G F 0 Y T g 8 L 0 l 0 Z W 1 Q Y X R o P j w v S X R l b U x v Y 2 F 0 a W 9 u P j x T d G F i b G V F b n R y a W V z I C 8 + P C 9 J d G V t P j x J d G V t P j x J d G V t T G 9 j Y X R p b 2 4 + P E l 0 Z W 1 U e X B l P k Z v c m 1 1 b G E 8 L 0 l 0 Z W 1 U e X B l P j x J d G V t U G F 0 a D 5 T Z W N 0 a W 9 u M S 9 U Y W J s Z S U y M D g v Q 2 h h b m d l Z C U y M F R 5 c G U 8 L 0 l 0 Z W 1 Q Y X R o P j w v S X R l b U x v Y 2 F 0 a W 9 u P j x T d G F i b G V F b n R y a W V z I C 8 + P C 9 J d G V t P j x J d G V t P j x J d G V t T G 9 j Y X R p b 2 4 + P E l 0 Z W 1 U e X B l P k Z v c m 1 1 b G E 8 L 0 l 0 Z W 1 U e X B l P j x J d G V t U G F 0 a D 5 T Z W N 0 a W 9 u M S 9 U Y W J s Z S U y 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j Q 4 M T E 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L 1 N v d X J j Z T w v S X R l b V B h d G g + P C 9 J d G V t T G 9 j Y X R p b 2 4 + P F N 0 Y W J s Z U V u d H J p Z X M g L z 4 8 L 0 l 0 Z W 0 + P E l 0 Z W 0 + P E l 0 Z W 1 M b 2 N h d G l v b j 4 8 S X R l b V R 5 c G U + R m 9 y b X V s Y T w v S X R l b V R 5 c G U + P E l 0 Z W 1 Q Y X R o P l N l Y 3 R p b 2 4 x L 1 R h Y m x l J T I w O S 9 E Y X R h O T w v S X R l b V B h d G g + P C 9 J d G V t T G 9 j Y X R p b 2 4 + P F N 0 Y W J s Z U V u d H J p Z X M g L z 4 8 L 0 l 0 Z W 0 + P E l 0 Z W 0 + P E l 0 Z W 1 M b 2 N h d G l v b j 4 8 S X R l b V R 5 c G U + R m 9 y b X V s Y T w v S X R l b V R 5 c G U + P E l 0 Z W 1 Q Y X R o P l N l Y 3 R p b 2 4 x L 1 R h Y m x l J T I w O S 9 D a G F u Z 2 V k J T I w V H l w Z T w v S X R l b V B h d G g + P C 9 J d G V t T G 9 j Y X R p b 2 4 + P F N 0 Y W J s Z U V u d H J p Z X M g L z 4 8 L 0 l 0 Z W 0 + P E l 0 Z W 0 + P E l 0 Z W 1 M b 2 N h d G l v b j 4 8 S X R l b V R 5 c G U + R m 9 y b X V s Y T w v S X R l b V R 5 c G U + P E l 0 Z W 1 Q Y X R o P l N l Y 3 R p b 2 4 x L 1 N 0 b 2 N r J T I w U H J p Y 2 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N v b H V t b k 5 h b W V z I i B W Y W x 1 Z T 0 i c 1 s m c X V v d D v g u K v g u K X g u L H g u I H g u J f g u K P g u L H g u J 7 g u K L g u Y w 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t d I i A v P j x F b n R y e S B U e X B l P S J G a W x s Q 2 9 s d W 1 u V H l w Z X M i I F Z h b H V l P S J z Q m d B Q U F B Q U F B Q T 0 9 I i A v P j x F b n R y e S B U e X B l P S J G a W x s T G F z d F V w Z G F 0 Z W Q i I F Z h b H V l P S J k M j A y M i 0 x M C 0 y M F Q x N D o x M z o 0 N i 4 w N z U 4 N D M y W i I g L z 4 8 R W 5 0 c n k g V H l w Z T 0 i R m l s b E V y c m 9 y Q 2 9 1 b n Q i I F Z h b H V l P S J s M i I g L z 4 8 R W 5 0 c n k g V H l w Z T 0 i R m l s b E V y c m 9 y Q 2 9 k Z S I g V m F s d W U 9 I n N V b m t u b 3 d u 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D b 3 V u d C I g V m F s d W U 9 I m w 4 N z Y i I C 8 + P E V u d H J 5 I F R 5 c G U 9 I k Z p b G x T d G F 0 d X M i I F Z h b H V l P S J z Q 2 9 t c G x l d G U 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U 3 R v Y 2 s g U H J p Y 2 U g K D I p L 0 F 1 d G 9 S Z W 1 v d m V k Q 2 9 s d W 1 u c z E u e + C 4 q + C 4 p e C 4 s e C 4 g e C 4 l + C 4 o + C 4 s e C 4 n u C 4 o u C 5 j C w w f S Z x d W 9 0 O y w m c X V v d D t T Z W N 0 a W 9 u M S 9 T d G 9 j a y B Q c m l j Z S A o M i k v Q X V 0 b 1 J l b W 9 2 Z W R D b 2 x 1 b W 5 z M S 5 7 4 L m A 4 L i b 4 L i 0 4 L i U L D F 9 J n F 1 b 3 Q 7 L C Z x d W 9 0 O 1 N l Y 3 R p b 2 4 x L 1 N 0 b 2 N r I F B y a W N l I C g y K S 9 B d X R v U m V t b 3 Z l Z E N v b H V t b n M x L n v g u K r g u L n g u I f g u K r g u L j g u J Q s M n 0 m c X V v d D s s J n F 1 b 3 Q 7 U 2 V j d G l v b j E v U 3 R v Y 2 s g U H J p Y 2 U g K D I p L 0 F 1 d G 9 S Z W 1 v d m V k Q 2 9 s d W 1 u c z E u e + C 4 l e C 5 i O C 4 s + C 4 q u C 4 u O C 4 l C w z f S Z x d W 9 0 O y w m c X V v d D t T Z W N 0 a W 9 u M S 9 T d G 9 j a y B Q c m l j Z S A o M i k v Q X V 0 b 1 J l b W 9 2 Z W R D b 2 x 1 b W 5 z M S 5 7 4 L i l 4 L m I 4 L i y 4 L i q 4 L i 4 4 L i U L D R 9 J n F 1 b 3 Q 7 L C Z x d W 9 0 O 1 N l Y 3 R p b 2 4 x L 1 N 0 b 2 N r I F B y a W N l I C g y K S 9 B d X R v U m V t b 3 Z l Z E N v b H V t b n M x L n v g u Y D g u J v g u K X g u L X g u Y j g u K L g u J k g 4 L m B 4 L i b 4 L i l 4 L i H L D V 9 J n F 1 b 3 Q 7 L C Z x d W 9 0 O 1 N l Y 3 R p b 2 4 x L 1 N 0 b 2 N r I F B y a W N l I C g y K S 9 B d X R v U m V t b 3 Z l Z E N v b H V t b n M x L n s l 4 L m A 4 L i b 4 L i l 4 L i 1 4 L m I 4 L i i 4 L i Z I O C 5 g e C 4 m + C 4 p e C 4 h y w 2 f S Z x d W 9 0 O 1 0 s J n F 1 b 3 Q 7 Q 2 9 s d W 1 u Q 2 9 1 b n Q m c X V v d D s 6 N y w m c X V v d D t L Z X l D b 2 x 1 b W 5 O Y W 1 l c y Z x d W 9 0 O z p b X S w m c X V v d D t D 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S Z W x h d G l v b n N o a X B J b m Z v J n F 1 b 3 Q 7 O l t d f S I g L z 4 8 L 1 N 0 Y W J s Z U V u d H J p Z X M + P C 9 J d G V t P j x J d G V t P j x J d G V t T G 9 j Y X R p b 2 4 + P E l 0 Z W 1 U e X B l P k Z v c m 1 1 b G E 8 L 0 l 0 Z W 1 U e X B l P j x J d G V t U G F 0 a D 5 T Z W N 0 a W 9 u M S 9 T d G 9 j a y U y M F B y a W N l J T I w K D I p L 1 N v d X J j Z T w v S X R l b V B h d G g + P C 9 J d G V t T G 9 j Y X R p b 2 4 + P F N 0 Y W J s Z U V u d H J p Z X M g L z 4 8 L 0 l 0 Z W 0 + P E l 0 Z W 0 + P E l 0 Z W 1 M b 2 N h d G l v b j 4 8 S X R l b V R 5 c G U + R m 9 y b X V s Y T w v S X R l b V R 5 c G U + P E l 0 Z W 1 Q Y X R o P l N l Y 3 R p b 2 4 x L 1 N 0 b 2 N r J T I w U H J p Y 2 U l M j A o M i k v R G F 0 Y T I 8 L 0 l 0 Z W 1 Q Y X R o P j w v S X R l b U x v Y 2 F 0 a W 9 u P j x T d G F i b G V F b n R y a W V z I C 8 + P C 9 J d G V t P j x J d G V t P j x J d G V t T G 9 j Y X R p b 2 4 + P E l 0 Z W 1 U e X B l P k Z v c m 1 1 b G E 8 L 0 l 0 Z W 1 U e X B l P j x J d G V t U G F 0 a D 5 T Z W N 0 a W 9 u M S 9 T d G 9 j a y U y M F B y a W N l J T I w K D I p L 0 F w c G V u Z G V k J T I w U X V l c n k 8 L 0 l 0 Z W 1 Q Y X R o P j w v S X R l b U x v Y 2 F 0 a W 9 u P j x T d G F i b G V F b n R y a W V z I C 8 + P C 9 J d G V t P j x J d G V t P j x J d G V t T G 9 j Y X R p b 2 4 + P E l 0 Z W 1 U e X B l P k Z v c m 1 1 b G E 8 L 0 l 0 Z W 1 U e X B l P j x J d G V t U G F 0 a D 5 T Z W N 0 a W 9 u M S 9 T d G 9 j a y U y M F B y a W N l J T I w K D I p 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O T k y N T A w 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z M z E 1 O D J 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N D k x M D E 4 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T M 5 M T E 5 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I 3 O D c 0 N l 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2 M D g x N T N 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3 N z c 0 M T Z 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D c 2 N j I 4 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I 2 N j E 3 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j I 1 M T k 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g w N D k 5 M V 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1 M T Y y 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j c 1 N T 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T g 0 O T Y 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T Q 0 M j Q 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0 N D M 3 M j Z 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T k z M z I 4 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O D k y M j U y 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M j I x N j 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N j U w N T I 3 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N o Y W 5 n Z W Q l M j B U e X B l P C 9 J d G V t U G F 0 a D 4 8 L 0 l 0 Z W 1 M b 2 N h d G l v b j 4 8 U 3 R h Y m x l R W 5 0 c m l l c y A v P j w v S X R l b T 4 8 S X R l b T 4 8 S X R l b U x v Y 2 F 0 a W 9 u P j x J d G V t V H l w Z T 5 G b 3 J t d W x h P C 9 J d G V t V H l w Z T 4 8 S X R l b V B h d G g + U 2 V j d G l v b j E v V G F i b G U l M j 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j o w M j o w O C 4 y M z A 4 N z M 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o M i k v U 2 9 1 c m N l P C 9 J d G V t U G F 0 a D 4 8 L 0 l 0 Z W 1 M b 2 N h d G l v b j 4 8 U 3 R h Y m x l R W 5 0 c m l l c y A v P j w v S X R l b T 4 8 S X R l b T 4 8 S X R l b U x v Y 2 F 0 a W 9 u P j x J d G V t V H l w Z T 5 G b 3 J t d W x h P C 9 J d G V t V H l w Z T 4 8 S X R l b V B h d G g + U 2 V j d G l v b j E v V G F i b G U l M j A x M C U y M C g y K S 9 E Y X R h M T A 8 L 0 l 0 Z W 1 Q Y X R o P j w v S X R l b U x v Y 2 F 0 a W 9 u P j x T d G F i b G V F b n R y a W V z I C 8 + P C 9 J d G V t P j x J d G V t P j x J d G V t T G 9 j Y X R p b 2 4 + P E l 0 Z W 1 U e X B l P k Z v c m 1 1 b G E 8 L 0 l 0 Z W 1 U e X B l P j x J d G V t U G F 0 a D 5 T Z W N 0 a W 9 u M S 9 U Y W J s Z S U y M D E w J T I w K D I p L 0 N o Y W 5 n Z W Q l M j B U e X B l P C 9 J d G V t U G F 0 a D 4 8 L 0 l 0 Z W 1 M b 2 N h d G l v b j 4 8 U 3 R h Y m x l R W 5 0 c m l l c y A v P j w v S X R l b T 4 8 S X R l b T 4 8 S X R l b U x v Y 2 F 0 a W 9 u P j x J d G V t V H l w Z T 5 G b 3 J t d W x h P C 9 J d G V t V H l w Z T 4 8 S X R l b V B h d G g + U 2 V j d G l v b j E v V G F i b G U l M j A x M 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2 N T c 1 N z 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U y M C g y K S 9 T b 3 V y Y 2 U 8 L 0 l 0 Z W 1 Q Y X R o P j w v S X R l b U x v Y 2 F 0 a W 9 u P j x T d G F i b G V F b n R y a W V z I C 8 + P C 9 J d G V t P j x J d G V t P j x J d G V t T G 9 j Y X R p b 2 4 + P E l 0 Z W 1 U e X B l P k Z v c m 1 1 b G E 8 L 0 l 0 Z W 1 U e X B l P j x J d G V t U G F 0 a D 5 T Z W N 0 a W 9 u M S 9 U Y W J s Z S U y M D E x J T I w K D I p L 0 R h d G E x M T w v S X R l b V B h d G g + P C 9 J d G V t T G 9 j Y X R p b 2 4 + P F N 0 Y W J s Z U V u d H J p Z X M g L z 4 8 L 0 l 0 Z W 0 + P E l 0 Z W 0 + P E l 0 Z W 1 M b 2 N h d G l v b j 4 8 S X R l b V R 5 c G U + R m 9 y b X V s Y T w v S X R l b V R 5 c G U + P E l 0 Z W 1 Q Y X R o P l N l Y 3 R p b 2 4 x L 1 R h Y m x l J T I w 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4 N T Y 5 O 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J T I w K D I p L 1 N v d X J j Z T w v S X R l b V B h d G g + P C 9 J d G V t T G 9 j Y X R p b 2 4 + P F N 0 Y W J s Z U V u d H J p Z X M g L z 4 8 L 0 l 0 Z W 0 + P E l 0 Z W 0 + P E l 0 Z W 1 M b 2 N h d G l v b j 4 8 S X R l b V R 5 c G U + R m 9 y b X V s Y T w v S X R l b V R 5 c G U + P E l 0 Z W 1 Q Y X R o P l N l Y 3 R p b 2 4 x L 1 R h Y m x l J T I w M i U y M C g y K S 9 E Y X R h M j w v S X R l b V B h d G g + P C 9 J d G V t T G 9 j Y X R p b 2 4 + P F N 0 Y W J s Z U V u d H J p Z X M g L z 4 8 L 0 l 0 Z W 0 + P E l 0 Z W 0 + P E l 0 Z W 1 M b 2 N h d G l v b j 4 8 S X R l b V R 5 c G U + R m 9 y b X V s Y T w v S X R l b V R 5 c G U + P E l 0 Z W 1 Q Y X R o P l N l Y 3 R p b 2 4 x L 1 R h Y m x l J T I w M 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M i k v U 2 9 1 c m N l P C 9 J d G V t U G F 0 a D 4 8 L 0 l 0 Z W 1 M b 2 N h d G l v b j 4 8 U 3 R h Y m x l R W 5 0 c m l l c y A v P j w v S X R l b T 4 8 S X R l b T 4 8 S X R l b U x v Y 2 F 0 a W 9 u P j x J d G V t V H l w Z T 5 G b 3 J t d W x h P C 9 J d G V t V H l w Z T 4 8 S X R l b V B h d G g + U 2 V j d G l v b j E v V G F i b G U l M j A z J T I w K D I p L 0 R h d G E z P C 9 J d G V t U G F 0 a D 4 8 L 0 l 0 Z W 1 M b 2 N h d G l v b j 4 8 U 3 R h Y m x l R W 5 0 c m l l c y A v P j w v S X R l b T 4 8 S X R l b T 4 8 S X R l b U x v Y 2 F 0 a W 9 u P j x J d G V t V H l w Z T 5 G b 3 J t d W x h P C 9 J d G V t V H l w Z T 4 8 S X R l b V B h d G g + U 2 V j d G l v b j E v V G F i b G U l M j A 0 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I w N j M z 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y K S 9 T b 3 V y Y 2 U 8 L 0 l 0 Z W 1 Q Y X R o P j w v S X R l b U x v Y 2 F 0 a W 9 u P j x T d G F i b G V F b n R y a W V z I C 8 + P C 9 J d G V t P j x J d G V t P j x J d G V t T G 9 j Y X R p b 2 4 + P E l 0 Z W 1 U e X B l P k Z v c m 1 1 b G E 8 L 0 l 0 Z W 1 U e X B l P j x J d G V t U G F 0 a D 5 T Z W N 0 a W 9 u M S 9 U Y W J s Z S U y M D Q l M j A o M i k v R G F 0 Y T Q 8 L 0 l 0 Z W 1 Q Y X R o P j w v S X R l b U x v Y 2 F 0 a W 9 u P j x T d G F i b G V F b n R y a W V z I C 8 + P C 9 J d G V t P j x J d G V t P j x J d G V t T G 9 j Y X R p b 2 4 + P E l 0 Z W 1 U e X B l P k Z v c m 1 1 b G E 8 L 0 l 0 Z W 1 U e X B l P j x J d G V t U G F 0 a D 5 T Z W N 0 a W 9 u M S 9 U Y W J s Z S U y M D 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D E 1 N T A 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I p L 1 N v d X J j Z T w v S X R l b V B h d G g + P C 9 J d G V t T G 9 j Y X R p b 2 4 + P F N 0 Y W J s Z U V u d H J p Z X M g L z 4 8 L 0 l 0 Z W 0 + P E l 0 Z W 0 + P E l 0 Z W 1 M b 2 N h d G l v b j 4 8 S X R l b V R 5 c G U + R m 9 y b X V s Y T w v S X R l b V R 5 c G U + P E l 0 Z W 1 Q Y X R o P l N l Y 3 R p b 2 4 x L 1 R h Y m x l J T I w N S U y M C g y K S 9 E Y X R h N T w v S X R l b V B h d G g + P C 9 J d G V t T G 9 j Y X R p b 2 4 + P F N 0 Y W J s Z U V u d H J p Z X M g L z 4 8 L 0 l 0 Z W 0 + P E l 0 Z W 0 + P E l 0 Z W 1 M b 2 N h d G l v b j 4 8 S X R l b V R 5 c G U + R m 9 y b X V s Y T w v S X R l b V R 5 c G U + P E l 0 Z W 1 Q Y X R o P l N l Y 3 R p b 2 4 x L 1 R h Y m x l J T I w N S U y M C g y K S 9 D a G F u Z 2 V k J T I w V H l w Z T w v S X R l b V B h d G g + P C 9 J d G V t T G 9 j Y X R p b 2 4 + P F N 0 Y W J s Z U V u d H J p Z X M g L z 4 8 L 0 l 0 Z W 0 + P E l 0 Z W 0 + P E l 0 Z W 1 M b 2 N h d G l v b j 4 8 S X R l b V R 5 c G U + R m 9 y b X V s Y T w v S X R l b V R 5 c G U + P E l 0 Z W 1 Q Y X R o P l N l Y 3 R p b 2 4 x L 1 R h Y m x l J T I w N 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2 M D U w N z 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M i k v U 2 9 1 c m N l P C 9 J d G V t U G F 0 a D 4 8 L 0 l 0 Z W 1 M b 2 N h d G l v b j 4 8 U 3 R h Y m x l R W 5 0 c m l l c y A v P j w v S X R l b T 4 8 S X R l b T 4 8 S X R l b U x v Y 2 F 0 a W 9 u P j x J d G V t V H l w Z T 5 G b 3 J t d W x h P C 9 J d G V t V H l w Z T 4 8 S X R l b V B h d G g + U 2 V j d G l v b j E v V G F i b G U l M j A 2 J T I w K D I p L 0 R h d G E 2 P C 9 J d G V t U G F 0 a D 4 8 L 0 l 0 Z W 1 M b 2 N h d G l v b j 4 8 U 3 R h Y m x l R W 5 0 c m l l c y A v P j w v S X R l b T 4 8 S X R l b T 4 8 S X R l b U x v Y 2 F 0 a W 9 u P j x J d G V t V H l w Z T 5 G b 3 J t d W x h P C 9 J d G V t V H l w Z T 4 8 S X R l b V B h d G g + U 2 V j d G l v b j E v V G F i b G U l M j A 2 J T I w K D I p L 0 N o Y W 5 n Z W Q l M j B U e X B l P C 9 J d G V t U G F 0 a D 4 8 L 0 l 0 Z W 1 M b 2 N h d G l v b j 4 8 U 3 R h Y m x l R W 5 0 c m l l c y A v P j w v S X R l b T 4 8 S X R l b T 4 8 S X R l b U x v Y 2 F 0 a W 9 u P j x J d G V t V H l w Z T 5 G b 3 J t d W x h P C 9 J d G V t V H l w Z T 4 8 S X R l b V B h d G g + U 2 V j d G l v b j E v V G F i b G U l M j A 3 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y K S 9 T b 3 V y Y 2 U 8 L 0 l 0 Z W 1 Q Y X R o P j w v S X R l b U x v Y 2 F 0 a W 9 u P j x T d G F i b G V F b n R y a W V z I C 8 + P C 9 J d G V t P j x J d G V t P j x J d G V t T G 9 j Y X R p b 2 4 + P E l 0 Z W 1 U e X B l P k Z v c m 1 1 b G E 8 L 0 l 0 Z W 1 U e X B l P j x J d G V t U G F 0 a D 5 T Z W N 0 a W 9 u M S 9 U Y W J s Z S U y M D c l M j A o M i k v R G F 0 Y T c 8 L 0 l 0 Z W 1 Q Y X R o P j w v S X R l b U x v Y 2 F 0 a W 9 u P j x T d G F i b G V F b n R y a W V z I C 8 + P C 9 J d G V t P j x J d G V t P j x J d G V t T G 9 j Y X R p b 2 4 + P E l 0 Z W 1 U e X B l P k Z v c m 1 1 b G E 8 L 0 l 0 Z W 1 U e X B l P j x J d G V t U G F 0 a D 5 T Z W N 0 a W 9 u M S 9 U Y W J s Z S U y M D c l M j A o M i k v Q 2 h h b m d l Z C U y M F R 5 c G U 8 L 0 l 0 Z W 1 Q Y X R o P j w v S X R l b U x v Y 2 F 0 a W 9 u P j x T d G F i b G V F b n R y a W V z I C 8 + P C 9 J d G V t P j x J d G V t P j x J d G V t T G 9 j Y X R p b 2 4 + P E l 0 Z W 1 U e X B l P k Z v c m 1 1 b G E 8 L 0 l 0 Z W 1 U e X B l P j x J d G V t U G F 0 a D 5 T Z W N 0 a W 9 u M S 9 U Y W J s Z S U y M D g 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0 O D M x N z E 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K D I p L 1 N v d X J j Z T w v S X R l b V B h d G g + P C 9 J d G V t T G 9 j Y X R p b 2 4 + P F N 0 Y W J s Z U V u d H J p Z X M g L z 4 8 L 0 l 0 Z W 0 + P E l 0 Z W 0 + P E l 0 Z W 1 M b 2 N h d G l v b j 4 8 S X R l b V R 5 c G U + R m 9 y b X V s Y T w v S X R l b V R 5 c G U + P E l 0 Z W 1 Q Y X R o P l N l Y 3 R p b 2 4 x L 1 R h Y m x l J T I w O C U y M C g y K S 9 E Y X R h O D w v S X R l b V B h d G g + P C 9 J d G V t T G 9 j Y X R p b 2 4 + P F N 0 Y W J s Z U V u d H J p Z X M g L z 4 8 L 0 l 0 Z W 0 + P E l 0 Z W 0 + P E l 0 Z W 1 M b 2 N h d G l v b j 4 8 S X R l b V R 5 c G U + R m 9 y b X V s Y T w v S X R l b V R 5 c G U + P E l 0 Z W 1 Q Y X R o P l N l Y 3 R p b 2 4 x L 1 R h Y m x l J T I w O C U y M C g y K S 9 D a G F u Z 2 V k J T I w V H l w Z T w v S X R l b V B h d G g + P C 9 J d G V t T G 9 j Y X R p b 2 4 + P F N 0 Y W J s Z U V u d H J p Z X M g L z 4 8 L 0 l 0 Z W 0 + P E l 0 Z W 0 + P E l 0 Z W 1 M b 2 N h d G l v b j 4 8 S X R l b V R 5 c G U + R m 9 y b X V s Y T w v S X R l b V R 5 c G U + P E l 0 Z W 1 Q Y X R o P l N l Y 3 R p b 2 4 x L 1 R h Y m x l J T I 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U w M T E y M z 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o M i k v U 2 9 1 c m N l P C 9 J d G V t U G F 0 a D 4 8 L 0 l 0 Z W 1 M b 2 N h d G l v b j 4 8 U 3 R h Y m x l R W 5 0 c m l l c y A v P j w v S X R l b T 4 8 S X R l b T 4 8 S X R l b U x v Y 2 F 0 a W 9 u P j x J d G V t V H l w Z T 5 G b 3 J t d W x h P C 9 J d G V t V H l w Z T 4 8 S X R l b V B h d G g + U 2 V j d G l v b j E v V G F i b G U l M j A 5 J T I w K D I p L 0 R h d G E 5 P C 9 J d G V t U G F 0 a D 4 8 L 0 l 0 Z W 1 M b 2 N h d G l v b j 4 8 U 3 R h Y m x l R W 5 0 c m l l c y A v P j w v S X R l b T 4 8 S X R l b T 4 8 S X R l b U x v Y 2 F 0 a W 9 u P j x J d G V t V H l w Z T 5 G b 3 J t d W x h P C 9 J d G V t V H l w Z T 4 8 S X R l b V B h d G g + U 2 V j d G l v b j E v V G F i b G U l M j A 5 J T I w K D I 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4 L i r 4 L i l 4 L i x 4 L i B 4 L i X 4 L i j 4 L i x 4 L i e 4 L i i 4 L m M L j E m c X V v d D s s J n F 1 b 3 Q 7 4 L i r 4 L i l 4 L i x 4 L i B 4 L i X 4 L i j 4 L i x 4 L i e 4 L i i 4 L m M L j I 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s s J n F 1 b 3 Q 7 4 L m A 4 L i q 4 L i Z 4 L i t I O C 4 i + C 4 t + C 5 i e C 4 r S Z x d W 9 0 O y w m c X V v d D v g u Y D g u K r g u J n g u K 0 g 4 L i C 4 L i y 4 L i i J n F 1 b 3 Q 7 L C Z x d W 9 0 O + C 4 m + C 4 o + C 4 t O C 4 o e C 4 s u C 4 k y A o 4 L i r 4 L i 4 4 L m J 4 L i Z K S Z x d W 9 0 O y w m c X V v d D v g u K H g u L n g u K X g u I T g u Y j g u L I g K F x 1 M D A y N z A w M C D g u J r g u L L g u J c p J n F 1 b 3 Q 7 X S I g L z 4 8 R W 5 0 c n k g V H l w Z T 0 i R m l s b E N v b H V t b l R 5 c G V z I i B W Y W x 1 Z T 0 i c 0 J n W U F B Q U F B Q U F B Q U F B Q U E i I C 8 + P E V u d H J 5 I F R 5 c G U 9 I k Z p b G x M Y X N 0 V X B k Y X R l Z C I g V m F s d W U 9 I m Q y M D I z L T A y L T A z V D A 4 O j M 4 O j I w L j g 1 M T c z M j B a I i A v P j x F b n R y e S B U e X B l P S J G a W x s R X J y b 3 J D b 3 V u d C I g V m F s d W U 9 I m w w I i A v P j x F b n R y e S B U e X B l P S J G a W x s R X J y b 3 J D b 2 R l I i B W Y W x 1 Z T 0 i c 1 V u a 2 5 v d 2 4 i I C 8 + P E V u d H J 5 I F R 5 c G U 9 I l F 1 Z X J 5 S U Q i I F Z h b H V l P S J z Z T B i M G Q 2 M m E t N W I y Z S 0 0 Y z E 1 L W I z Y T E t N j Z i Z G U 2 Z G J l N z V k I i A v P j x F b n R y e S B U e X B l P S J S Z W N v d m V y e V R h c m d l d F N o Z W V 0 I i B W Y W x 1 Z T 0 i c 1 B y a W N l M i I g L z 4 8 R W 5 0 c n k g V H l w Z T 0 i U m V j b 3 Z l c n l U Y X J n Z X R D b 2 x 1 b W 4 i I F Z h b H V l P S J s M S I g L z 4 8 R W 5 0 c n k g V H l w Z T 0 i U m V j b 3 Z l c n l U Y X J n Z X R S b 3 c i I F Z h b H V l P S J s M S I g L z 4 8 R W 5 0 c n k g V H l w Z T 0 i R m l s b E N v d W 5 0 I i B W Y W x 1 Z T 0 i b D g 3 N y I g L z 4 8 R W 5 0 c n k g V H l w Z T 0 i R m l s b F R h c m d l d E 5 h b W V D d X N 0 b 2 1 p e m V k I i B W Y W x 1 Z T 0 i b D E i I C 8 + P E V u d H J 5 I F R 5 c G U 9 I l J l b G F 0 a W 9 u c 2 h p c E l u Z m 9 D b 2 5 0 Y W l u Z X I i I F Z h b H V l P S J z e y Z x d W 9 0 O 2 N v b H V t b k N v d W 5 0 J n F 1 b 3 Q 7 O j E y L C Z x d W 9 0 O 2 t l e U N v b H V t b k 5 h b W V z J n F 1 b 3 Q 7 O l t d L C Z x d W 9 0 O 3 F 1 Z X J 5 U m V s Y X R p b 2 5 z a G l w c y Z x d W 9 0 O z p b X S w m c X V v d D t j b 2 x 1 b W 5 J Z G V u d G l 0 a W V z J n F 1 b 3 Q 7 O l s m c X V v d D t T Z W N 0 a W 9 u M S / g u Y D g u I H g u K n g u J X g u K P g u Y H g u K X g u L D g u K 3 g u L j g u J X g u K r g u L L g u K v g u I H g u K P g u K P g u K H g u K 3 g u L L g u K v g u L L g u K M g K E F H U k 8 p I F x 1 M D A z Z V x 1 M D A z Z S D g u J j g u L j g u K P g u I H g u L T g u I j g u I H g u L L g u K P g u Y D g u I H g u K n g u J X g u K M g K E F H U k k 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v Q X V 0 b 1 J l b W 9 2 Z W R D b 2 x 1 b W 5 z M S 5 7 4 L i r 4 L i l 4 L i x 4 L i B 4 L i X 4 L i j 4 L i x 4 L i e 4 L i i 4 L m M L j I s M X 0 m c X V v d D s s J n F 1 b 3 Q 7 U 2 V j d G l v b j E v 4 L m A 4 L i B 4 L i p 4 L i V 4 L i j 4 L m B 4 L i l 4 L i w 4 L i t 4 L i 4 4 L i V 4 L i q 4 L i y 4 L i r 4 L i B 4 L i j 4 L i j 4 L i h 4 L i t 4 L i y 4 L i r 4 L i y 4 L i j I C h B R 1 J P K S B c d T A w M 2 V c d T A w M 2 U g 4 L i Y 4 L i 4 4 L i j 4 L i B 4 L i 0 4 L i I 4 L i B 4 L i y 4 L i j 4 L m A 4 L i B 4 L i p 4 L i V 4 L i j I C h B R 1 J J K S 9 B d X R v U m V t b 3 Z l Z E N v b H V t b n M x L n v g u Y D g u J v g u L T g u J Q s M n 0 m c X V v d D s s J n F 1 b 3 Q 7 U 2 V j d G l v b j E v 4 L m A 4 L i B 4 L i p 4 L i V 4 L i j 4 L m B 4 L i l 4 L i w 4 L i t 4 L i 4 4 L i V 4 L i q 4 L i y 4 L i r 4 L i B 4 L i j 4 L i j 4 L i h 4 L i t 4 L i y 4 L i r 4 L i y 4 L i j I C h B R 1 J P K S B c d T A w M 2 V c d T A w M 2 U g 4 L i Y 4 L i 4 4 L i j 4 L i B 4 L i 0 4 L i I 4 L i B 4 L i y 4 L i j 4 L m A 4 L i B 4 L i p 4 L i V 4 L i j I C h B R 1 J J K S 9 B d X R v U m V t b 3 Z l Z E N v b H V t b n M x L n v g u K r g u L n g u I f g u K r g u L j g u J Q s M 3 0 m c X V v d D s s J n F 1 b 3 Q 7 U 2 V j d G l v b j E v 4 L m A 4 L i B 4 L i p 4 L i V 4 L i j 4 L m B 4 L i l 4 L i w 4 L i t 4 L i 4 4 L i V 4 L i q 4 L i y 4 L i r 4 L i B 4 L i j 4 L i j 4 L i h 4 L i t 4 L i y 4 L i r 4 L i y 4 L i j I C h B R 1 J P K S B c d T A w M 2 V c d T A w M 2 U g 4 L i Y 4 L i 4 4 L i j 4 L i B 4 L i 0 4 L i I 4 L i B 4 L i y 4 L i j 4 L m A 4 L i B 4 L i p 4 L i V 4 L i j I C h B R 1 J J K S 9 B d X R v U m V t b 3 Z l Z E N v b H V t b n M x L n v g u J X g u Y j g u L P g u K r g u L j g u J Q s N H 0 m c X V v d D s s J n F 1 b 3 Q 7 U 2 V j d G l v b j E v 4 L m A 4 L i B 4 L i p 4 L i V 4 L i j 4 L m B 4 L i l 4 L i w 4 L i t 4 L i 4 4 L i V 4 L i q 4 L i y 4 L i r 4 L i B 4 L i j 4 L i j 4 L i h 4 L i t 4 L i y 4 L i r 4 L i y 4 L i j I C h B R 1 J P K S B c d T A w M 2 V c d T A w M 2 U g 4 L i Y 4 L i 4 4 L i j 4 L i B 4 L i 0 4 L i I 4 L i B 4 L i y 4 L i j 4 L m A 4 L i B 4 L i p 4 L i V 4 L i j I C h B R 1 J J K S 9 B d X R v U m V t b 3 Z l Z E N v b H V t b n M x L n v g u K X g u Y j g u L L g u K r g u L j g u J Q s N X 0 m c X V v d D s s J n F 1 b 3 Q 7 U 2 V j d G l v b j E v 4 L m A 4 L i B 4 L i p 4 L i V 4 L i j 4 L m B 4 L i l 4 L i w 4 L i t 4 L i 4 4 L i V 4 L i q 4 L i y 4 L i r 4 L i B 4 L i j 4 L i j 4 L i h 4 L i t 4 L i y 4 L i r 4 L i y 4 L i j I C h B R 1 J P K S B c d T A w M 2 V c d T A w M 2 U g 4 L i Y 4 L i 4 4 L i j 4 L i B 4 L i 0 4 L i I 4 L i B 4 L i y 4 L i j 4 L m A 4 L i B 4 L i p 4 L i V 4 L i j I C h B R 1 J J 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9 B d X R v U m V t b 3 Z l Z E N v b H V t b n M x L n v g u Y D g u K r g u J n g u K 0 g 4 L i L 4 L i 3 4 L m J 4 L i t L D h 9 J n F 1 b 3 Q 7 L C Z x d W 9 0 O 1 N l Y 3 R p b 2 4 x L + C 5 g O C 4 g e C 4 q e C 4 l e C 4 o + C 5 g e C 4 p e C 4 s O C 4 r e C 4 u O C 4 l e C 4 q u C 4 s u C 4 q + C 4 g e C 4 o + C 4 o + C 4 o e C 4 r e C 4 s u C 4 q + C 4 s u C 4 o y A o Q U d S T y k g X H U w M D N l X H U w M D N l I O C 4 m O C 4 u O C 4 o + C 4 g e C 4 t O C 4 i O C 4 g e C 4 s u C 4 o + C 5 g O C 4 g e C 4 q e C 4 l e C 4 o y A o Q U d S S S k v Q X V 0 b 1 J l b W 9 2 Z W R D b 2 x 1 b W 5 z M S 5 7 4 L m A 4 L i q 4 L i Z 4 L i t I O C 4 g u C 4 s u C 4 o i w 5 f S Z x d W 9 0 O y w m c X V v d D t T Z W N 0 a W 9 u M S / g u Y D g u I H g u K n g u J X g u K P g u Y H g u K X g u L D g u K 3 g u L j g u J X g u K r g u L L g u K v g u I H g u K P g u K P g u K H g u K 3 g u L L g u K v g u L L g u K M g K E F H U k 8 p I F x 1 M D A z Z V x 1 M D A z Z S D g u J j g u L j g u K P g u I H g u L T g u I j g u I H g u L L g u K P g u Y D g u I H g u K n g u J X g u K M g K E F H U k k 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9 B d X R v U m V t b 3 Z l Z E N v b H V t b n M x L n v g u K H g u L n g u K X g u I T g u Y j g u L I g K F x 1 M D A y N z A w M C D g u J r g u L L g u J c p L D E x f S Z x d W 9 0 O 1 0 s J n F 1 b 3 Q 7 Q 2 9 s d W 1 u Q 2 9 1 b n Q m c X V v d D s 6 M T I s J n F 1 b 3 Q 7 S 2 V 5 Q 2 9 s d W 1 u T m F t Z X M m c X V v d D s 6 W 1 0 s J n F 1 b 3 Q 7 Q 2 9 s d W 1 u S W R l b n R p d G l l c y Z x d W 9 0 O z p b J n F 1 b 3 Q 7 U 2 V j d G l v b j E v 4 L m A 4 L i B 4 L i p 4 L i V 4 L i j 4 L m B 4 L i l 4 L i w 4 L i t 4 L i 4 4 L i V 4 L i q 4 L i y 4 L i r 4 L i B 4 L i j 4 L i j 4 L i h 4 L i t 4 L i y 4 L i r 4 L i y 4 L i j I C h B R 1 J P K S B c d T A w M 2 V c d T A w M 2 U g 4 L i Y 4 L i 4 4 L i j 4 L i B 4 L i 0 4 L i I 4 L i B 4 L i y 4 L i j 4 L m A 4 L i B 4 L i p 4 L i V 4 L i j I C h B R 1 J J 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L 0 F 1 d G 9 S Z W 1 v d m V k Q 2 9 s d W 1 u c z E u e + C 4 q + C 4 p e C 4 s e C 4 g e C 4 l + C 4 o + C 4 s e C 4 n u C 4 o u C 5 j C 4 y L D F 9 J n F 1 b 3 Q 7 L C Z x d W 9 0 O 1 N l Y 3 R p b 2 4 x L + C 5 g O C 4 g e C 4 q e C 4 l e C 4 o + C 5 g e C 4 p e C 4 s O C 4 r e C 4 u O C 4 l e C 4 q u C 4 s u C 4 q + C 4 g e C 4 o + C 4 o + C 4 o e C 4 r e C 4 s u C 4 q + C 4 s u C 4 o y A o Q U d S T y k g X H U w M D N l X H U w M D N l I O C 4 m O C 4 u O C 4 o + C 4 g e C 4 t O C 4 i O C 4 g e C 4 s u C 4 o + C 5 g O C 4 g e C 4 q e C 4 l e C 4 o y A o Q U d S S S k v Q X V 0 b 1 J l b W 9 2 Z W R D b 2 x 1 b W 5 z M S 5 7 4 L m A 4 L i b 4 L i 0 4 L i U L D J 9 J n F 1 b 3 Q 7 L C Z x d W 9 0 O 1 N l Y 3 R p b 2 4 x L + C 5 g O C 4 g e C 4 q e C 4 l e C 4 o + C 5 g e C 4 p e C 4 s O C 4 r e C 4 u O C 4 l e C 4 q u C 4 s u C 4 q + C 4 g e C 4 o + C 4 o + C 4 o e C 4 r e C 4 s u C 4 q + C 4 s u C 4 o y A o Q U d S T y k g X H U w M D N l X H U w M D N l I O C 4 m O C 4 u O C 4 o + C 4 g e C 4 t O C 4 i O C 4 g e C 4 s u C 4 o + C 5 g O C 4 g e C 4 q e C 4 l e C 4 o y A o Q U d S S S k v Q X V 0 b 1 J l b W 9 2 Z W R D b 2 x 1 b W 5 z M S 5 7 4 L i q 4 L i 5 4 L i H 4 L i q 4 L i 4 4 L i U L D N 9 J n F 1 b 3 Q 7 L C Z x d W 9 0 O 1 N l Y 3 R p b 2 4 x L + C 5 g O C 4 g e C 4 q e C 4 l e C 4 o + C 5 g e C 4 p e C 4 s O C 4 r e C 4 u O C 4 l e C 4 q u C 4 s u C 4 q + C 4 g e C 4 o + C 4 o + C 4 o e C 4 r e C 4 s u C 4 q + C 4 s u C 4 o y A o Q U d S T y k g X H U w M D N l X H U w M D N l I O C 4 m O C 4 u O C 4 o + C 4 g e C 4 t O C 4 i O C 4 g e C 4 s u C 4 o + C 5 g O C 4 g e C 4 q e C 4 l e C 4 o y A o Q U d S S S k v Q X V 0 b 1 J l b W 9 2 Z W R D b 2 x 1 b W 5 z M S 5 7 4 L i V 4 L m I 4 L i z 4 L i q 4 L i 4 4 L i U L D R 9 J n F 1 b 3 Q 7 L C Z x d W 9 0 O 1 N l Y 3 R p b 2 4 x L + C 5 g O C 4 g e C 4 q e C 4 l e C 4 o + C 5 g e C 4 p e C 4 s O C 4 r e C 4 u O C 4 l e C 4 q u C 4 s u C 4 q + C 4 g e C 4 o + C 4 o + C 4 o e C 4 r e C 4 s u C 4 q + C 4 s u C 4 o y A o Q U d S T y k g X H U w M D N l X H U w M D N l I O C 4 m O C 4 u O C 4 o + C 4 g e C 4 t O C 4 i O C 4 g e C 4 s u C 4 o + C 5 g O C 4 g e C 4 q e C 4 l e C 4 o y A o Q U d S S S k v Q X V 0 b 1 J l b W 9 2 Z W R D b 2 x 1 b W 5 z M S 5 7 4 L i l 4 L m I 4 L i y 4 L i q 4 L i 4 4 L i U L D V 9 J n F 1 b 3 Q 7 L C Z x d W 9 0 O 1 N l Y 3 R p b 2 4 x L + C 5 g O C 4 g e C 4 q e C 4 l e C 4 o + C 5 g e C 4 p e C 4 s O C 4 r e C 4 u O C 4 l e C 4 q u C 4 s u C 4 q + C 4 g e C 4 o + C 4 o + C 4 o e C 4 r e C 4 s u C 4 q + C 4 s u C 4 o y A o Q U d S T y k g X H U w M D N l X H U w M D N l I O C 4 m O C 4 u O C 4 o + C 4 g e C 4 t O C 4 i O C 4 g e C 4 s u C 4 o + C 5 g O C 4 g e C 4 q e C 4 l e C 4 o y A o Q U d S S S 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v Q X V 0 b 1 J l b W 9 2 Z W R D b 2 x 1 b W 5 z M S 5 7 4 L m A 4 L i q 4 L i Z 4 L i t I O C 4 i + C 4 t + C 5 i e C 4 r S w 4 f S Z x d W 9 0 O y w m c X V v d D t T Z W N 0 a W 9 u M S / g u Y D g u I H g u K n g u J X g u K P g u Y H g u K X g u L D g u K 3 g u L j g u J X g u K r g u L L g u K v g u I H g u K P g u K P g u K H g u K 3 g u L L g u K v g u L L g u K M g K E F H U k 8 p I F x 1 M D A z Z V x 1 M D A z Z S D g u J j g u L j g u K P g u I H g u L T g u I j g u I H g u L L g u K P g u Y D g u I H g u K n g u J X g u K M g K E F H U k k p L 0 F 1 d G 9 S Z W 1 v d m V k Q 2 9 s d W 1 u c z E u e + C 5 g O C 4 q u C 4 m e C 4 r S D g u I L g u L L g u K I s O X 0 m c X V v d D s s J n F 1 b 3 Q 7 U 2 V j d G l v b j E v 4 L m A 4 L i B 4 L i p 4 L i V 4 L i j 4 L m B 4 L i l 4 L i w 4 L i t 4 L i 4 4 L i V 4 L i q 4 L i y 4 L i r 4 L i B 4 L i j 4 L i j 4 L i h 4 L i t 4 L i y 4 L i r 4 L i y 4 L i j I C h B R 1 J P K S B c d T A w M 2 V c d T A w M 2 U g 4 L i Y 4 L i 4 4 L i j 4 L i B 4 L i 0 4 L i I 4 L i B 4 L i y 4 L i j 4 L m A 4 L i B 4 L i p 4 L i V 4 L i j I C h B R 1 J J 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v Q X V 0 b 1 J l b W 9 2 Z W R D b 2 x 1 b W 5 z M S 5 7 4 L i h 4 L i 5 4 L i l 4 L i E 4 L m I 4 L i y I C h c d T A w M j c w M D A g 4 L i a 4 L i y 4 L i X K S w x M X 0 m c X V v d D t d L C Z x d W 9 0 O 1 J l b G F 0 a W 9 u c 2 h p c E l u Z m 8 m c X V v d D s 6 W 1 1 9 I i A v P j x F b n R y e S B U e X B l P S J B Z G R l Z F R v R G F 0 Y U 1 v Z G V s I i B W Y W x 1 Z T 0 i b D A 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E Y X R h M 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B c H B l b m R l Z C U y M F F 1 Z X J 5 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0 F w c G V u Z G V k J T I w U X V l c n k 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1 N w b G l 0 J T I w Q 2 9 s d W 1 u J T I w Y n k l M j B E Z W x p b W l 0 Z X I 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v Q 2 h h b m d l Z C U y M F R 5 c G U 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y O T Q y M z Q x W i I g L z 4 8 R W 5 0 c n k g V H l w Z T 0 i U m V s Y X R p b 2 5 z a G l w S W 5 m b 0 N v b n R h a W 5 l c i I g V m F s d W U 9 I n N 7 J n F 1 b 3 Q 7 Y 2 9 s d W 1 u Q 2 9 1 b n Q m c X V v d D s 6 M T E s J n F 1 b 3 Q 7 a 2 V 5 Q 2 9 s d W 1 u T m F t Z X M m c X V v d D s 6 W 1 0 s J n F 1 b 3 Q 7 c X V l c n l S Z W x h d G l v b n N o a X B z J n F 1 b 3 Q 7 O l t d L C Z x d W 9 0 O 2 N v b H V t b k l k Z W 5 0 a X R p Z X M m c X V v d D s 6 W y Z x d W 9 0 O 1 N l Y 3 R p b 2 4 x L + C 5 g O C 4 g e C 4 q e C 4 l e C 4 o + C 5 g e C 4 p e C 4 s O C 4 r e C 4 u O C 4 l e C 4 q u C 4 s u C 4 q + C 4 g e C 4 o + C 4 o + C 4 o e C 4 r e C 4 s u C 4 q + C 4 s u C 4 o y A o Q U d S T y k g X H U w M D N l X H U w M D N l I O C 4 r e C 4 s u C 4 q + C 4 s u C 4 o + C 5 g e C 4 p e C 4 s O C 5 g O C 4 h O C 4 o + C 4 t + C 5 i O C 4 r e C 4 h + C 4 l O C 4 t + C 5 i O C 4 o S A o R k 9 P R C k v Q X V 0 b 1 J l b W 9 2 Z W R D b 2 x 1 b W 5 z M S 5 7 4 L i r 4 L i l 4 L i x 4 L i B 4 L i X 4 L i j 4 L i x 4 L i e 4 L i i 4 L m M L D B 9 J n F 1 b 3 Q 7 L C Z x d W 9 0 O 1 N l Y 3 R p b 2 4 x L + C 5 g O C 4 g e C 4 q e C 4 l e C 4 o + C 5 g e C 4 p e C 4 s O C 4 r e C 4 u O C 4 l e C 4 q u C 4 s u C 4 q + C 4 g e C 4 o + C 4 o + C 4 o e C 4 r e C 4 s u C 4 q + C 4 s u C 4 o y A o Q U d S T y k g X H U w M D N l X H U w M D N l I O C 4 r e C 4 s u C 4 q + C 4 s u C 4 o + C 5 g e C 4 p e C 4 s O C 5 g O C 4 h O C 4 o + C 4 t + C 5 i O C 4 r e C 4 h + C 4 l O C 4 t + C 5 i O C 4 o S A o R k 9 P R C k v Q X V 0 b 1 J l b W 9 2 Z W R D b 2 x 1 b W 5 z M S 5 7 4 L m A 4 L i b 4 L i 0 4 L i U L D F 9 J n F 1 b 3 Q 7 L C Z x d W 9 0 O 1 N l Y 3 R p b 2 4 x L + C 5 g O C 4 g e C 4 q e C 4 l e C 4 o + C 5 g e C 4 p e C 4 s O C 4 r e C 4 u O C 4 l e C 4 q u C 4 s u C 4 q + C 4 g e C 4 o + C 4 o + C 4 o e C 4 r e C 4 s u C 4 q + C 4 s u C 4 o y A o Q U d S T y k g X H U w M D N l X H U w M D N l I O C 4 r e C 4 s u C 4 q + C 4 s u C 4 o + C 5 g e C 4 p e C 4 s O C 5 g O C 4 h O C 4 o + C 4 t + C 5 i O C 4 r e C 4 h + C 4 l O C 4 t + C 5 i O C 4 o S A o R k 9 P R C k v Q X V 0 b 1 J l b W 9 2 Z W R D b 2 x 1 b W 5 z M S 5 7 4 L i q 4 L i 5 4 L i H 4 L i q 4 L i 4 4 L i U L D J 9 J n F 1 b 3 Q 7 L C Z x d W 9 0 O 1 N l Y 3 R p b 2 4 x L + C 5 g O C 4 g e C 4 q e C 4 l e C 4 o + C 5 g e C 4 p e C 4 s O C 4 r e C 4 u O C 4 l e C 4 q u C 4 s u C 4 q + C 4 g e C 4 o + C 4 o + C 4 o e C 4 r e C 4 s u C 4 q + C 4 s u C 4 o y A o Q U d S T y k g X H U w M D N l X H U w M D N l I O C 4 r e C 4 s u C 4 q + C 4 s u C 4 o + C 5 g e C 4 p e C 4 s O C 5 g O C 4 h O C 4 o + C 4 t + C 5 i O C 4 r e C 4 h + C 4 l O C 4 t + C 5 i O C 4 o S A o R k 9 P R C k v Q X V 0 b 1 J l b W 9 2 Z W R D b 2 x 1 b W 5 z M S 5 7 4 L i V 4 L m I 4 L i z 4 L i q 4 L i 4 4 L i U L D N 9 J n F 1 b 3 Q 7 L C Z x d W 9 0 O 1 N l Y 3 R p b 2 4 x L + C 5 g O C 4 g e C 4 q e C 4 l e C 4 o + C 5 g e C 4 p e C 4 s O C 4 r e C 4 u O C 4 l e C 4 q u C 4 s u C 4 q + C 4 g e C 4 o + C 4 o + C 4 o e C 4 r e C 4 s u C 4 q + C 4 s u C 4 o y A o Q U d S T y k g X H U w M D N l X H U w M D N l I O C 4 r e C 4 s u C 4 q + C 4 s u C 4 o + C 5 g e C 4 p e C 4 s O C 5 g O C 4 h O C 4 o + C 4 t + C 5 i O C 4 r e C 4 h + C 4 l O C 4 t + C 5 i O C 4 o S A o R k 9 P R C k v Q X V 0 b 1 J l b W 9 2 Z W R D b 2 x 1 b W 5 z M S 5 7 4 L i l 4 L m I 4 L i y 4 L i q 4 L i 4 4 L i U L D R 9 J n F 1 b 3 Q 7 L C Z x d W 9 0 O 1 N l Y 3 R p b 2 4 x L + C 5 g O C 4 g e C 4 q e C 4 l e C 4 o + C 5 g e C 4 p e C 4 s O C 4 r e C 4 u O C 4 l e C 4 q u C 4 s u C 4 q + C 4 g e C 4 o + C 4 o + C 4 o e C 4 r e C 4 s u C 4 q + C 4 s u C 4 o y A o Q U d S T y k g X H U w M D N l X H U w M D N l I O C 4 r e C 4 s u C 4 q + C 4 s u C 4 o + C 5 g e C 4 p e C 4 s O C 5 g O C 4 h O C 4 o + C 4 t + C 5 i O C 4 r e C 4 h + C 4 l O C 4 t + C 5 i O C 4 o S A o R k 9 P R C k v Q X V 0 b 1 J l b W 9 2 Z W R D b 2 x 1 b W 5 z M S 5 7 4 L m A 4 L i b 4 L i l 4 L i 1 4 L m I 4 L i i 4 L i Z I O C 5 g e C 4 m + C 4 p e C 4 h y w 1 f S Z x d W 9 0 O y w m c X V v d D t T Z W N 0 a W 9 u M S / g u Y D g u I H g u K n g u J X g u K P g u Y H g u K X g u L D g u K 3 g u L j g u J X g u K r g u L L g u K v g u I H g u K P g u K P g u K H g u K 3 g u L L g u K v g u L L g u K M g K E F H U k 8 p I F x 1 M D A z Z V x 1 M D A z Z S D g u K 3 g u L L g u K v g u L L g u K P g u Y H g u K X g u L D g u Y D g u I T g u K P g u L f g u Y j g u K 3 g u I f g u J T g u L f g u Y j g u K E g K E Z P T 0 Q p L 0 F 1 d G 9 S Z W 1 v d m V k Q 2 9 s d W 1 u c z E u e y X g u Y D g u J v g u K X g u L X g u Y j g u K L g u J k g 4 L m B 4 L i b 4 L i l 4 L i H L D Z 9 J n F 1 b 3 Q 7 L C Z x d W 9 0 O 1 N l Y 3 R p b 2 4 x L + C 5 g O C 4 g e C 4 q e C 4 l e C 4 o + C 5 g e C 4 p e C 4 s O C 4 r e C 4 u O C 4 l e C 4 q u C 4 s u C 4 q + C 4 g e C 4 o + C 4 o + C 4 o e C 4 r e C 4 s u C 4 q + C 4 s u C 4 o y A o Q U d S T y k g X H U w M D N l X H U w M D N l I O C 4 r e C 4 s u C 4 q + C 4 s u C 4 o + C 5 g e C 4 p e C 4 s O C 5 g O C 4 h O C 4 o + C 4 t + C 5 i O C 4 r e C 4 h + C 4 l O C 4 t + C 5 i O C 4 o S A o R k 9 P R C k v Q X V 0 b 1 J l b W 9 2 Z W R D b 2 x 1 b W 5 z M S 5 7 4 L m A 4 L i q 4 L i Z 4 L i t I O C 4 i + C 4 t + C 5 i e C 4 r S w 3 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L g u L L g u K I s O H 0 m c X V v d D s s J n F 1 b 3 Q 7 U 2 V j d G l v b j E v 4 L m A 4 L i B 4 L i p 4 L i V 4 L i j 4 L m B 4 L i l 4 L i w 4 L i t 4 L i 4 4 L i V 4 L i q 4 L i y 4 L i r 4 L i B 4 L i j 4 L i j 4 L i h 4 L i t 4 L i y 4 L i r 4 L i y 4 L i j I C h B R 1 J P K S B c d T A w M 2 V c d T A w M 2 U g 4 L i t 4 L i y 4 L i r 4 L i y 4 L i j 4 L m B 4 L i l 4 L i w 4 L m A 4 L i E 4 L i j 4 L i 3 4 L m I 4 L i t 4 L i H 4 L i U 4 L i 3 4 L m I 4 L i h I C h G T 0 9 E K S 9 B d X R v U m V t b 3 Z l Z E N v b H V t b n M x L n v g u J v g u K P g u L T g u K H g u L L g u J M g K O C 4 q + C 4 u O C 5 i e C 4 m S k s O X 0 m c X V v d D s s J n F 1 b 3 Q 7 U 2 V j d G l v b j E v 4 L m A 4 L i B 4 L i p 4 L i V 4 L i j 4 L m B 4 L i l 4 L i w 4 L i t 4 L i 4 4 L i V 4 L i q 4 L i y 4 L i r 4 L i B 4 L i j 4 L i j 4 L i h 4 L i t 4 L i y 4 L i r 4 L i y 4 L i j I C h B R 1 J P K S B c d T A w M 2 V c d T A w M 2 U g 4 L i t 4 L i y 4 L i r 4 L i y 4 L i j 4 L m B 4 L i l 4 L i w 4 L m A 4 L i E 4 L i j 4 L i 3 4 L m I 4 L i t 4 L i H 4 L i U 4 L i 3 4 L m I 4 L i h I C h G T 0 9 E K S 9 B d X R v U m V t b 3 Z l Z E N v b H V t b n M x L n v g u K H g u L n g u K X g u I T g u Y j g u L I g K F x 1 M D A y N z A w M C D g u J r g u L L g u J c p L D E w f S Z x d W 9 0 O 1 0 s J n F 1 b 3 Q 7 Q 2 9 s d W 1 u Q 2 9 1 b n Q m c X V v d D s 6 M T E s J n F 1 b 3 Q 7 S 2 V 5 Q 2 9 s d W 1 u T m F t Z X M m c X V v d D s 6 W 1 0 s J n F 1 b 3 Q 7 Q 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y 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R h d G E 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M z Q 2 N j Y 1 O 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D b 2 x 1 b W 5 D b 3 V u d C Z x d W 9 0 O z o x M S w m c X V v d D t L Z X l D b 2 x 1 b W 5 O Y W 1 l c y Z x d W 9 0 O z p b X S w m c X V v d D t D 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D a G F u Z 2 V k J T I w V H l w 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M 4 N T U 2 M T l a I i A v P j x F b n R y e S B U e X B l P S J S Z W x h d G l v b n N o a X B J b m Z v Q 2 9 u d G F p b m V y I i B W Y W x 1 Z T 0 i c 3 s m c X V v d D t j b 2 x 1 b W 5 D b 3 V u d C Z x d W 9 0 O z o x M S w m c X V v d D t r Z X l D b 2 x 1 b W 5 O Y W 1 l c y Z x d W 9 0 O z p b X S w m c X V v d D t x d W V y e V J l b G F 0 a W 9 u c 2 h p c H M m c X V v d D s 6 W 1 0 s J n F 1 b 3 Q 7 Y 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4 i u C 4 t O C 5 i e C 4 m e C 4 q u C 5 i O C 4 p + C 4 m e C 4 r e C 4 t O C 5 g O C 4 p e C 5 h + C 4 g e C 4 l + C 4 o + C 4 r e C 4 m e C 4 t O C 4 g e C 4 q u C 5 j C A o R V R S T 0 4 p L 0 F 1 d G 9 S Z W 1 v d m V k Q 2 9 s d W 1 u c z E u e + C 4 q + C 4 p e C 4 s e C 4 g e C 4 l + C 4 o + C 4 s e C 4 n u C 4 o u C 5 j C w w f S Z x d W 9 0 O y w m c X V v d D t T Z W N 0 a W 9 u M S / g u Y D g u J f g u I T g u Y L g u J n g u Y L g u K X g u K L g u L U g K F R F Q 0 g p I F x 1 M D A z Z V x 1 M D A z Z S D g u I r g u L T g u Y n g u J n g u K r g u Y j g u K f g u J n g u K 3 g u L T g u Y D g u K X g u Y f g u I H g u J f g u K P g u K 3 g u J n g u L T g u I H g u K r g u Y w g K E V U U k 9 O K S 9 B d X R v U m V t b 3 Z l Z E N v b H V t b n M x L n v g u Y D g u J v g u L T g u J Q s M X 0 m c X V v d D s s J n F 1 b 3 Q 7 U 2 V j d G l v b j E v 4 L m A 4 L i X 4 L i E 4 L m C 4 L i Z 4 L m C 4 L i l 4 L i i 4 L i 1 I C h U R U N I K S B c d T A w M 2 V c d T A w M 2 U g 4 L i K 4 L i 0 4 L m J 4 L i Z 4 L i q 4 L m I 4 L i n 4 L i Z 4 L i t 4 L i 0 4 L m A 4 L i l 4 L m H 4 L i B 4 L i X 4 L i j 4 L i t 4 L i Z 4 L i 0 4 L i B 4 L i q 4 L m M I C h F V F J P T i k v Q X V 0 b 1 J l b W 9 2 Z W R D b 2 x 1 b W 5 z M S 5 7 4 L i q 4 L i 5 4 L i H 4 L i q 4 L i 4 4 L i U L D J 9 J n F 1 b 3 Q 7 L C Z x d W 9 0 O 1 N l Y 3 R p b 2 4 x L + C 5 g O C 4 l + C 4 h O C 5 g u C 4 m e C 5 g u C 4 p e C 4 o u C 4 t S A o V E V D S C k g X H U w M D N l X H U w M D N l I O C 4 i u C 4 t O C 5 i e C 4 m e C 4 q u C 5 i O C 4 p + C 4 m e C 4 r e C 4 t O C 5 g O C 4 p e C 5 h + C 4 g e C 4 l + C 4 o + C 4 r e C 4 m e C 4 t O C 4 g e C 4 q u C 5 j C A o R V R S T 0 4 p L 0 F 1 d G 9 S Z W 1 v d m V k Q 2 9 s d W 1 u c z E u e + C 4 l e C 5 i O C 4 s + C 4 q u C 4 u O C 4 l C w z f S Z x d W 9 0 O y w m c X V v d D t T Z W N 0 a W 9 u M S / g u Y D g u J f g u I T g u Y L g u J n g u Y L g u K X g u K L g u L U g K F R F Q 0 g p I F x 1 M D A z Z V x 1 M D A z Z S D g u I r g u L T g u Y n g u J n g u K r g u Y j g u K f g u J n g u K 3 g u L T g u Y D g u K X g u Y f g u I H g u J f g u K P g u K 3 g u J n g u L T g u I H g u K r g u Y w g K E V U U k 9 O K S 9 B d X R v U m V t b 3 Z l Z E N v b H V t b n M x L n v g u K X g u Y j g u L L g u K r g u L j g u J Q s N H 0 m c X V v d D s s J n F 1 b 3 Q 7 U 2 V j d G l v b j E v 4 L m A 4 L i X 4 L i E 4 L m C 4 L i Z 4 L m C 4 L i l 4 L i i 4 L i 1 I C h U R U N I K S B c d T A w M 2 V c d T A w M 2 U g 4 L i K 4 L i 0 4 L m J 4 L i Z 4 L i q 4 L m I 4 L i n 4 L i Z 4 L i t 4 L i 0 4 L m A 4 L i l 4 L m H 4 L i B 4 L i X 4 L i j 4 L i t 4 L i Z 4 L i 0 4 L i B 4 L i q 4 L m M I C h F V F J P T i k v Q X V 0 b 1 J l b W 9 2 Z W R D b 2 x 1 b W 5 z M S 5 7 4 L m A 4 L i b 4 L i l 4 L i 1 4 L m I 4 L i i 4 L i Z I O C 5 g e C 4 m + C 4 p e C 4 h y w 1 f S Z x d W 9 0 O y w m c X V v d D t T Z W N 0 a W 9 u M S / g u Y D g u J f g u I T g u Y L g u J n g u Y L g u K X g u K L g u L U g K F R F Q 0 g p I F x 1 M D A z Z V x 1 M D A z Z S D g u I r g u L T g u Y n g u J n g u K r g u Y j g u K f g u J n g u K 3 g u L T g u Y D g u K X g u Y f g u I H g u J f g u K P g u K 3 g u J n g u L T g u I H g u K r g u Y w g K E V U U k 9 O K S 9 B d X R v U m V t b 3 Z l Z E N v b H V t b n M x L n s l 4 L m A 4 L i b 4 L i l 4 L i 1 4 L m I 4 L i i 4 L i Z I O C 5 g e C 4 m + C 4 p e C 4 h y w 2 f S Z x d W 9 0 O y w m c X V v d D t T Z W N 0 a W 9 u M S / g u Y D g u J f g u I T g u Y L g u J n g u Y L g u K X g u K L g u L U g K F R F Q 0 g p I F x 1 M D A z Z V x 1 M D A z Z S D g u I r g u L T g u Y n g u J n g u K r g u Y j g u K f g u J n g u K 3 g u L T g u Y D g u K X g u Y f g u I H g u J f g u K P g u K 3 g u J n g u L T g u I H g u K r g u Y w g K E V U U k 9 O K S 9 B d X R v U m V t b 3 Z l Z E N v b H V t b n M x L n v g u Y D g u K r g u J n g u K 0 g 4 L i L 4 L i 3 4 L m J 4 L i t L D d 9 J n F 1 b 3 Q 7 L C Z x d W 9 0 O 1 N l Y 3 R p b 2 4 x L + C 5 g O C 4 l + C 4 h O C 5 g u C 4 m e C 5 g u C 4 p e C 4 o u C 4 t S A o V E V D S C k g X H U w M D N l X H U w M D N l I O C 4 i u C 4 t O C 5 i e C 4 m e C 4 q u C 5 i O C 4 p + C 4 m e C 4 r e C 4 t O C 5 g O C 4 p e C 5 h + C 4 g e C 4 l + C 4 o + C 4 r e C 4 m e C 4 t O C 4 g e C 4 q u C 5 j C A o R V R S T 0 4 p L 0 F 1 d G 9 S Z W 1 v d m V k Q 2 9 s d W 1 u c z E u e + C 5 g O C 4 q u C 4 m e C 4 r S D g u I L g u L L g u K I s O H 0 m c X V v d D s s J n F 1 b 3 Q 7 U 2 V j d G l v b j E v 4 L m A 4 L i X 4 L i E 4 L m C 4 L i Z 4 L m C 4 L i l 4 L i i 4 L i 1 I C h U R U N I K S B c d T A w M 2 V c d T A w M 2 U g 4 L i K 4 L i 0 4 L m J 4 L i Z 4 L i q 4 L m I 4 L i n 4 L i Z 4 L i t 4 L i 0 4 L m A 4 L i l 4 L m H 4 L i B 4 L i X 4 L i j 4 L i t 4 L i Z 4 L i 0 4 L i B 4 L i q 4 L m M I C h F V F J P T i k v Q X V 0 b 1 J l b W 9 2 Z W R D b 2 x 1 b W 5 z M S 5 7 4 L i b 4 L i j 4 L i 0 4 L i h 4 L i y 4 L i T I C j g u K v g u L j g u Y n g u J k p L D l 9 J n F 1 b 3 Q 7 L C Z x d W 9 0 O 1 N l Y 3 R p b 2 4 x L + C 5 g O C 4 l + C 4 h O C 5 g u C 4 m e C 5 g u C 4 p e C 4 o u C 4 t S A o V E V D S C k g X H U w M D N l X H U w M D N l I O C 4 i u C 4 t O C 5 i e C 4 m e C 4 q u C 5 i O C 4 p + C 4 m e C 4 r e C 4 t O C 5 g O C 4 p e C 5 h + C 4 g e C 4 l + C 4 o + C 4 r e C 4 m e C 4 t O C 4 g e C 4 q u C 5 j C A o R V R S T 0 4 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M 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v R G F 0 Y T I 4 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z 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D g 0 O D E y M l o i I C 8 + P E V u d H J 5 I F R 5 c G U 9 I l J l b G F 0 a W 9 u c 2 h p c E l u Z m 9 D b 2 5 0 Y W l u Z X I i I F Z h b H V l P S J z e y Z x d W 9 0 O 2 N v b H V t b k N v d W 5 0 J n F 1 b 3 Q 7 O j E x L C Z x d W 9 0 O 2 t l e U N v b H V t b k 5 h b W V z J n F 1 b 3 Q 7 O l t d L C Z x d W 9 0 O 3 F 1 Z X J 5 U m V s Y X R p b 2 5 z a G l w c y Z x d W 9 0 O z p b X S w m c X V v d D t j b 2 x 1 b W 5 J Z G V u d G l 0 a W V z J n F 1 b 3 Q 7 O l s m c X V v d D t T Z W N 0 a W 9 u M S / g u J f g u K P g u L H g u J 7 g u K L g u L L g u I H g u K M g K F J F U 0 9 V U k M p I F x 1 M D A z Z V x 1 M D A z Z S D g u Y D g u K v g u K H g u L f g u K 3 g u I f g u Y H g u K P g u Y g g K E 1 J T k U p L 0 F 1 d G 9 S Z W 1 v d m V k Q 2 9 s d W 1 u c z E u e + C 4 q + C 4 p e C 4 s e C 4 g e C 4 l + C 4 o + C 4 s e C 4 n u C 4 o u C 5 j C w w f S Z x d W 9 0 O y w m c X V v d D t T Z W N 0 a W 9 u M S / g u J f g u K P g u L H g u J 7 g u K L g u L L g u I H g u K M g K F J F U 0 9 V U k M p I F x 1 M D A z Z V x 1 M D A z Z S D g u Y D g u K v g u K H g u L f g u K 3 g u I f g u Y H g u K P g u Y g g K E 1 J T k U p L 0 F 1 d G 9 S Z W 1 v d m V k Q 2 9 s d W 1 u c z E u e + C 5 g O C 4 m + C 4 t O C 4 l C w x f S Z x d W 9 0 O y w m c X V v d D t T Z W N 0 a W 9 u M S / g u J f g u K P g u L H g u J 7 g u K L g u L L g u I H g u K M g K F J F U 0 9 V U k M p I F x 1 M D A z Z V x 1 M D A z Z S D g u Y D g u K v g u K H g u L f g u K 3 g u I f g u Y H g u K P g u Y g g K E 1 J T k U p L 0 F 1 d G 9 S Z W 1 v d m V k Q 2 9 s d W 1 u c z E u e + C 4 q u C 4 u e C 4 h + C 4 q u C 4 u O C 4 l C w y f S Z x d W 9 0 O y w m c X V v d D t T Z W N 0 a W 9 u M S / g u J f g u K P g u L H g u J 7 g u K L g u L L g u I H g u K M g K F J F U 0 9 V U k M p I F x 1 M D A z Z V x 1 M D A z Z S D g u Y D g u K v g u K H g u L f g u K 3 g u I f g u Y H g u K P g u Y g g K E 1 J T k U p L 0 F 1 d G 9 S Z W 1 v d m V k Q 2 9 s d W 1 u c z E u e + C 4 l e C 5 i O C 4 s + C 4 q u C 4 u O C 4 l C w z f S Z x d W 9 0 O y w m c X V v d D t T Z W N 0 a W 9 u M S / g u J f g u K P g u L H g u J 7 g u K L g u L L g u I H g u K M g K F J F U 0 9 V U k M p I F x 1 M D A z Z V x 1 M D A z Z S D g u Y D g u K v g u K H g u L f g u K 3 g u I f g u Y H g u K P g u Y g g K E 1 J T k U p L 0 F 1 d G 9 S Z W 1 v d m V k Q 2 9 s d W 1 u c z E u e + C 4 p e C 5 i O C 4 s u C 4 q u C 4 u O C 4 l C w 0 f S Z x d W 9 0 O y w m c X V v d D t T Z W N 0 a W 9 u M S / g u J f g u K P g u L H g u J 7 g u K L g u L L g u I H g u K M g K F J F U 0 9 V U k M p I F x 1 M D A z Z V x 1 M D A z Z S D g u Y D g u K v g u K H g u L f g u K 3 g u I f g u Y H g u K P g u Y g g K E 1 J T k U p L 0 F 1 d G 9 S Z W 1 v d m V k Q 2 9 s d W 1 u c z E u e + C 5 g O C 4 m + C 4 p e C 4 t e C 5 i O C 4 o u C 4 m S D g u Y H g u J v g u K X g u I c s N X 0 m c X V v d D s s J n F 1 b 3 Q 7 U 2 V j d G l v b j E v 4 L i X 4 L i j 4 L i x 4 L i e 4 L i i 4 L i y 4 L i B 4 L i j I C h S R V N P V V J D K S B c d T A w M 2 V c d T A w M 2 U g 4 L m A 4 L i r 4 L i h 4 L i 3 4 L i t 4 L i H 4 L m B 4 L i j 4 L m I I C h N S U 5 F K S 9 B d X R v U m V t b 3 Z l Z E N v b H V t b n M x L n s l 4 L m A 4 L i b 4 L i l 4 L i 1 4 L m I 4 L i i 4 L i Z I O C 5 g e C 4 m + C 4 p e C 4 h y w 2 f S Z x d W 9 0 O y w m c X V v d D t T Z W N 0 a W 9 u M S / g u J f g u K P g u L H g u J 7 g u K L g u L L g u I H g u K M g K F J F U 0 9 V U k M p I F x 1 M D A z Z V x 1 M D A z Z S D g u Y D g u K v g u K H g u L f g u K 3 g u I f g u Y H g u K P g u Y g g K E 1 J T k U p L 0 F 1 d G 9 S Z W 1 v d m V k Q 2 9 s d W 1 u c z E u e + C 5 g O C 4 q u C 4 m e C 4 r S D g u I v g u L f g u Y n g u K 0 s N 3 0 m c X V v d D s s J n F 1 b 3 Q 7 U 2 V j d G l v b j E v 4 L i X 4 L i j 4 L i x 4 L i e 4 L i i 4 L i y 4 L i B 4 L i j I C h S R V N P V V J D K S B c d T A w M 2 V c d T A w M 2 U g 4 L m A 4 L i r 4 L i h 4 L i 3 4 L i t 4 L i H 4 L m B 4 L i j 4 L m I I C h N S U 5 F K S 9 B d X R v U m V t b 3 Z l Z E N v b H V t b n M x L n v g u Y D g u K r g u J n g u K 0 g 4 L i C 4 L i y 4 L i i L D h 9 J n F 1 b 3 Q 7 L C Z x d W 9 0 O 1 N l Y 3 R p b 2 4 x L + C 4 l + C 4 o + C 4 s e C 4 n u C 4 o u C 4 s u C 4 g e C 4 o y A o U k V T T 1 V S Q y k g X H U w M D N l X H U w M D N l I O C 5 g O C 4 q + C 4 o e C 4 t + C 4 r e C 4 h + C 5 g e C 4 o + C 5 i C A o T U l O R S k v Q X V 0 b 1 J l b W 9 2 Z W R D b 2 x 1 b W 5 z M S 5 7 4 L i b 4 L i j 4 L i 0 4 L i h 4 L i y 4 L i T I C j g u K v g u L j g u Y n g u J k p L D l 9 J n F 1 b 3 Q 7 L C Z x d W 9 0 O 1 N l Y 3 R p b 2 4 x L + C 4 l + C 4 o + C 4 s e C 4 n u C 4 o u C 4 s u C 4 g e C 4 o y A o U k V T T 1 V S Q y k g X H U w M D N l X H U w M D N l I O C 5 g O C 4 q + C 4 o e C 4 t + C 4 r e C 4 h + C 5 g e C 4 o + C 5 i C A o T U l O R S 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M 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y k v Q 2 h h b m d l Z C U y M F R 5 c G 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1 N T U x O T Y 4 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D b 2 x 1 b W 5 D b 3 V u d C Z x d W 9 0 O z o x M S w m c X V v d D t L Z X l D b 2 x 1 b W 5 O Y W 1 l c y Z x d W 9 0 O z p b X S w m c X V v d D t D b 2 x 1 b W 5 J Z G V u d G l 0 a W V z J n F 1 b 3 Q 7 O l s m c X V v d D t T Z W N 0 a W 9 u M S / g u J f g u K P g u L H g u J 7 g u K L g u L L g u I H g u K M g K F J F U 0 9 V U k M p I F x 1 M D A z Z V x 1 M D A z Z S D g u J 7 g u K X g u L H g u I f g u I f g u L L g u J n g u Y H g u K X g u L D g u K r g u L L g u J j g u L L g u K P g u J P g u L n g u J v g u Y L g u K D g u I Q g K E V O R V J H K S 9 B d X R v U m V t b 3 Z l Z E N v b H V t b n M x L n v g u K v g u K X g u L H g u I H g u J f g u K P g u L H g u J 7 g u K L g u Y w s M H 0 m c X V v d D s s J n F 1 b 3 Q 7 U 2 V j d G l v b j E v 4 L i X 4 L i j 4 L i x 4 L i e 4 L i i 4 L i y 4 L i B 4 L i j I C h S R V N P V V J D K S B c d T A w M 2 V c d T A w M 2 U g 4 L i e 4 L i l 4 L i x 4 L i H 4 L i H 4 L i y 4 L i Z 4 L m B 4 L i l 4 L i w 4 L i q 4 L i y 4 L i Y 4 L i y 4 L i j 4 L i T 4 L i 5 4 L i b 4 L m C 4 L i g 4 L i E I C h F T k V S R y k v Q X V 0 b 1 J l b W 9 2 Z W R D b 2 x 1 b W 5 z M S 5 7 4 L m A 4 L i b 4 L i 0 4 L i U L D F 9 J n F 1 b 3 Q 7 L C Z x d W 9 0 O 1 N l Y 3 R p b 2 4 x L + C 4 l + C 4 o + C 4 s e C 4 n u C 4 o u C 4 s u C 4 g e C 4 o y A o U k V T T 1 V S Q y k g X H U w M D N l X H U w M D N l I O C 4 n u C 4 p e C 4 s e C 4 h + C 4 h + C 4 s u C 4 m e C 5 g e C 4 p e C 4 s O C 4 q u C 4 s u C 4 m O C 4 s u C 4 o + C 4 k + C 4 u e C 4 m + C 5 g u C 4 o O C 4 h C A o R U 5 F U k c p L 0 F 1 d G 9 S Z W 1 v d m V k Q 2 9 s d W 1 u c z E u e + C 4 q u C 4 u e C 4 h + C 4 q u C 4 u O C 4 l C w y f S Z x d W 9 0 O y w m c X V v d D t T Z W N 0 a W 9 u M S / g u J f g u K P g u L H g u J 7 g u K L g u L L g u I H g u K M g K F J F U 0 9 V U k M p I F x 1 M D A z Z V x 1 M D A z Z S D g u J 7 g u K X g u L H g u I f g u I f g u L L g u J n g u Y H g u K X g u L D g u K r g u L L g u J j g u L L g u K P g u J P g u L n g u J v g u Y L g u K D g u I Q g K E V O R V J H K S 9 B d X R v U m V t b 3 Z l Z E N v b H V t b n M x L n v g u J X g u Y j g u L P g u K r g u L j g u J Q s M 3 0 m c X V v d D s s J n F 1 b 3 Q 7 U 2 V j d G l v b j E v 4 L i X 4 L i j 4 L i x 4 L i e 4 L i i 4 L i y 4 L i B 4 L i j I C h S R V N P V V J D K S B c d T A w M 2 V c d T A w M 2 U g 4 L i e 4 L i l 4 L i x 4 L i H 4 L i H 4 L i y 4 L i Z 4 L m B 4 L i l 4 L i w 4 L i q 4 L i y 4 L i Y 4 L i y 4 L i j 4 L i T 4 L i 5 4 L i b 4 L m C 4 L i g 4 L i E I C h F T k V S R y k v Q X V 0 b 1 J l b W 9 2 Z W R D b 2 x 1 b W 5 z M S 5 7 4 L i l 4 L m I 4 L i y 4 L i q 4 L i 4 4 L i U L D R 9 J n F 1 b 3 Q 7 L C Z x d W 9 0 O 1 N l Y 3 R p b 2 4 x L + C 4 l + C 4 o + C 4 s e C 4 n u C 4 o u C 4 s u C 4 g e C 4 o y A o U k V T T 1 V S Q y k g X H U w M D N l X H U w M D N l I O C 4 n u C 4 p e C 4 s e C 4 h + C 4 h + C 4 s u C 4 m e C 5 g e C 4 p e C 4 s O C 4 q u C 4 s u C 4 m O C 4 s u C 4 o + C 4 k + C 4 u e C 4 m + C 5 g u C 4 o O C 4 h C A o R U 5 F U k c p L 0 F 1 d G 9 S Z W 1 v d m V k Q 2 9 s d W 1 u c z E u e + C 5 g O C 4 m + C 4 p e C 4 t e C 5 i O C 4 o u C 4 m S D g u Y H g u J v g u K X g u I c s N X 0 m c X V v d D s s J n F 1 b 3 Q 7 U 2 V j d G l v b j E v 4 L i X 4 L i j 4 L i x 4 L i e 4 L i i 4 L i y 4 L i B 4 L i j I C h S R V N P V V J D K S B c d T A w M 2 V c d T A w M 2 U g 4 L i e 4 L i l 4 L i x 4 L i H 4 L i H 4 L i y 4 L i Z 4 L m B 4 L i l 4 L i w 4 L i q 4 L i y 4 L i Y 4 L i y 4 L i j 4 L i T 4 L i 5 4 L i b 4 L m C 4 L i g 4 L i E I C h F T k V S R y k v Q X V 0 b 1 J l b W 9 2 Z W R D b 2 x 1 b W 5 z M S 5 7 J e C 5 g O C 4 m + C 4 p e C 4 t e C 5 i O C 4 o u C 4 m S D g u Y H g u J v g u K X g u I c s N n 0 m c X V v d D s s J n F 1 b 3 Q 7 U 2 V j d G l v b j E v 4 L i X 4 L i j 4 L i x 4 L i e 4 L i i 4 L i y 4 L i B 4 L i j I C h S R V N P V V J D K S B c d T A w M 2 V c d T A w M 2 U g 4 L i e 4 L i l 4 L i x 4 L i H 4 L i H 4 L i y 4 L i Z 4 L m B 4 L i l 4 L i w 4 L i q 4 L i y 4 L i Y 4 L i y 4 L i j 4 L i T 4 L i 5 4 L i b 4 L m C 4 L i g 4 L i E I C h F T k V S R y k v Q X V 0 b 1 J l b W 9 2 Z W R D b 2 x 1 b W 5 z M S 5 7 4 L m A 4 L i q 4 L i Z 4 L i t I O C 4 i + C 4 t + C 5 i e C 4 r S w 3 f S Z x d W 9 0 O y w m c X V v d D t T Z W N 0 a W 9 u M S / g u J f g u K P g u L H g u J 7 g u K L g u L L g u I H g u K M g K F J F U 0 9 V U k M p I F x 1 M D A z Z V x 1 M D A z Z S D g u J 7 g u K X g u L H g u I f g u I f g u L L g u J n g u Y H g u K X g u L D g u K r g u L L g u J j g u L L g u K P g u J P g u L n g u J v g u Y L g u K D g u I Q g K E V O R V J H K S 9 B d X R v U m V t b 3 Z l Z E N v b H V t b n M x L n v g u Y D g u K r g u J n g u K 0 g 4 L i C 4 L i y 4 L i i L D h 9 J n F 1 b 3 Q 7 L C Z x d W 9 0 O 1 N l Y 3 R p b 2 4 x L + C 4 l + C 4 o + C 4 s e C 4 n u C 4 o u C 4 s u C 4 g e C 4 o y A o U k V T T 1 V S Q y k g X H U w M D N l X H U w M D N l I O C 4 n u C 4 p e C 4 s e C 4 h + C 4 h + C 4 s u C 4 m e C 5 g e C 4 p e C 4 s O C 4 q u C 4 s u C 4 m O C 4 s u C 4 o + C 4 k + C 4 u e C 4 m + C 5 g u C 4 o O C 4 h C A o R U 5 F U k c p L 0 F 1 d G 9 S Z W 1 v d m V k Q 2 9 s d W 1 u c z E u e + C 4 m + C 4 o + C 4 t O C 4 o e C 4 s u C 4 k y A o 4 L i r 4 L i 4 4 L m J 4 L i Z K S w 5 f S Z x d W 9 0 O y w m c X V v d D t T Z W N 0 a W 9 u M S / g u J f g u K P g u L H g u J 7 g u K L g u L L g u I H g u K M g K F J F U 0 9 V U k M p I F x 1 M D A z Z V x 1 M D A z Z S D g u J 7 g u K X g u L H g u I f g u I f g u L L g u J n g u Y H g u K X g u L D g u K r g u L L g u J j g u L L g u K P g u J P g u L n g u J v g u Y L g u K D g u I Q g K E V O R V J H 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z 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L 0 R h d G E y 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y 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j I 0 N T I 5 M 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2 N z E z N z I 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O C 4 m e C 4 s u C 4 h O C 4 s u C 4 o y A o Q k F O S y k v Q X V 0 b 1 J l b W 9 2 Z W R D b 2 x 1 b W 5 z M S 5 7 4 L i r 4 L i l 4 L i x 4 L i B 4 L i X 4 L i j 4 L i x 4 L i e 4 L i i 4 L m M L D B 9 J n F 1 b 3 Q 7 L C Z x d W 9 0 O 1 N l Y 3 R p b 2 4 x L + C 4 m O C 4 u O C 4 o + C 4 g e C 4 t O C 4 i O C 4 g e C 4 s u C 4 o + C 5 g O C 4 h + C 4 t O C 4 m S A o R k l O Q 0 l B T C k g X H U w M D N l X H U w M D N l I O C 4 m O C 4 m e C 4 s u C 4 h O C 4 s u C 4 o y A o Q k F O S y k v Q X V 0 b 1 J l b W 9 2 Z W R D b 2 x 1 b W 5 z M S 5 7 4 L m A 4 L i b 4 L i 0 4 L i U L D F 9 J n F 1 b 3 Q 7 L C Z x d W 9 0 O 1 N l Y 3 R p b 2 4 x L + C 4 m O C 4 u O C 4 o + C 4 g e C 4 t O C 4 i O C 4 g e C 4 s u C 4 o + C 5 g O C 4 h + C 4 t O C 4 m S A o R k l O Q 0 l B T C k g X H U w M D N l X H U w M D N l I O C 4 m O C 4 m e C 4 s u C 4 h O C 4 s u C 4 o y A o Q k F O S y k v Q X V 0 b 1 J l b W 9 2 Z W R D b 2 x 1 b W 5 z M S 5 7 4 L i q 4 L i 5 4 L i H 4 L i q 4 L i 4 4 L i U L D J 9 J n F 1 b 3 Q 7 L C Z x d W 9 0 O 1 N l Y 3 R p b 2 4 x L + C 4 m O C 4 u O C 4 o + C 4 g e C 4 t O C 4 i O C 4 g e C 4 s u C 4 o + C 5 g O C 4 h + C 4 t O C 4 m S A o R k l O Q 0 l B T C k g X H U w M D N l X H U w M D N l I O C 4 m O C 4 m e C 4 s u C 4 h O C 4 s u C 4 o y A o Q k F O S y k v Q X V 0 b 1 J l b W 9 2 Z W R D b 2 x 1 b W 5 z M S 5 7 4 L i V 4 L m I 4 L i z 4 L i q 4 L i 4 4 L i U L D N 9 J n F 1 b 3 Q 7 L C Z x d W 9 0 O 1 N l Y 3 R p b 2 4 x L + C 4 m O C 4 u O C 4 o + C 4 g e C 4 t O C 4 i O C 4 g e C 4 s u C 4 o + C 5 g O C 4 h + C 4 t O C 4 m S A o R k l O Q 0 l B T C k g X H U w M D N l X H U w M D N l I O C 4 m O C 4 m e C 4 s u C 4 h O C 4 s u C 4 o y A o Q k F O S y k v Q X V 0 b 1 J l b W 9 2 Z W R D b 2 x 1 b W 5 z M S 5 7 4 L i l 4 L m I 4 L i y 4 L i q 4 L i 4 4 L i U L D R 9 J n F 1 b 3 Q 7 L C Z x d W 9 0 O 1 N l Y 3 R p b 2 4 x L + C 4 m O C 4 u O C 4 o + C 4 g e C 4 t O C 4 i O C 4 g e C 4 s u C 4 o + C 5 g O C 4 h + C 4 t O C 4 m S A o R k l O Q 0 l B T C k g X H U w M D N l X H U w M D N l I O C 4 m O C 4 m e C 4 s u C 4 h O C 4 s u C 4 o y A o Q k F O S y k v Q X V 0 b 1 J l b W 9 2 Z W R D b 2 x 1 b W 5 z M S 5 7 4 L m A 4 L i b 4 L i l 4 L i 1 4 L m I 4 L i i 4 L i Z I O C 5 g e C 4 m + C 4 p e C 4 h y w 1 f S Z x d W 9 0 O y w m c X V v d D t T Z W N 0 a W 9 u M S / g u J j g u L j g u K P g u I H g u L T g u I j g u I H g u L L g u K P g u Y D g u I f g u L T g u J k g K E Z J T k N J Q U w p I F x 1 M D A z Z V x 1 M D A z Z S D g u J j g u J n g u L L g u I T g u L L g u K M g K E J B T k s p L 0 F 1 d G 9 S Z W 1 v d m V k Q 2 9 s d W 1 u c z E u e y X g u Y D g u J v g u K X g u L X g u Y j g u K L g u J k g 4 L m B 4 L i b 4 L i l 4 L i H L D Z 9 J n F 1 b 3 Q 7 L C Z x d W 9 0 O 1 N l Y 3 R p b 2 4 x L + C 4 m O C 4 u O C 4 o + C 4 g e C 4 t O C 4 i O C 4 g e C 4 s u C 4 o + C 5 g O C 4 h + C 4 t O C 4 m S A o R k l O Q 0 l B T C k g X H U w M D N l X H U w M D N l I O C 4 m O C 4 m e C 4 s u C 4 h O C 4 s u C 4 o y A o Q k F O S y k v Q X V 0 b 1 J l b W 9 2 Z W R D b 2 x 1 b W 5 z M S 5 7 4 L m A 4 L i q 4 L i Z 4 L i t I O C 4 i + C 4 t + C 5 i e C 4 r S w 3 f S Z x d W 9 0 O y w m c X V v d D t T Z W N 0 a W 9 u M S / g u J j g u L j g u K P g u I H g u L T g u I j g u I H g u L L g u K P g u Y D g u I f g u L T g u J k g K E Z J T k N J Q U w p I F x 1 M D A z Z V x 1 M D A z Z S D g u J j g u J n g u L L g u I T g u L L g u K M g K E J B T k s p L 0 F 1 d G 9 S Z W 1 v d m V k Q 2 9 s d W 1 u c z E u e + C 5 g O C 4 q u C 4 m e C 4 r S D g u I L g u L L g u K I s O H 0 m c X V v d D s s J n F 1 b 3 Q 7 U 2 V j d G l v b j E v 4 L i Y 4 L i 4 4 L i j 4 L i B 4 L i 0 4 L i I 4 L i B 4 L i y 4 L i j 4 L m A 4 L i H 4 L i 0 4 L i Z I C h G S U 5 D S U F M K S B c d T A w M 2 V c d T A w M 2 U g 4 L i Y 4 L i Z 4 L i y 4 L i E 4 L i y 4 L i j I C h C Q U 5 L K S 9 B d X R v U m V t b 3 Z l Z E N v b H V t b n M x L n v g u J v g u K P g u L T g u K H g u L L g u J M g K O C 4 q + C 4 u O C 5 i e C 4 m S k s O X 0 m c X V v d D s s J n F 1 b 3 Q 7 U 2 V j d G l v b j E v 4 L i Y 4 L i 4 4 L i j 4 L i B 4 L i 0 4 L i I 4 L i B 4 L i y 4 L i j 4 L m A 4 L i H 4 L i 0 4 L i Z I C h G S U 5 D S U F M K S B c d T A w M 2 V c d T A w M 2 U g 4 L i Y 4 L i Z 4 L i y 4 L i E 4 L i y 4 L i j I C h C Q U 5 L 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z A z M j g 4 N 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b 4 L i j 4 L i w 4 L i B 4 L i x 4 L i Z 4 L i g 4 L i x 4 L i i 4 L m B 4 L i l 4 L i w 4 L i b 4 L i j 4 L i w 4 L i B 4 L i x 4 L i Z 4 L i K 4 L i 1 4 L i n 4 L i 0 4 L i V I C h J T l N V U i k v Q X V 0 b 1 J l b W 9 2 Z W R D b 2 x 1 b W 5 z M S 5 7 4 L i r 4 L i l 4 L i x 4 L i B 4 L i X 4 L i j 4 L i x 4 L i e 4 L i i 4 L m M L D B 9 J n F 1 b 3 Q 7 L C Z x d W 9 0 O 1 N l Y 3 R p b 2 4 x L + C 4 m O C 4 u O C 4 o + C 4 g e C 4 t O C 4 i O C 4 g e C 4 s u C 4 o + C 5 g O C 4 h + C 4 t O C 4 m S A o R k l O Q 0 l B T C k g X H U w M D N l X H U w M D N l I O C 4 m + C 4 o + C 4 s O C 4 g e C 4 s e C 4 m e C 4 o O C 4 s e C 4 o u C 5 g e C 4 p e C 4 s O C 4 m + C 4 o + C 4 s O C 4 g e C 4 s e C 4 m e C 4 i u C 4 t e C 4 p + C 4 t O C 4 l S A o S U 5 T V V I p L 0 F 1 d G 9 S Z W 1 v d m V k Q 2 9 s d W 1 u c z E u e + C 5 g O C 4 m + C 4 t O C 4 l C w x f S Z x d W 9 0 O y w m c X V v d D t T Z W N 0 a W 9 u M S / g u J j g u L j g u K P g u I H g u L T g u I j g u I H g u L L g u K P g u Y D g u I f g u L T g u J k g K E Z J T k N J Q U w p I F x 1 M D A z Z V x 1 M D A z Z S D g u J v g u K P g u L D g u I H g u L H g u J n g u K D g u L H g u K L g u Y H g u K X g u L D g u J v g u K P g u L D g u I H g u L H g u J n g u I r g u L X g u K f g u L T g u J U g K E l O U 1 V S K S 9 B d X R v U m V t b 3 Z l Z E N v b H V t b n M x L n v g u K r g u L n g u I f g u K r g u L j g u J Q s M n 0 m c X V v d D s s J n F 1 b 3 Q 7 U 2 V j d G l v b j E v 4 L i Y 4 L i 4 4 L i j 4 L i B 4 L i 0 4 L i I 4 L i B 4 L i y 4 L i j 4 L m A 4 L i H 4 L i 0 4 L i Z I C h G S U 5 D S U F M K S B c d T A w M 2 V c d T A w M 2 U g 4 L i b 4 L i j 4 L i w 4 L i B 4 L i x 4 L i Z 4 L i g 4 L i x 4 L i i 4 L m B 4 L i l 4 L i w 4 L i b 4 L i j 4 L i w 4 L i B 4 L i x 4 L i Z 4 L i K 4 L i 1 4 L i n 4 L i 0 4 L i V I C h J T l N V U i k v Q X V 0 b 1 J l b W 9 2 Z W R D b 2 x 1 b W 5 z M S 5 7 4 L i V 4 L m I 4 L i z 4 L i q 4 L i 4 4 L i U L D N 9 J n F 1 b 3 Q 7 L C Z x d W 9 0 O 1 N l Y 3 R p b 2 4 x L + C 4 m O C 4 u O C 4 o + C 4 g e C 4 t O C 4 i O C 4 g e C 4 s u C 4 o + C 5 g O C 4 h + C 4 t O C 4 m S A o R k l O Q 0 l B T C k g X H U w M D N l X H U w M D N l I O C 4 m + C 4 o + C 4 s O C 4 g e C 4 s e C 4 m e C 4 o O C 4 s e C 4 o u C 5 g e C 4 p e C 4 s O C 4 m + C 4 o + C 4 s O C 4 g e C 4 s e C 4 m e C 4 i u C 4 t e C 4 p + C 4 t O C 4 l S A o S U 5 T V V I p L 0 F 1 d G 9 S Z W 1 v d m V k Q 2 9 s d W 1 u c z E u e + C 4 p e C 5 i O C 4 s u C 4 q u C 4 u O C 4 l C w 0 f S Z x d W 9 0 O y w m c X V v d D t T Z W N 0 a W 9 u M S / g u J j g u L j g u K P g u I H g u L T g u I j g u I H g u L L g u K P g u Y D g u I f g u L T g u J k g K E Z J T k N J Q U w p I F x 1 M D A z Z V x 1 M D A z Z S D g u J v g u K P g u L D g u I H g u L H g u J n g u K D g u L H g u K L g u Y H g u K X g u L D g u J v g u K P g u L D g u I H g u L H g u J n g u I r g u L X g u K f g u L T g u J U g K E l O U 1 V S K S 9 B d X R v U m V t b 3 Z l Z E N v b H V t b n M x L n v g u Y D g u J v g u K X g u L X g u Y j g u K L g u J k g 4 L m B 4 L i b 4 L i l 4 L i H L D V 9 J n F 1 b 3 Q 7 L C Z x d W 9 0 O 1 N l Y 3 R p b 2 4 x L + C 4 m O C 4 u O C 4 o + C 4 g e C 4 t O C 4 i O C 4 g e C 4 s u C 4 o + C 5 g O C 4 h + C 4 t O C 4 m S A o R k l O Q 0 l B T C k g X H U w M D N l X H U w M D N l I O C 4 m + C 4 o + C 4 s O C 4 g e C 4 s e C 4 m e C 4 o O C 4 s e C 4 o u C 5 g e C 4 p e C 4 s O C 4 m + C 4 o + C 4 s O C 4 g e C 4 s e C 4 m e C 4 i u C 4 t e C 4 p + C 4 t O C 4 l S A o S U 5 T V V I p L 0 F 1 d G 9 S Z W 1 v d m V k Q 2 9 s d W 1 u c z E u e y X g u Y D g u J v g u K X g u L X g u Y j g u K L g u J k g 4 L m B 4 L i b 4 L i l 4 L i H L D Z 9 J n F 1 b 3 Q 7 L C Z x d W 9 0 O 1 N l Y 3 R p b 2 4 x L + C 4 m O C 4 u O C 4 o + C 4 g e C 4 t O C 4 i O C 4 g e C 4 s u C 4 o + C 5 g O C 4 h + C 4 t O C 4 m S A o R k l O Q 0 l B T C k g X H U w M D N l X H U w M D N l I O C 4 m + C 4 o + C 4 s O C 4 g e C 4 s e C 4 m e C 4 o O C 4 s e C 4 o u C 5 g e C 4 p e C 4 s O C 4 m + C 4 o + C 4 s O C 4 g e C 4 s e C 4 m e C 4 i u C 4 t e C 4 p + C 4 t O C 4 l S A o S U 5 T V V I p L 0 F 1 d G 9 S Z W 1 v d m V k Q 2 9 s d W 1 u c z E u e + C 5 g O C 4 q u C 4 m e C 4 r S D g u I v g u L f g u Y n g u K 0 s N 3 0 m c X V v d D s s J n F 1 b 3 Q 7 U 2 V j d G l v b j E v 4 L i Y 4 L i 4 4 L i j 4 L i B 4 L i 0 4 L i I 4 L i B 4 L i y 4 L i j 4 L m A 4 L i H 4 L i 0 4 L i Z I C h G S U 5 D S U F M K S B c d T A w M 2 V c d T A w M 2 U g 4 L i b 4 L i j 4 L i w 4 L i B 4 L i x 4 L i Z 4 L i g 4 L i x 4 L i i 4 L m B 4 L i l 4 L i w 4 L i b 4 L i j 4 L i w 4 L i B 4 L i x 4 L i Z 4 L i K 4 L i 1 4 L i n 4 L i 0 4 L i V I C h J T l N V U i k v Q X V 0 b 1 J l b W 9 2 Z W R D b 2 x 1 b W 5 z M S 5 7 4 L m A 4 L i q 4 L i Z 4 L i t I O C 4 g u C 4 s u C 4 o i w 4 f S Z x d W 9 0 O y w m c X V v d D t T Z W N 0 a W 9 u M S / g u J j g u L j g u K P g u I H g u L T g u I j g u I H g u L L g u K P g u Y D g u I f g u L T g u J k g K E Z J T k N J Q U w p I F x 1 M D A z Z V x 1 M D A z Z S D g u J v g u K P g u L D g u I H g u L H g u J n g u K D g u L H g u K L g u Y H g u K X g u L D g u J v g u K P g u L D g u I H g u L H g u J n g u I r g u L X g u K f g u L T g u J U g K E l O U 1 V S K S 9 B d X R v U m V t b 3 Z l Z E N v b H V t b n M x L n v g u J v g u K P g u L T g u K H g u L L g u J M g K O C 4 q + C 4 u O C 5 i e C 4 m S k s O X 0 m c X V v d D s s J n F 1 b 3 Q 7 U 2 V j d G l v b j E v 4 L i Y 4 L i 4 4 L i j 4 L i B 4 L i 0 4 L i I 4 L i B 4 L i y 4 L i j 4 L m A 4 L i H 4 L i 0 4 L i Z I C h G S U 5 D S U F M K S B c d T A w M 2 V c d T A w M 2 U g 4 L i b 4 L i j 4 L i w 4 L i B 4 L i x 4 L i Z 4 L i g 4 L i x 4 L i i 4 L m B 4 L i l 4 L i w 4 L i b 4 L i j 4 L i w 4 L i B 4 L i x 4 L i Z 4 L i K 4 L i 1 4 L i n 4 L i 0 4 L i V I C h J T l N V U 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S 9 E Y X R h O 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3 N j k 2 M j I 2 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Y H g u J 7 g u J f g u K L g u Y w g K E h F T F R I K S 9 B d X R v U m V t b 3 Z l Z E N v b H V t b n M x L n v g u K v g u K X g u L H g u I H g u J f g u K P g u L H g u J 7 g u K L g u Y w s M H 0 m c X V v d D s s J n F 1 b 3 Q 7 U 2 V j d G l v b j E v 4 L i a 4 L i j 4 L i 0 4 L i B 4 L i y 4 L i j I C h T R V J W S U N F K S B c d T A w M 2 V c d T A w M 2 U g 4 L i B 4 L i y 4 L i j 4 L m B 4 L i e 4 L i X 4 L i i 4 L m M I C h I R U x U S C k v Q X V 0 b 1 J l b W 9 2 Z W R D b 2 x 1 b W 5 z M S 5 7 4 L m A 4 L i b 4 L i 0 4 L i U L D F 9 J n F 1 b 3 Q 7 L C Z x d W 9 0 O 1 N l Y 3 R p b 2 4 x L + C 4 m u C 4 o + C 4 t O C 4 g e C 4 s u C 4 o y A o U 0 V S V k l D R S k g X H U w M D N l X H U w M D N l I O C 4 g e C 4 s u C 4 o + C 5 g e C 4 n u C 4 l + C 4 o u C 5 j C A o S E V M V E g p L 0 F 1 d G 9 S Z W 1 v d m V k Q 2 9 s d W 1 u c z E u e + C 4 q u C 4 u e C 4 h + C 4 q u C 4 u O C 4 l C w y f S Z x d W 9 0 O y w m c X V v d D t T Z W N 0 a W 9 u M S / g u J r g u K P g u L T g u I H g u L L g u K M g K F N F U l Z J Q 0 U p I F x 1 M D A z Z V x 1 M D A z Z S D g u I H g u L L g u K P g u Y H g u J 7 g u J f g u K L g u Y w g K E h F T F R I K S 9 B d X R v U m V t b 3 Z l Z E N v b H V t b n M x L n v g u J X g u Y j g u L P g u K r g u L j g u J Q s M 3 0 m c X V v d D s s J n F 1 b 3 Q 7 U 2 V j d G l v b j E v 4 L i a 4 L i j 4 L i 0 4 L i B 4 L i y 4 L i j I C h T R V J W S U N F K S B c d T A w M 2 V c d T A w M 2 U g 4 L i B 4 L i y 4 L i j 4 L m B 4 L i e 4 L i X 4 L i i 4 L m M I C h I R U x U S C k v Q X V 0 b 1 J l b W 9 2 Z W R D b 2 x 1 b W 5 z M S 5 7 4 L i l 4 L m I 4 L i y 4 L i q 4 L i 4 4 L i U L D R 9 J n F 1 b 3 Q 7 L C Z x d W 9 0 O 1 N l Y 3 R p b 2 4 x L + C 4 m u C 4 o + C 4 t O C 4 g e C 4 s u C 4 o y A o U 0 V S V k l D R S k g X H U w M D N l X H U w M D N l I O C 4 g e C 4 s u C 4 o + C 5 g e C 4 n u C 4 l + C 4 o u C 5 j C A o S E V M V E g p L 0 F 1 d G 9 S Z W 1 v d m V k Q 2 9 s d W 1 u c z E u e + C 5 g O C 4 m + C 4 p e C 4 t e C 5 i O C 4 o u C 4 m S D g u Y H g u J v g u K X g u I c s N X 0 m c X V v d D s s J n F 1 b 3 Q 7 U 2 V j d G l v b j E v 4 L i a 4 L i j 4 L i 0 4 L i B 4 L i y 4 L i j I C h T R V J W S U N F K S B c d T A w M 2 V c d T A w M 2 U g 4 L i B 4 L i y 4 L i j 4 L m B 4 L i e 4 L i X 4 L i i 4 L m M I C h I R U x U S C k v Q X V 0 b 1 J l b W 9 2 Z W R D b 2 x 1 b W 5 z M S 5 7 J e C 5 g O C 4 m + C 4 p e C 4 t e C 5 i O C 4 o u C 4 m S D g u Y H g u J v g u K X g u I c s N n 0 m c X V v d D s s J n F 1 b 3 Q 7 U 2 V j d G l v b j E v 4 L i a 4 L i j 4 L i 0 4 L i B 4 L i y 4 L i j I C h T R V J W S U N F K S B c d T A w M 2 V c d T A w M 2 U g 4 L i B 4 L i y 4 L i j 4 L m B 4 L i e 4 L i X 4 L i i 4 L m M I C h I R U x U S C k v Q X V 0 b 1 J l b W 9 2 Z W R D b 2 x 1 b W 5 z M S 5 7 4 L m A 4 L i q 4 L i Z 4 L i t I O C 4 i + C 4 t + C 5 i e C 4 r S w 3 f S Z x d W 9 0 O y w m c X V v d D t T Z W N 0 a W 9 u M S / g u J r g u K P g u L T g u I H g u L L g u K M g K F N F U l Z J Q 0 U p I F x 1 M D A z Z V x 1 M D A z Z S D g u I H g u L L g u K P g u Y H g u J 7 g u J f g u K L g u Y w g K E h F T F R I K S 9 B d X R v U m V t b 3 Z l Z E N v b H V t b n M x L n v g u Y D g u K r g u J n g u K 0 g 4 L i C 4 L i y 4 L i i L D h 9 J n F 1 b 3 Q 7 L C Z x d W 9 0 O 1 N l Y 3 R p b 2 4 x L + C 4 m u C 4 o + C 4 t O C 4 g e C 4 s u C 4 o y A o U 0 V S V k l D R S k g X H U w M D N l X H U w M D N l I O C 4 g e C 4 s u C 4 o + C 5 g e C 4 n u C 4 l + C 4 o u C 5 j C A o S E V M V E g p L 0 F 1 d G 9 S Z W 1 v d m V k Q 2 9 s d W 1 u c z E u e + C 4 m + C 4 o + C 4 t O C 4 o e C 4 s u C 4 k y A o 4 L i r 4 L i 4 4 L m J 4 L i Z K S w 5 f S Z x d W 9 0 O y w m c X V v d D t T Z W N 0 a W 9 u M S / g u J r g u K P g u L T g u I H g u L L g u K M g K F N F U l Z J Q 0 U p I F x 1 M D A z Z V x 1 M D A z Z S D g u I H g u L L g u K P g u Y H g u J 7 g u J f g u K L g u Y w g K E h F T F R I 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g 1 M D k y M D Z 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i X 4 L m I 4 L i t 4 L i H 4 L m A 4 L i X 4 L i 1 4 L m I 4 L i i 4 L i n 4 L m B 4 L i l 4 L i w 4 L i q 4 L i x 4 L i Z 4 L i X 4 L i Z 4 L i y 4 L i B 4 L i y 4 L i j I C h U T 1 V S S V N N K S 9 B d X R v U m V t b 3 Z l Z E N v b H V t b n M x L n v g u K v g u K X g u L H g u I H g u J f g u K P g u L H g u J 7 g u K L g u Y w s M H 0 m c X V v d D s s J n F 1 b 3 Q 7 U 2 V j d G l v b j E v 4 L i a 4 L i j 4 L i 0 4 L i B 4 L i y 4 L i j I C h T R V J W S U N F K S B c d T A w M 2 V c d T A w M 2 U g 4 L i B 4 L i y 4 L i j 4 L i X 4 L m I 4 L i t 4 L i H 4 L m A 4 L i X 4 L i 1 4 L m I 4 L i i 4 L i n 4 L m B 4 L i l 4 L i w 4 L i q 4 L i x 4 L i Z 4 L i X 4 L i Z 4 L i y 4 L i B 4 L i y 4 L i j I C h U T 1 V S S V N N K S 9 B d X R v U m V t b 3 Z l Z E N v b H V t b n M x L n v g u Y D g u J v g u L T g u J Q s M X 0 m c X V v d D s s J n F 1 b 3 Q 7 U 2 V j d G l v b j E v 4 L i a 4 L i j 4 L i 0 4 L i B 4 L i y 4 L i j I C h T R V J W S U N F K S B c d T A w M 2 V c d T A w M 2 U g 4 L i B 4 L i y 4 L i j 4 L i X 4 L m I 4 L i t 4 L i H 4 L m A 4 L i X 4 L i 1 4 L m I 4 L i i 4 L i n 4 L m B 4 L i l 4 L i w 4 L i q 4 L i x 4 L i Z 4 L i X 4 L i Z 4 L i y 4 L i B 4 L i y 4 L i j I C h U T 1 V S S V N N K S 9 B d X R v U m V t b 3 Z l Z E N v b H V t b n M x L n v g u K r g u L n g u I f g u K r g u L j g u J Q s M n 0 m c X V v d D s s J n F 1 b 3 Q 7 U 2 V j d G l v b j E v 4 L i a 4 L i j 4 L i 0 4 L i B 4 L i y 4 L i j I C h T R V J W S U N F K S B c d T A w M 2 V c d T A w M 2 U g 4 L i B 4 L i y 4 L i j 4 L i X 4 L m I 4 L i t 4 L i H 4 L m A 4 L i X 4 L i 1 4 L m I 4 L i i 4 L i n 4 L m B 4 L i l 4 L i w 4 L i q 4 L i x 4 L i Z 4 L i X 4 L i Z 4 L i y 4 L i B 4 L i y 4 L i j I C h U T 1 V S S V N N K S 9 B d X R v U m V t b 3 Z l Z E N v b H V t b n M x L n v g u J X g u Y j g u L P g u K r g u L j g u J Q s M 3 0 m c X V v d D s s J n F 1 b 3 Q 7 U 2 V j d G l v b j E v 4 L i a 4 L i j 4 L i 0 4 L i B 4 L i y 4 L i j I C h T R V J W S U N F K S B c d T A w M 2 V c d T A w M 2 U g 4 L i B 4 L i y 4 L i j 4 L i X 4 L m I 4 L i t 4 L i H 4 L m A 4 L i X 4 L i 1 4 L m I 4 L i i 4 L i n 4 L m B 4 L i l 4 L i w 4 L i q 4 L i x 4 L i Z 4 L i X 4 L i Z 4 L i y 4 L i B 4 L i y 4 L i j I C h U T 1 V S S V N N K S 9 B d X R v U m V t b 3 Z l Z E N v b H V t b n M x L n v g u K X g u Y j g u L L g u K r g u L j g u J Q s N H 0 m c X V v d D s s J n F 1 b 3 Q 7 U 2 V j d G l v b j E v 4 L i a 4 L i j 4 L i 0 4 L i B 4 L i y 4 L i j I C h T R V J W S U N F K S B c d T A w M 2 V c d T A w M 2 U g 4 L i B 4 L i y 4 L i j 4 L i X 4 L m I 4 L i t 4 L i H 4 L m A 4 L i X 4 L i 1 4 L m I 4 L i i 4 L i n 4 L m B 4 L i l 4 L i w 4 L i q 4 L i x 4 L i Z 4 L i X 4 L i Z 4 L i y 4 L i B 4 L i y 4 L i j I C h U T 1 V S S V N N K S 9 B d X R v U m V t b 3 Z l Z E N v b H V t b n M x L n v g u Y D g u J v g u K X g u L X g u Y j g u K L g u J k g 4 L m B 4 L i b 4 L i l 4 L i H L D V 9 J n F 1 b 3 Q 7 L C Z x d W 9 0 O 1 N l Y 3 R p b 2 4 x L + C 4 m u C 4 o + C 4 t O C 4 g e C 4 s u C 4 o y A o U 0 V S V k l D R S k g X H U w M D N l X H U w M D N l I O C 4 g e C 4 s u C 4 o + C 4 l + C 5 i O C 4 r e C 4 h + C 5 g O C 4 l + C 4 t e C 5 i O C 4 o u C 4 p + C 5 g e C 4 p e C 4 s O C 4 q u C 4 s e C 4 m e C 4 l + C 4 m e C 4 s u C 4 g e C 4 s u C 4 o y A o V E 9 V U k l T T S k v Q X V 0 b 1 J l b W 9 2 Z W R D b 2 x 1 b W 5 z M S 5 7 J e C 5 g O C 4 m + C 4 p e C 4 t e C 5 i O C 4 o u C 4 m S D g u Y H g u J v g u K X g u I c s N n 0 m c X V v d D s s J n F 1 b 3 Q 7 U 2 V j d G l v b j E v 4 L i a 4 L i j 4 L i 0 4 L i B 4 L i y 4 L i j I C h T R V J W S U N F K S B c d T A w M 2 V c d T A w M 2 U g 4 L i B 4 L i y 4 L i j 4 L i X 4 L m I 4 L i t 4 L i H 4 L m A 4 L i X 4 L i 1 4 L m I 4 L i i 4 L i n 4 L m B 4 L i l 4 L i w 4 L i q 4 L i x 4 L i Z 4 L i X 4 L i Z 4 L i y 4 L i B 4 L i y 4 L i j I C h U T 1 V S S V N N K S 9 B d X R v U m V t b 3 Z l Z E N v b H V t b n M x L n v g u Y D g u K r g u J n g u K 0 g 4 L i L 4 L i 3 4 L m J 4 L i t L D d 9 J n F 1 b 3 Q 7 L C Z x d W 9 0 O 1 N l Y 3 R p b 2 4 x L + C 4 m u C 4 o + C 4 t O C 4 g e C 4 s u C 4 o y A o U 0 V S V k l D R S k g X H U w M D N l X H U w M D N l I O C 4 g e C 4 s u C 4 o + C 4 l + C 5 i O C 4 r e C 4 h + C 5 g O C 4 l + C 4 t e C 5 i O C 4 o u C 4 p + C 5 g e C 4 p e C 4 s O C 4 q u C 4 s e C 4 m e C 4 l + C 4 m e C 4 s u C 4 g e C 4 s u C 4 o y A o V E 9 V U k l T T S k v Q X V 0 b 1 J l b W 9 2 Z W R D b 2 x 1 b W 5 z M S 5 7 4 L m A 4 L i q 4 L i Z 4 L i t I O C 4 g u C 4 s u C 4 o i w 4 f S Z x d W 9 0 O y w m c X V v d D t T Z W N 0 a W 9 u M S / g u J r g u K P g u L T g u I H g u L L g u K M g K F N F U l Z J Q 0 U p I F x 1 M D A z Z V x 1 M D A z Z S D g u I H g u L L g u K P g u J f g u Y j g u K 3 g u I f g u Y D g u J f g u L X g u Y j g u K L g u K f g u Y H g u K X g u L D g u K r g u L H g u J n g u J f g u J n g u L L g u I H g u L L g u K M g K F R P V V J J U 0 0 p L 0 F 1 d G 9 S Z W 1 v d m V k Q 2 9 s d W 1 u c z E u e + C 4 m + C 4 o + C 4 t O C 4 o e C 4 s u C 4 k y A o 4 L i r 4 L i 4 4 L m J 4 L i Z K S w 5 f S Z x d W 9 0 O y w m c X V v d D t T Z W N 0 a W 9 u M S / g u J r g u K P g u L T g u I H g u L L g u K M g K F N F U l Z J Q 0 U p I F x 1 M D A z Z V x 1 M D A z Z S D g u I H g u L L g u K P g u J f g u Y j g u K 3 g u I f g u Y D g u J f g u L X g u Y j g u K L g u K f g u Y H g u K X g u L D g u K r g u L H g u J n g u J f g u J n g u L L g u I H g u L L g u K M g K F R P V V J J U 0 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O T A z N z g w N l 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C 4 L i Z 4 L i q 4 L m I 4 L i H 4 L m B 4 L i l 4 L i w 4 L m C 4 L i l 4 L i I 4 L i 0 4 L i q 4 L i V 4 L i 0 4 L i B 4 L i q 4 L m M I C h U U k F O U y k v Q X V 0 b 1 J l b W 9 2 Z W R D b 2 x 1 b W 5 z M S 5 7 4 L i r 4 L i l 4 L i x 4 L i B 4 L i X 4 L i j 4 L i x 4 L i e 4 L i i 4 L m M L D B 9 J n F 1 b 3 Q 7 L C Z x d W 9 0 O 1 N l Y 3 R p b 2 4 x L + C 4 m u C 4 o + C 4 t O C 4 g e C 4 s u C 4 o y A o U 0 V S V k l D R S k g X H U w M D N l X H U w M D N l I O C 4 g u C 4 m e C 4 q u C 5 i O C 4 h + C 5 g e C 4 p e C 4 s O C 5 g u C 4 p e C 4 i O C 4 t O C 4 q u C 4 l e C 4 t O C 4 g e C 4 q u C 5 j C A o V F J B T l M p L 0 F 1 d G 9 S Z W 1 v d m V k Q 2 9 s d W 1 u c z E u e + C 5 g O C 4 m + C 4 t O C 4 l C w x f S Z x d W 9 0 O y w m c X V v d D t T Z W N 0 a W 9 u M S / g u J r g u K P g u L T g u I H g u L L g u K M g K F N F U l Z J Q 0 U p I F x 1 M D A z Z V x 1 M D A z Z S D g u I L g u J n g u K r g u Y j g u I f g u Y H g u K X g u L D g u Y L g u K X g u I j g u L T g u K r g u J X g u L T g u I H g u K r g u Y w g K F R S Q U 5 T K S 9 B d X R v U m V t b 3 Z l Z E N v b H V t b n M x L n v g u K r g u L n g u I f g u K r g u L j g u J Q s M n 0 m c X V v d D s s J n F 1 b 3 Q 7 U 2 V j d G l v b j E v 4 L i a 4 L i j 4 L i 0 4 L i B 4 L i y 4 L i j I C h T R V J W S U N F K S B c d T A w M 2 V c d T A w M 2 U g 4 L i C 4 L i Z 4 L i q 4 L m I 4 L i H 4 L m B 4 L i l 4 L i w 4 L m C 4 L i l 4 L i I 4 L i 0 4 L i q 4 L i V 4 L i 0 4 L i B 4 L i q 4 L m M I C h U U k F O U y k v Q X V 0 b 1 J l b W 9 2 Z W R D b 2 x 1 b W 5 z M S 5 7 4 L i V 4 L m I 4 L i z 4 L i q 4 L i 4 4 L i U L D N 9 J n F 1 b 3 Q 7 L C Z x d W 9 0 O 1 N l Y 3 R p b 2 4 x L + C 4 m u C 4 o + C 4 t O C 4 g e C 4 s u C 4 o y A o U 0 V S V k l D R S k g X H U w M D N l X H U w M D N l I O C 4 g u C 4 m e C 4 q u C 5 i O C 4 h + C 5 g e C 4 p e C 4 s O C 5 g u C 4 p e C 4 i O C 4 t O C 4 q u C 4 l e C 4 t O C 4 g e C 4 q u C 5 j C A o V F J B T l M p L 0 F 1 d G 9 S Z W 1 v d m V k Q 2 9 s d W 1 u c z E u e + C 4 p e C 5 i O C 4 s u C 4 q u C 4 u O C 4 l C w 0 f S Z x d W 9 0 O y w m c X V v d D t T Z W N 0 a W 9 u M S / g u J r g u K P g u L T g u I H g u L L g u K M g K F N F U l Z J Q 0 U p I F x 1 M D A z Z V x 1 M D A z Z S D g u I L g u J n g u K r g u Y j g u I f g u Y H g u K X g u L D g u Y L g u K X g u I j g u L T g u K r g u J X g u L T g u I H g u K r g u Y w g K F R S Q U 5 T K S 9 B d X R v U m V t b 3 Z l Z E N v b H V t b n M x L n v g u Y D g u J v g u K X g u L X g u Y j g u K L g u J k g 4 L m B 4 L i b 4 L i l 4 L i H L D V 9 J n F 1 b 3 Q 7 L C Z x d W 9 0 O 1 N l Y 3 R p b 2 4 x L + C 4 m u C 4 o + C 4 t O C 4 g e C 4 s u C 4 o y A o U 0 V S V k l D R S k g X H U w M D N l X H U w M D N l I O C 4 g u C 4 m e C 4 q u C 5 i O C 4 h + C 5 g e C 4 p e C 4 s O C 5 g u C 4 p e C 4 i O C 4 t O C 4 q u C 4 l e C 4 t O C 4 g e C 4 q u C 5 j C A o V F J B T l M p L 0 F 1 d G 9 S Z W 1 v d m V k Q 2 9 s d W 1 u c z E u e y X g u Y D g u J v g u K X g u L X g u Y j g u K L g u J k g 4 L m B 4 L i b 4 L i l 4 L i H L D Z 9 J n F 1 b 3 Q 7 L C Z x d W 9 0 O 1 N l Y 3 R p b 2 4 x L + C 4 m u C 4 o + C 4 t O C 4 g e C 4 s u C 4 o y A o U 0 V S V k l D R S k g X H U w M D N l X H U w M D N l I O C 4 g u C 4 m e C 4 q u C 5 i O C 4 h + C 5 g e C 4 p e C 4 s O C 5 g u C 4 p e C 4 i O C 4 t O C 4 q u C 4 l e C 4 t O C 4 g e C 4 q u C 5 j C A o V F J B T l M p L 0 F 1 d G 9 S Z W 1 v d m V k Q 2 9 s d W 1 u c z E u e + C 5 g O C 4 q u C 4 m e C 4 r S D g u I v g u L f g u Y n g u K 0 s N 3 0 m c X V v d D s s J n F 1 b 3 Q 7 U 2 V j d G l v b j E v 4 L i a 4 L i j 4 L i 0 4 L i B 4 L i y 4 L i j I C h T R V J W S U N F K S B c d T A w M 2 V c d T A w M 2 U g 4 L i C 4 L i Z 4 L i q 4 L m I 4 L i H 4 L m B 4 L i l 4 L i w 4 L m C 4 L i l 4 L i I 4 L i 0 4 L i q 4 L i V 4 L i 0 4 L i B 4 L i q 4 L m M I C h U U k F O U y k v Q X V 0 b 1 J l b W 9 2 Z W R D b 2 x 1 b W 5 z M S 5 7 4 L m A 4 L i q 4 L i Z 4 L i t I O C 4 g u C 4 s u C 4 o i w 4 f S Z x d W 9 0 O y w m c X V v d D t T Z W N 0 a W 9 u M S / g u J r g u K P g u L T g u I H g u L L g u K M g K F N F U l Z J Q 0 U p I F x 1 M D A z Z V x 1 M D A z Z S D g u I L g u J n g u K r g u Y j g u I f g u Y H g u K X g u L D g u Y L g u K X g u I j g u L T g u K r g u J X g u L T g u I H g u K r g u Y w g K F R S Q U 5 T K S 9 B d X R v U m V t b 3 Z l Z E N v b H V t b n M x L n v g u J v g u K P g u L T g u K H g u L L g u J M g K O C 4 q + C 4 u O C 5 i e C 4 m S k s O X 0 m c X V v d D s s J n F 1 b 3 Q 7 U 2 V j d G l v b j E v 4 L i a 4 L i j 4 L i 0 4 L i B 4 L i y 4 L i j I C h T R V J W S U N F K S B c d T A w M 2 V c d T A w M 2 U g 4 L i C 4 L i Z 4 L i q 4 L m I 4 L i H 4 L m B 4 L i l 4 L i w 4 L m C 4 L i l 4 L i I 4 L i 0 4 L i q 4 L i V 4 L i 0 4 L i B 4 L i q 4 L m M I C h U U k F O U y 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S 9 E Y X R h M j c 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k y N z I y O T d 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a 4 L i j 4 L i 0 4 L i B 4 L i y 4 L i j 4 L m A 4 L i J 4 L i e 4 L i y 4 L i w 4 L i B 4 L i 0 4 L i I I C h Q U k 9 G K S 9 B d X R v U m V t b 3 Z l Z E N v b H V t b n M x L n v g u K v g u K X g u L H g u I H g u J f g u K P g u L H g u J 7 g u K L g u Y w s M H 0 m c X V v d D s s J n F 1 b 3 Q 7 U 2 V j d G l v b j E v 4 L i a 4 L i j 4 L i 0 4 L i B 4 L i y 4 L i j I C h T R V J W S U N F K S B c d T A w M 2 V c d T A w M 2 U g 4 L i a 4 L i j 4 L i 0 4 L i B 4 L i y 4 L i j 4 L m A 4 L i J 4 L i e 4 L i y 4 L i w 4 L i B 4 L i 0 4 L i I I C h Q U k 9 G K S 9 B d X R v U m V t b 3 Z l Z E N v b H V t b n M x L n v g u Y D g u J v g u L T g u J Q s M X 0 m c X V v d D s s J n F 1 b 3 Q 7 U 2 V j d G l v b j E v 4 L i a 4 L i j 4 L i 0 4 L i B 4 L i y 4 L i j I C h T R V J W S U N F K S B c d T A w M 2 V c d T A w M 2 U g 4 L i a 4 L i j 4 L i 0 4 L i B 4 L i y 4 L i j 4 L m A 4 L i J 4 L i e 4 L i y 4 L i w 4 L i B 4 L i 0 4 L i I I C h Q U k 9 G K S 9 B d X R v U m V t b 3 Z l Z E N v b H V t b n M x L n v g u K r g u L n g u I f g u K r g u L j g u J Q s M n 0 m c X V v d D s s J n F 1 b 3 Q 7 U 2 V j d G l v b j E v 4 L i a 4 L i j 4 L i 0 4 L i B 4 L i y 4 L i j I C h T R V J W S U N F K S B c d T A w M 2 V c d T A w M 2 U g 4 L i a 4 L i j 4 L i 0 4 L i B 4 L i y 4 L i j 4 L m A 4 L i J 4 L i e 4 L i y 4 L i w 4 L i B 4 L i 0 4 L i I I C h Q U k 9 G K S 9 B d X R v U m V t b 3 Z l Z E N v b H V t b n M x L n v g u J X g u Y j g u L P g u K r g u L j g u J Q s M 3 0 m c X V v d D s s J n F 1 b 3 Q 7 U 2 V j d G l v b j E v 4 L i a 4 L i j 4 L i 0 4 L i B 4 L i y 4 L i j I C h T R V J W S U N F K S B c d T A w M 2 V c d T A w M 2 U g 4 L i a 4 L i j 4 L i 0 4 L i B 4 L i y 4 L i j 4 L m A 4 L i J 4 L i e 4 L i y 4 L i w 4 L i B 4 L i 0 4 L i I I C h Q U k 9 G K S 9 B d X R v U m V t b 3 Z l Z E N v b H V t b n M x L n v g u K X g u Y j g u L L g u K r g u L j g u J Q s N H 0 m c X V v d D s s J n F 1 b 3 Q 7 U 2 V j d G l v b j E v 4 L i a 4 L i j 4 L i 0 4 L i B 4 L i y 4 L i j I C h T R V J W S U N F K S B c d T A w M 2 V c d T A w M 2 U g 4 L i a 4 L i j 4 L i 0 4 L i B 4 L i y 4 L i j 4 L m A 4 L i J 4 L i e 4 L i y 4 L i w 4 L i B 4 L i 0 4 L i I I C h Q U k 9 G K S 9 B d X R v U m V t b 3 Z l Z E N v b H V t b n M x L n v g u Y D g u J v g u K X g u L X g u Y j g u K L g u J k g 4 L m B 4 L i b 4 L i l 4 L i H L D V 9 J n F 1 b 3 Q 7 L C Z x d W 9 0 O 1 N l Y 3 R p b 2 4 x L + C 4 m u C 4 o + C 4 t O C 4 g e C 4 s u C 4 o y A o U 0 V S V k l D R S k g X H U w M D N l X H U w M D N l I O C 4 m u C 4 o + C 4 t O C 4 g e C 4 s u C 4 o + C 5 g O C 4 i e C 4 n u C 4 s u C 4 s O C 4 g e C 4 t O C 4 i C A o U F J P R i k v Q X V 0 b 1 J l b W 9 2 Z W R D b 2 x 1 b W 5 z M S 5 7 J e C 5 g O C 4 m + C 4 p e C 4 t e C 5 i O C 4 o u C 4 m S D g u Y H g u J v g u K X g u I c s N n 0 m c X V v d D s s J n F 1 b 3 Q 7 U 2 V j d G l v b j E v 4 L i a 4 L i j 4 L i 0 4 L i B 4 L i y 4 L i j I C h T R V J W S U N F K S B c d T A w M 2 V c d T A w M 2 U g 4 L i a 4 L i j 4 L i 0 4 L i B 4 L i y 4 L i j 4 L m A 4 L i J 4 L i e 4 L i y 4 L i w 4 L i B 4 L i 0 4 L i I I C h Q U k 9 G K S 9 B d X R v U m V t b 3 Z l Z E N v b H V t b n M x L n v g u Y D g u K r g u J n g u K 0 g 4 L i L 4 L i 3 4 L m J 4 L i t L D d 9 J n F 1 b 3 Q 7 L C Z x d W 9 0 O 1 N l Y 3 R p b 2 4 x L + C 4 m u C 4 o + C 4 t O C 4 g e C 4 s u C 4 o y A o U 0 V S V k l D R S k g X H U w M D N l X H U w M D N l I O C 4 m u C 4 o + C 4 t O C 4 g e C 4 s u C 4 o + C 5 g O C 4 i e C 4 n u C 4 s u C 4 s O C 4 g e C 4 t O C 4 i C A o U F J P R i k v Q X V 0 b 1 J l b W 9 2 Z W R D b 2 x 1 b W 5 z M S 5 7 4 L m A 4 L i q 4 L i Z 4 L i t I O C 4 g u C 4 s u C 4 o i w 4 f S Z x d W 9 0 O y w m c X V v d D t T Z W N 0 a W 9 u M S / g u J r g u K P g u L T g u I H g u L L g u K M g K F N F U l Z J Q 0 U p I F x 1 M D A z Z V x 1 M D A z Z S D g u J r g u K P g u L T g u I H g u L L g u K P g u Y D g u I n g u J 7 g u L L g u L D g u I H g u L T g u I g g K F B S T 0 Y p L 0 F 1 d G 9 S Z W 1 v d m V k Q 2 9 s d W 1 u c z E u e + C 4 m + C 4 o + C 4 t O C 4 o e C 4 s u C 4 k y A o 4 L i r 4 L i 4 4 L m J 4 L i Z K S w 5 f S Z x d W 9 0 O y w m c X V v d D t T Z W N 0 a W 9 u M S / g u J r g u K P g u L T g u I H g u L L g u K M g K F N F U l Z J Q 0 U p I F x 1 M D A z Z V x 1 M D A z Z S D g u J r g u K P g u L T g u I H g u L L g u K P g u Y D g u I n g u J 7 g u L L g u L D g u I H g u L T g u I g g K F B S T 0 Y 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y k v R G F 0 Y T I 1 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5 N T I x N j M x 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n u C 4 s u C 4 k + C 4 t O C 4 i u C 4 o u C 5 j C A o Q 0 9 N T S k v Q X V 0 b 1 J l b W 9 2 Z W R D b 2 x 1 b W 5 z M S 5 7 4 L i r 4 L i l 4 L i x 4 L i B 4 L i X 4 L i j 4 L i x 4 L i e 4 L i i 4 L m M L D B 9 J n F 1 b 3 Q 7 L C Z x d W 9 0 O 1 N l Y 3 R p b 2 4 x L + C 4 m u C 4 o + C 4 t O C 4 g e C 4 s u C 4 o y A o U 0 V S V k l D R S k g X H U w M D N l X H U w M D N l I O C 4 n u C 4 s u C 4 k + C 4 t O C 4 i u C 4 o u C 5 j C A o Q 0 9 N T S k v Q X V 0 b 1 J l b W 9 2 Z W R D b 2 x 1 b W 5 z M S 5 7 4 L m A 4 L i b 4 L i 0 4 L i U L D F 9 J n F 1 b 3 Q 7 L C Z x d W 9 0 O 1 N l Y 3 R p b 2 4 x L + C 4 m u C 4 o + C 4 t O C 4 g e C 4 s u C 4 o y A o U 0 V S V k l D R S k g X H U w M D N l X H U w M D N l I O C 4 n u C 4 s u C 4 k + C 4 t O C 4 i u C 4 o u C 5 j C A o Q 0 9 N T S k v Q X V 0 b 1 J l b W 9 2 Z W R D b 2 x 1 b W 5 z M S 5 7 4 L i q 4 L i 5 4 L i H 4 L i q 4 L i 4 4 L i U L D J 9 J n F 1 b 3 Q 7 L C Z x d W 9 0 O 1 N l Y 3 R p b 2 4 x L + C 4 m u C 4 o + C 4 t O C 4 g e C 4 s u C 4 o y A o U 0 V S V k l D R S k g X H U w M D N l X H U w M D N l I O C 4 n u C 4 s u C 4 k + C 4 t O C 4 i u C 4 o u C 5 j C A o Q 0 9 N T S k v Q X V 0 b 1 J l b W 9 2 Z W R D b 2 x 1 b W 5 z M S 5 7 4 L i V 4 L m I 4 L i z 4 L i q 4 L i 4 4 L i U L D N 9 J n F 1 b 3 Q 7 L C Z x d W 9 0 O 1 N l Y 3 R p b 2 4 x L + C 4 m u C 4 o + C 4 t O C 4 g e C 4 s u C 4 o y A o U 0 V S V k l D R S k g X H U w M D N l X H U w M D N l I O C 4 n u C 4 s u C 4 k + C 4 t O C 4 i u C 4 o u C 5 j C A o Q 0 9 N T S k v Q X V 0 b 1 J l b W 9 2 Z W R D b 2 x 1 b W 5 z M S 5 7 4 L i l 4 L m I 4 L i y 4 L i q 4 L i 4 4 L i U L D R 9 J n F 1 b 3 Q 7 L C Z x d W 9 0 O 1 N l Y 3 R p b 2 4 x L + C 4 m u C 4 o + C 4 t O C 4 g e C 4 s u C 4 o y A o U 0 V S V k l D R S k g X H U w M D N l X H U w M D N l I O C 4 n u C 4 s u C 4 k + C 4 t O C 4 i u C 4 o u C 5 j C A o Q 0 9 N T S k v Q X V 0 b 1 J l b W 9 2 Z W R D b 2 x 1 b W 5 z M S 5 7 4 L m A 4 L i b 4 L i l 4 L i 1 4 L m I 4 L i i 4 L i Z I O C 5 g e C 4 m + C 4 p e C 4 h y w 1 f S Z x d W 9 0 O y w m c X V v d D t T Z W N 0 a W 9 u M S / g u J r g u K P g u L T g u I H g u L L g u K M g K F N F U l Z J Q 0 U p I F x 1 M D A z Z V x 1 M D A z Z S D g u J 7 g u L L g u J P g u L T g u I r g u K L g u Y w g K E N P T U 0 p L 0 F 1 d G 9 S Z W 1 v d m V k Q 2 9 s d W 1 u c z E u e y X g u Y D g u J v g u K X g u L X g u Y j g u K L g u J k g 4 L m B 4 L i b 4 L i l 4 L i H L D Z 9 J n F 1 b 3 Q 7 L C Z x d W 9 0 O 1 N l Y 3 R p b 2 4 x L + C 4 m u C 4 o + C 4 t O C 4 g e C 4 s u C 4 o y A o U 0 V S V k l D R S k g X H U w M D N l X H U w M D N l I O C 4 n u C 4 s u C 4 k + C 4 t O C 4 i u C 4 o u C 5 j C A o Q 0 9 N T S k v Q X V 0 b 1 J l b W 9 2 Z W R D b 2 x 1 b W 5 z M S 5 7 4 L m A 4 L i q 4 L i Z 4 L i t I O C 4 i + C 4 t + C 5 i e C 4 r S w 3 f S Z x d W 9 0 O y w m c X V v d D t T Z W N 0 a W 9 u M S / g u J r g u K P g u L T g u I H g u L L g u K M g K F N F U l Z J Q 0 U p I F x 1 M D A z Z V x 1 M D A z Z S D g u J 7 g u L L g u J P g u L T g u I r g u K L g u Y w g K E N P T U 0 p L 0 F 1 d G 9 S Z W 1 v d m V k Q 2 9 s d W 1 u c z E u e + C 5 g O C 4 q u C 4 m e C 4 r S D g u I L g u L L g u K I s O H 0 m c X V v d D s s J n F 1 b 3 Q 7 U 2 V j d G l v b j E v 4 L i a 4 L i j 4 L i 0 4 L i B 4 L i y 4 L i j I C h T R V J W S U N F K S B c d T A w M 2 V c d T A w M 2 U g 4 L i e 4 L i y 4 L i T 4 L i 0 4 L i K 4 L i i 4 L m M I C h D T 0 1 N K S 9 B d X R v U m V t b 3 Z l Z E N v b H V t b n M x L n v g u J v g u K P g u L T g u K H g u L L g u J M g K O C 4 q + C 4 u O C 5 i e C 4 m S k s O X 0 m c X V v d D s s J n F 1 b 3 Q 7 U 2 V j d G l v b j E v 4 L i a 4 L i j 4 L i 0 4 L i B 4 L i y 4 L i j I C h T R V J W S U N F K S B c d T A w M 2 V c d T A w M 2 U g 4 L i e 4 L i y 4 L i T 4 L i 0 4 L i K 4 L i i 4 L m M I C h D T 0 1 N 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L 0 R h d G E y M j 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z 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A w M z A y O D h 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q u C 4 t + C 5 i O C 4 r e C 5 g e C 4 p e C 4 s O C 4 q u C 4 t O C 5 i O C 4 h + C 4 n u C 4 t O C 4 o e C 4 n u C 5 j C A o T U V E S U E p L 0 F 1 d G 9 S Z W 1 v d m V k Q 2 9 s d W 1 u c z E u e + C 4 q + C 4 p e C 4 s e C 4 g e C 4 l + C 4 o + C 4 s e C 4 n u C 4 o u C 5 j C w w f S Z x d W 9 0 O y w m c X V v d D t T Z W N 0 a W 9 u M S / g u J r g u K P g u L T g u I H g u L L g u K M g K F N F U l Z J Q 0 U p I F x 1 M D A z Z V x 1 M D A z Z S D g u K r g u L f g u Y j g u K 3 g u Y H g u K X g u L D g u K r g u L T g u Y j g u I f g u J 7 g u L T g u K H g u J 7 g u Y w g K E 1 F R E l B K S 9 B d X R v U m V t b 3 Z l Z E N v b H V t b n M x L n v g u Y D g u J v g u L T g u J Q s M X 0 m c X V v d D s s J n F 1 b 3 Q 7 U 2 V j d G l v b j E v 4 L i a 4 L i j 4 L i 0 4 L i B 4 L i y 4 L i j I C h T R V J W S U N F K S B c d T A w M 2 V c d T A w M 2 U g 4 L i q 4 L i 3 4 L m I 4 L i t 4 L m B 4 L i l 4 L i w 4 L i q 4 L i 0 4 L m I 4 L i H 4 L i e 4 L i 0 4 L i h 4 L i e 4 L m M I C h N R U R J Q S k v Q X V 0 b 1 J l b W 9 2 Z W R D b 2 x 1 b W 5 z M S 5 7 4 L i q 4 L i 5 4 L i H 4 L i q 4 L i 4 4 L i U L D J 9 J n F 1 b 3 Q 7 L C Z x d W 9 0 O 1 N l Y 3 R p b 2 4 x L + C 4 m u C 4 o + C 4 t O C 4 g e C 4 s u C 4 o y A o U 0 V S V k l D R S k g X H U w M D N l X H U w M D N l I O C 4 q u C 4 t + C 5 i O C 4 r e C 5 g e C 4 p e C 4 s O C 4 q u C 4 t O C 5 i O C 4 h + C 4 n u C 4 t O C 4 o e C 4 n u C 5 j C A o T U V E S U E p L 0 F 1 d G 9 S Z W 1 v d m V k Q 2 9 s d W 1 u c z E u e + C 4 l e C 5 i O C 4 s + C 4 q u C 4 u O C 4 l C w z f S Z x d W 9 0 O y w m c X V v d D t T Z W N 0 a W 9 u M S / g u J r g u K P g u L T g u I H g u L L g u K M g K F N F U l Z J Q 0 U p I F x 1 M D A z Z V x 1 M D A z Z S D g u K r g u L f g u Y j g u K 3 g u Y H g u K X g u L D g u K r g u L T g u Y j g u I f g u J 7 g u L T g u K H g u J 7 g u Y w g K E 1 F R E l B K S 9 B d X R v U m V t b 3 Z l Z E N v b H V t b n M x L n v g u K X g u Y j g u L L g u K r g u L j g u J Q s N H 0 m c X V v d D s s J n F 1 b 3 Q 7 U 2 V j d G l v b j E v 4 L i a 4 L i j 4 L i 0 4 L i B 4 L i y 4 L i j I C h T R V J W S U N F K S B c d T A w M 2 V c d T A w M 2 U g 4 L i q 4 L i 3 4 L m I 4 L i t 4 L m B 4 L i l 4 L i w 4 L i q 4 L i 0 4 L m I 4 L i H 4 L i e 4 L i 0 4 L i h 4 L i e 4 L m M I C h N R U R J Q S k v Q X V 0 b 1 J l b W 9 2 Z W R D b 2 x 1 b W 5 z M S 5 7 4 L m A 4 L i b 4 L i l 4 L i 1 4 L m I 4 L i i 4 L i Z I O C 5 g e C 4 m + C 4 p e C 4 h y w 1 f S Z x d W 9 0 O y w m c X V v d D t T Z W N 0 a W 9 u M S / g u J r g u K P g u L T g u I H g u L L g u K M g K F N F U l Z J Q 0 U p I F x 1 M D A z Z V x 1 M D A z Z S D g u K r g u L f g u Y j g u K 3 g u Y H g u K X g u L D g u K r g u L T g u Y j g u I f g u J 7 g u L T g u K H g u J 7 g u Y w g K E 1 F R E l B K S 9 B d X R v U m V t b 3 Z l Z E N v b H V t b n M x L n s l 4 L m A 4 L i b 4 L i l 4 L i 1 4 L m I 4 L i i 4 L i Z I O C 5 g e C 4 m + C 4 p e C 4 h y w 2 f S Z x d W 9 0 O y w m c X V v d D t T Z W N 0 a W 9 u M S / g u J r g u K P g u L T g u I H g u L L g u K M g K F N F U l Z J Q 0 U p I F x 1 M D A z Z V x 1 M D A z Z S D g u K r g u L f g u Y j g u K 3 g u Y H g u K X g u L D g u K r g u L T g u Y j g u I f g u J 7 g u L T g u K H g u J 7 g u Y w g K E 1 F R E l B K S 9 B d X R v U m V t b 3 Z l Z E N v b H V t b n M x L n v g u Y D g u K r g u J n g u K 0 g 4 L i L 4 L i 3 4 L m J 4 L i t L D d 9 J n F 1 b 3 Q 7 L C Z x d W 9 0 O 1 N l Y 3 R p b 2 4 x L + C 4 m u C 4 o + C 4 t O C 4 g e C 4 s u C 4 o y A o U 0 V S V k l D R S k g X H U w M D N l X H U w M D N l I O C 4 q u C 4 t + C 5 i O C 4 r e C 5 g e C 4 p e C 4 s O C 4 q u C 4 t O C 5 i O C 4 h + C 4 n u C 4 t O C 4 o e C 4 n u C 5 j C A o T U V E S U E p L 0 F 1 d G 9 S Z W 1 v d m V k Q 2 9 s d W 1 u c z E u e + C 5 g O C 4 q u C 4 m e C 4 r S D g u I L g u L L g u K I s O H 0 m c X V v d D s s J n F 1 b 3 Q 7 U 2 V j d G l v b j E v 4 L i a 4 L i j 4 L i 0 4 L i B 4 L i y 4 L i j I C h T R V J W S U N F K S B c d T A w M 2 V c d T A w M 2 U g 4 L i q 4 L i 3 4 L m I 4 L i t 4 L m B 4 L i l 4 L i w 4 L i q 4 L i 0 4 L m I 4 L i H 4 L i e 4 L i 0 4 L i h 4 L i e 4 L m M I C h N R U R J Q S k v Q X V 0 b 1 J l b W 9 2 Z W R D b 2 x 1 b W 5 z M S 5 7 4 L i b 4 L i j 4 L i 0 4 L i h 4 L i y 4 L i T I C j g u K v g u L j g u Y n g u J k p L D l 9 J n F 1 b 3 Q 7 L C Z x d W 9 0 O 1 N l Y 3 R p b 2 4 x L + C 4 m u C 4 o + C 4 t O C 4 g e C 4 s u C 4 o y A o U 0 V S V k l D R S k g X H U w M D N l X H U w M D N l I O C 4 q u C 4 t + C 5 i O C 4 r e C 5 g e C 4 p e C 4 s O C 4 q u C 4 t O C 5 i O C 4 h + C 4 n u C 4 t O C 4 o e C 4 n u C 5 j C A o T U V E S U E 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M 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v R G F 0 Y T I 0 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M z Q 0 N T k 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m A 4 L i r 4 L i l 4 L m H 4 L i B I O C 5 g e C 4 p e C 4 s C D g u J z g u K X g u L T g u J X g u K D g u L H g u J P g u J H g u Y z g u Y L g u K X g u K v g u L A g K F N U R U V M K S 9 B d X R v U m V t b 3 Z l Z E N v b H V t b n M x L n v g u K v g u K X g u L H g u I H g u J f g u K P g u L H g u J 7 g u K L g u Y w s M H 0 m c X V v d D s s J n F 1 b 3 Q 7 U 2 V j d G l v b j E v 4 L i q 4 L i 0 4 L i Z 4 L i E 4 L m J 4 L i y 4 L i t 4 L i 4 4 L i V 4 L i q 4 L i y 4 L i r 4 L i B 4 L i j 4 L i j 4 L i h I C h J T k R V U y k g X H U w M D N l X H U w M D N l I O C 5 g O C 4 q + C 4 p e C 5 h + C 4 g S D g u Y H g u K X g u L A g 4 L i c 4 L i l 4 L i 0 4 L i V 4 L i g 4 L i x 4 L i T 4 L i R 4 L m M 4 L m C 4 L i l 4 L i r 4 L i w I C h T V E V F T C k v Q X V 0 b 1 J l b W 9 2 Z W R D b 2 x 1 b W 5 z M S 5 7 4 L m A 4 L i b 4 L i 0 4 L i U L D F 9 J n F 1 b 3 Q 7 L C Z x d W 9 0 O 1 N l Y 3 R p b 2 4 x L + C 4 q u C 4 t O C 4 m e C 4 h O C 5 i e C 4 s u C 4 r e C 4 u O C 4 l e C 4 q u C 4 s u C 4 q + C 4 g e C 4 o + C 4 o + C 4 o S A o S U 5 E V V M p I F x 1 M D A z Z V x 1 M D A z Z S D g u Y D g u K v g u K X g u Y f g u I E g 4 L m B 4 L i l 4 L i w I O C 4 n O C 4 p e C 4 t O C 4 l e C 4 o O C 4 s e C 4 k + C 4 k e C 5 j O C 5 g u C 4 p e C 4 q + C 4 s C A o U 1 R F R U w p L 0 F 1 d G 9 S Z W 1 v d m V k Q 2 9 s d W 1 u c z E u e + C 4 q u C 4 u e C 4 h + C 4 q u C 4 u O C 4 l C w y f S Z x d W 9 0 O y w m c X V v d D t T Z W N 0 a W 9 u M S / g u K r g u L T g u J n g u I T g u Y n g u L L g u K 3 g u L j g u J X g u K r g u L L g u K v g u I H g u K P g u K P g u K E g K E l O R F V T K S B c d T A w M 2 V c d T A w M 2 U g 4 L m A 4 L i r 4 L i l 4 L m H 4 L i B I O C 5 g e C 4 p e C 4 s C D g u J z g u K X g u L T g u J X g u K D g u L H g u J P g u J H g u Y z g u Y L g u K X g u K v g u L A g K F N U R U V M K S 9 B d X R v U m V t b 3 Z l Z E N v b H V t b n M x L n v g u J X g u Y j g u L P g u K r g u L j g u J Q s M 3 0 m c X V v d D s s J n F 1 b 3 Q 7 U 2 V j d G l v b j E v 4 L i q 4 L i 0 4 L i Z 4 L i E 4 L m J 4 L i y 4 L i t 4 L i 4 4 L i V 4 L i q 4 L i y 4 L i r 4 L i B 4 L i j 4 L i j 4 L i h I C h J T k R V U y k g X H U w M D N l X H U w M D N l I O C 5 g O C 4 q + C 4 p e C 5 h + C 4 g S D g u Y H g u K X g u L A g 4 L i c 4 L i l 4 L i 0 4 L i V 4 L i g 4 L i x 4 L i T 4 L i R 4 L m M 4 L m C 4 L i l 4 L i r 4 L i w I C h T V E V F T C k v Q X V 0 b 1 J l b W 9 2 Z W R D b 2 x 1 b W 5 z M S 5 7 4 L i l 4 L m I 4 L i y 4 L i q 4 L i 4 4 L i U L D R 9 J n F 1 b 3 Q 7 L C Z x d W 9 0 O 1 N l Y 3 R p b 2 4 x L + C 4 q u C 4 t O C 4 m e C 4 h O C 5 i e C 4 s u C 4 r e C 4 u O C 4 l e C 4 q u C 4 s u C 4 q + C 4 g e C 4 o + C 4 o + C 4 o S A o S U 5 E V V M p I F x 1 M D A z Z V x 1 M D A z Z S D g u Y D g u K v g u K X g u Y f g u I E g 4 L m B 4 L i l 4 L i w I O C 4 n O C 4 p e C 4 t O C 4 l e C 4 o O C 4 s e C 4 k + C 4 k e C 5 j O C 5 g u C 4 p e C 4 q + C 4 s C A o U 1 R F R U w p L 0 F 1 d G 9 S Z W 1 v d m V k Q 2 9 s d W 1 u c z E u e + C 5 g O C 4 m + C 4 p e C 4 t e C 5 i O C 4 o u C 4 m S D g u Y H g u J v g u K X g u I c s N X 0 m c X V v d D s s J n F 1 b 3 Q 7 U 2 V j d G l v b j E v 4 L i q 4 L i 0 4 L i Z 4 L i E 4 L m J 4 L i y 4 L i t 4 L i 4 4 L i V 4 L i q 4 L i y 4 L i r 4 L i B 4 L i j 4 L i j 4 L i h I C h J T k R V U y k g X H U w M D N l X H U w M D N l I O C 5 g O C 4 q + C 4 p e C 5 h + C 4 g S D g u Y H g u K X g u L A g 4 L i c 4 L i l 4 L i 0 4 L i V 4 L i g 4 L i x 4 L i T 4 L i R 4 L m M 4 L m C 4 L i l 4 L i r 4 L i w I C h T V E V F T C k v Q X V 0 b 1 J l b W 9 2 Z W R D b 2 x 1 b W 5 z M S 5 7 J e C 5 g O C 4 m + C 4 p e C 4 t e C 5 i O C 4 o u C 4 m S D g u Y H g u J v g u K X g u I c s N n 0 m c X V v d D s s J n F 1 b 3 Q 7 U 2 V j d G l v b j E v 4 L i q 4 L i 0 4 L i Z 4 L i E 4 L m J 4 L i y 4 L i t 4 L i 4 4 L i V 4 L i q 4 L i y 4 L i r 4 L i B 4 L i j 4 L i j 4 L i h I C h J T k R V U y k g X H U w M D N l X H U w M D N l I O C 5 g O C 4 q + C 4 p e C 5 h + C 4 g S D g u Y H g u K X g u L A g 4 L i c 4 L i l 4 L i 0 4 L i V 4 L i g 4 L i x 4 L i T 4 L i R 4 L m M 4 L m C 4 L i l 4 L i r 4 L i w I C h T V E V F T C k v Q X V 0 b 1 J l b W 9 2 Z W R D b 2 x 1 b W 5 z M S 5 7 4 L m A 4 L i q 4 L i Z 4 L i t I O C 4 i + C 4 t + C 5 i e C 4 r S w 3 f S Z x d W 9 0 O y w m c X V v d D t T Z W N 0 a W 9 u M S / g u K r g u L T g u J n g u I T g u Y n g u L L g u K 3 g u L j g u J X g u K r g u L L g u K v g u I H g u K P g u K P g u K E g K E l O R F V T K S B c d T A w M 2 V c d T A w M 2 U g 4 L m A 4 L i r 4 L i l 4 L m H 4 L i B I O C 5 g e C 4 p e C 4 s C D g u J z g u K X g u L T g u J X g u K D g u L H g u J P g u J H g u Y z g u Y L g u K X g u K v g u L A g K F N U R U V M K S 9 B d X R v U m V t b 3 Z l Z E N v b H V t b n M x L n v g u Y D g u K r g u J n g u K 0 g 4 L i C 4 L i y 4 L i i L D h 9 J n F 1 b 3 Q 7 L C Z x d W 9 0 O 1 N l Y 3 R p b 2 4 x L + C 4 q u C 4 t O C 4 m e C 4 h O C 5 i e C 4 s u C 4 r e C 4 u O C 4 l e C 4 q u C 4 s u C 4 q + C 4 g e C 4 o + C 4 o + C 4 o S A o S U 5 E V V M p I F x 1 M D A z Z V x 1 M D A z Z S D g u Y D g u K v g u K X g u Y f g u I E g 4 L m B 4 L i l 4 L i w I O C 4 n O C 4 p e C 4 t O C 4 l e C 4 o O C 4 s e C 4 k + C 4 k e C 5 j O C 5 g u C 4 p e C 4 q + C 4 s C A o U 1 R F R U w p L 0 F 1 d G 9 S Z W 1 v d m V k Q 2 9 s d W 1 u c z E u e + C 4 m + C 4 o + C 4 t O C 4 o e C 4 s u C 4 k y A o 4 L i r 4 L i 4 4 L m J 4 L i Z K S w 5 f S Z x d W 9 0 O y w m c X V v d D t T Z W N 0 a W 9 u M S / g u K r g u L T g u J n g u I T g u Y n g u L L g u K 3 g u L j g u J X g u K r g u L L g u K v g u I H g u K P g u K P g u K E g K E l O R F V T K S B c d T A w M 2 V c d T A w M 2 U g 4 L m A 4 L i r 4 L i l 4 L m H 4 L i B I O C 5 g e C 4 p e C 4 s C D g u J z g u K X g u L T g u J X g u K D g u L H g u J P g u J H g u Y z g u Y L g u K X g u K v g u L A g K F N U R U V M 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O D g z M T M 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E x N z c 0 O D J 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m u C 4 o + C 4 o + C 4 i O C 4 u O C 4 o O C 4 s e C 4 k + C 4 k e C 5 j C A o U E t H K S 9 B d X R v U m V t b 3 Z l Z E N v b H V t b n M x L n v g u K v g u K X g u L H g u I H g u J f g u K P g u L H g u J 7 g u K L g u Y w s M H 0 m c X V v d D s s J n F 1 b 3 Q 7 U 2 V j d G l v b j E v 4 L i q 4 L i 0 4 L i Z 4 L i E 4 L m J 4 L i y 4 L i t 4 L i 4 4 L i V 4 L i q 4 L i y 4 L i r 4 L i B 4 L i j 4 L i j 4 L i h I C h J T k R V U y k g X H U w M D N l X H U w M D N l I O C 4 m u C 4 o + C 4 o + C 4 i O C 4 u O C 4 o O C 4 s e C 4 k + C 4 k e C 5 j C A o U E t H K S 9 B d X R v U m V t b 3 Z l Z E N v b H V t b n M x L n v g u Y D g u J v g u L T g u J Q s M X 0 m c X V v d D s s J n F 1 b 3 Q 7 U 2 V j d G l v b j E v 4 L i q 4 L i 0 4 L i Z 4 L i E 4 L m J 4 L i y 4 L i t 4 L i 4 4 L i V 4 L i q 4 L i y 4 L i r 4 L i B 4 L i j 4 L i j 4 L i h I C h J T k R V U y k g X H U w M D N l X H U w M D N l I O C 4 m u C 4 o + C 4 o + C 4 i O C 4 u O C 4 o O C 4 s e C 4 k + C 4 k e C 5 j C A o U E t H K S 9 B d X R v U m V t b 3 Z l Z E N v b H V t b n M x L n v g u K r g u L n g u I f g u K r g u L j g u J Q s M n 0 m c X V v d D s s J n F 1 b 3 Q 7 U 2 V j d G l v b j E v 4 L i q 4 L i 0 4 L i Z 4 L i E 4 L m J 4 L i y 4 L i t 4 L i 4 4 L i V 4 L i q 4 L i y 4 L i r 4 L i B 4 L i j 4 L i j 4 L i h I C h J T k R V U y k g X H U w M D N l X H U w M D N l I O C 4 m u C 4 o + C 4 o + C 4 i O C 4 u O C 4 o O C 4 s e C 4 k + C 4 k e C 5 j C A o U E t H K S 9 B d X R v U m V t b 3 Z l Z E N v b H V t b n M x L n v g u J X g u Y j g u L P g u K r g u L j g u J Q s M 3 0 m c X V v d D s s J n F 1 b 3 Q 7 U 2 V j d G l v b j E v 4 L i q 4 L i 0 4 L i Z 4 L i E 4 L m J 4 L i y 4 L i t 4 L i 4 4 L i V 4 L i q 4 L i y 4 L i r 4 L i B 4 L i j 4 L i j 4 L i h I C h J T k R V U y k g X H U w M D N l X H U w M D N l I O C 4 m u C 4 o + C 4 o + C 4 i O C 4 u O C 4 o O C 4 s e C 4 k + C 4 k e C 5 j C A o U E t H K S 9 B d X R v U m V t b 3 Z l Z E N v b H V t b n M x L n v g u K X g u Y j g u L L g u K r g u L j g u J Q s N H 0 m c X V v d D s s J n F 1 b 3 Q 7 U 2 V j d G l v b j E v 4 L i q 4 L i 0 4 L i Z 4 L i E 4 L m J 4 L i y 4 L i t 4 L i 4 4 L i V 4 L i q 4 L i y 4 L i r 4 L i B 4 L i j 4 L i j 4 L i h I C h J T k R V U y k g X H U w M D N l X H U w M D N l I O C 4 m u C 4 o + C 4 o + C 4 i O C 4 u O C 4 o O C 4 s e C 4 k + C 4 k e C 5 j C A o U E t H K S 9 B d X R v U m V t b 3 Z l Z E N v b H V t b n M x L n v g u Y D g u J v g u K X g u L X g u Y j g u K L g u J k g 4 L m B 4 L i b 4 L i l 4 L i H L D V 9 J n F 1 b 3 Q 7 L C Z x d W 9 0 O 1 N l Y 3 R p b 2 4 x L + C 4 q u C 4 t O C 4 m e C 4 h O C 5 i e C 4 s u C 4 r e C 4 u O C 4 l e C 4 q u C 4 s u C 4 q + C 4 g e C 4 o + C 4 o + C 4 o S A o S U 5 E V V M p I F x 1 M D A z Z V x 1 M D A z Z S D g u J r g u K P g u K P g u I j g u L j g u K D g u L H g u J P g u J H g u Y w g K F B L R y k v Q X V 0 b 1 J l b W 9 2 Z W R D b 2 x 1 b W 5 z M S 5 7 J e C 5 g O C 4 m + C 4 p e C 4 t e C 5 i O C 4 o u C 4 m S D g u Y H g u J v g u K X g u I c s N n 0 m c X V v d D s s J n F 1 b 3 Q 7 U 2 V j d G l v b j E v 4 L i q 4 L i 0 4 L i Z 4 L i E 4 L m J 4 L i y 4 L i t 4 L i 4 4 L i V 4 L i q 4 L i y 4 L i r 4 L i B 4 L i j 4 L i j 4 L i h I C h J T k R V U y k g X H U w M D N l X H U w M D N l I O C 4 m u C 4 o + C 4 o + C 4 i O C 4 u O C 4 o O C 4 s e C 4 k + C 4 k e C 5 j C A o U E t H K S 9 B d X R v U m V t b 3 Z l Z E N v b H V t b n M x L n v g u Y D g u K r g u J n g u K 0 g 4 L i L 4 L i 3 4 L m J 4 L i t L D d 9 J n F 1 b 3 Q 7 L C Z x d W 9 0 O 1 N l Y 3 R p b 2 4 x L + C 4 q u C 4 t O C 4 m e C 4 h O C 5 i e C 4 s u C 4 r e C 4 u O C 4 l e C 4 q u C 4 s u C 4 q + C 4 g e C 4 o + C 4 o + C 4 o S A o S U 5 E V V M p I F x 1 M D A z Z V x 1 M D A z Z S D g u J r g u K P g u K P g u I j g u L j g u K D g u L H g u J P g u J H g u Y w g K F B L R y k v Q X V 0 b 1 J l b W 9 2 Z W R D b 2 x 1 b W 5 z M S 5 7 4 L m A 4 L i q 4 L i Z 4 L i t I O C 4 g u C 4 s u C 4 o i w 4 f S Z x d W 9 0 O y w m c X V v d D t T Z W N 0 a W 9 u M S / g u K r g u L T g u J n g u I T g u Y n g u L L g u K 3 g u L j g u J X g u K r g u L L g u K v g u I H g u K P g u K P g u K E g K E l O R F V T K S B c d T A w M 2 V c d T A w M 2 U g 4 L i a 4 L i j 4 L i j 4 L i I 4 L i 4 4 L i g 4 L i x 4 L i T 4 L i R 4 L m M I C h Q S 0 c p L 0 F 1 d G 9 S Z W 1 v d m V k Q 2 9 s d W 1 u c z E u e + C 4 m + C 4 o + C 4 t O C 4 o e C 4 s u C 4 k y A o 4 L i r 4 L i 4 4 L m J 4 L i Z K S w 5 f S Z x d W 9 0 O y w m c X V v d D t T Z W N 0 a W 9 u M S / g u K r g u L T g u J n g u I T g u Y n g u L L g u K 3 g u L j g u J X g u K r g u L L g u K v g u I H g u K P g u K P g u K E g K E l O R F V T K S B c d T A w M 2 V c d T A w M 2 U g 4 L i a 4 L i j 4 L i j 4 L i I 4 L i 4 4 L i g 4 L i x 4 L i T 4 L i R 4 L m M I C h Q S 0 c 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y 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Y 2 N j E 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g 5 N T U 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o u C 4 s u C 4 m e C 4 o u C 4 m e C 4 l e C 5 j C A o Q V V U T y k v Q X V 0 b 1 J l b W 9 2 Z W R D b 2 x 1 b W 5 z M S 5 7 4 L i r 4 L i l 4 L i x 4 L i B 4 L i X 4 L i j 4 L i x 4 L i e 4 L i i 4 L m M L D B 9 J n F 1 b 3 Q 7 L C Z x d W 9 0 O 1 N l Y 3 R p b 2 4 x L + C 4 q u C 4 t O C 4 m e C 4 h O C 5 i e C 4 s u C 4 r e C 4 u O C 4 l e C 4 q u C 4 s u C 4 q + C 4 g e C 4 o + C 4 o + C 4 o S A o S U 5 E V V M p I F x 1 M D A z Z V x 1 M D A z Z S D g u K L g u L L g u J n g u K L g u J n g u J X g u Y w g K E F V V E 8 p L 0 F 1 d G 9 S Z W 1 v d m V k Q 2 9 s d W 1 u c z E u e + C 5 g O C 4 m + C 4 t O C 4 l C w x f S Z x d W 9 0 O y w m c X V v d D t T Z W N 0 a W 9 u M S / g u K r g u L T g u J n g u I T g u Y n g u L L g u K 3 g u L j g u J X g u K r g u L L g u K v g u I H g u K P g u K P g u K E g K E l O R F V T K S B c d T A w M 2 V c d T A w M 2 U g 4 L i i 4 L i y 4 L i Z 4 L i i 4 L i Z 4 L i V 4 L m M I C h B V V R P K S 9 B d X R v U m V t b 3 Z l Z E N v b H V t b n M x L n v g u K r g u L n g u I f g u K r g u L j g u J Q s M n 0 m c X V v d D s s J n F 1 b 3 Q 7 U 2 V j d G l v b j E v 4 L i q 4 L i 0 4 L i Z 4 L i E 4 L m J 4 L i y 4 L i t 4 L i 4 4 L i V 4 L i q 4 L i y 4 L i r 4 L i B 4 L i j 4 L i j 4 L i h I C h J T k R V U y k g X H U w M D N l X H U w M D N l I O C 4 o u C 4 s u C 4 m e C 4 o u C 4 m e C 4 l e C 5 j C A o Q V V U T y k v Q X V 0 b 1 J l b W 9 2 Z W R D b 2 x 1 b W 5 z M S 5 7 4 L i V 4 L m I 4 L i z 4 L i q 4 L i 4 4 L i U L D N 9 J n F 1 b 3 Q 7 L C Z x d W 9 0 O 1 N l Y 3 R p b 2 4 x L + C 4 q u C 4 t O C 4 m e C 4 h O C 5 i e C 4 s u C 4 r e C 4 u O C 4 l e C 4 q u C 4 s u C 4 q + C 4 g e C 4 o + C 4 o + C 4 o S A o S U 5 E V V M p I F x 1 M D A z Z V x 1 M D A z Z S D g u K L g u L L g u J n g u K L g u J n g u J X g u Y w g K E F V V E 8 p L 0 F 1 d G 9 S Z W 1 v d m V k Q 2 9 s d W 1 u c z E u e + C 4 p e C 5 i O C 4 s u C 4 q u C 4 u O C 4 l C w 0 f S Z x d W 9 0 O y w m c X V v d D t T Z W N 0 a W 9 u M S / g u K r g u L T g u J n g u I T g u Y n g u L L g u K 3 g u L j g u J X g u K r g u L L g u K v g u I H g u K P g u K P g u K E g K E l O R F V T K S B c d T A w M 2 V c d T A w M 2 U g 4 L i i 4 L i y 4 L i Z 4 L i i 4 L i Z 4 L i V 4 L m M I C h B V V R P K S 9 B d X R v U m V t b 3 Z l Z E N v b H V t b n M x L n v g u Y D g u J v g u K X g u L X g u Y j g u K L g u J k g 4 L m B 4 L i b 4 L i l 4 L i H L D V 9 J n F 1 b 3 Q 7 L C Z x d W 9 0 O 1 N l Y 3 R p b 2 4 x L + C 4 q u C 4 t O C 4 m e C 4 h O C 5 i e C 4 s u C 4 r e C 4 u O C 4 l e C 4 q u C 4 s u C 4 q + C 4 g e C 4 o + C 4 o + C 4 o S A o S U 5 E V V M p I F x 1 M D A z Z V x 1 M D A z Z S D g u K L g u L L g u J n g u K L g u J n g u J X g u Y w g K E F V V E 8 p L 0 F 1 d G 9 S Z W 1 v d m V k Q 2 9 s d W 1 u c z E u e y X g u Y D g u J v g u K X g u L X g u Y j g u K L g u J k g 4 L m B 4 L i b 4 L i l 4 L i H L D Z 9 J n F 1 b 3 Q 7 L C Z x d W 9 0 O 1 N l Y 3 R p b 2 4 x L + C 4 q u C 4 t O C 4 m e C 4 h O C 5 i e C 4 s u C 4 r e C 4 u O C 4 l e C 4 q u C 4 s u C 4 q + C 4 g e C 4 o + C 4 o + C 4 o S A o S U 5 E V V M p I F x 1 M D A z Z V x 1 M D A z Z S D g u K L g u L L g u J n g u K L g u J n g u J X g u Y w g K E F V V E 8 p L 0 F 1 d G 9 S Z W 1 v d m V k Q 2 9 s d W 1 u c z E u e + C 5 g O C 4 q u C 4 m e C 4 r S D g u I v g u L f g u Y n g u K 0 s N 3 0 m c X V v d D s s J n F 1 b 3 Q 7 U 2 V j d G l v b j E v 4 L i q 4 L i 0 4 L i Z 4 L i E 4 L m J 4 L i y 4 L i t 4 L i 4 4 L i V 4 L i q 4 L i y 4 L i r 4 L i B 4 L i j 4 L i j 4 L i h I C h J T k R V U y k g X H U w M D N l X H U w M D N l I O C 4 o u C 4 s u C 4 m e C 4 o u C 4 m e C 4 l e C 5 j C A o Q V V U T y k v Q X V 0 b 1 J l b W 9 2 Z W R D b 2 x 1 b W 5 z M S 5 7 4 L m A 4 L i q 4 L i Z 4 L i t I O C 4 g u C 4 s u C 4 o i w 4 f S Z x d W 9 0 O y w m c X V v d D t T Z W N 0 a W 9 u M S / g u K r g u L T g u J n g u I T g u Y n g u L L g u K 3 g u L j g u J X g u K r g u L L g u K v g u I H g u K P g u K P g u K E g K E l O R F V T K S B c d T A w M 2 V c d T A w M 2 U g 4 L i i 4 L i y 4 L i Z 4 L i i 4 L i Z 4 L i V 4 L m M I C h B V V R P K S 9 B d X R v U m V t b 3 Z l Z E N v b H V t b n M x L n v g u J v g u K P g u L T g u K H g u L L g u J M g K O C 4 q + C 4 u O C 5 i e C 4 m S k s O X 0 m c X V v d D s s J n F 1 b 3 Q 7 U 2 V j d G l v b j E v 4 L i q 4 L i 0 4 L i Z 4 L i E 4 L m J 4 L i y 4 L i t 4 L i 4 4 L i V 4 L i q 4 L i y 4 L i r 4 L i B 4 L i j 4 L i j 4 L i h I C h J T k R V U y k g X H U w M D N l X H U w M D N l I O C 4 o u C 4 s u C 4 m e C 4 o u C 4 m e C 4 l e C 5 j C A o Q V V U 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z 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y M D E x N D 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p + C 4 s e C 4 q u C 4 l O C 4 u O C 4 r e C 4 u O C 4 l e C 4 q u C 4 s u C 4 q + C 4 g e C 4 o + C 4 o + C 4 o e C 5 g e C 4 p e C 4 s O C 5 g O C 4 h O C 4 o + C 4 t + C 5 i O C 4 r e C 4 h + C 4 i O C 4 s e C 4 g e C 4 o y A o S U 1 N K S 9 B d X R v U m V t b 3 Z l Z E N v b H V t b n M x L n v g u K v g u K X g u L H g u I H g u J f g u K P g u L H g u J 7 g u K L g u Y w s M 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L T g u J Q s M X 0 m c X V v d D s s J n F 1 b 3 Q 7 U 2 V j d G l v b j E v 4 L i q 4 L i 0 4 L i Z 4 L i E 4 L m J 4 L i y 4 L i t 4 L i 4 4 L i V 4 L i q 4 L i y 4 L i r 4 L i B 4 L i j 4 L i j 4 L i h I C h J T k R V U y k g X H U w M D N l X H U w M D N l I O C 4 p + C 4 s e C 4 q u C 4 l O C 4 u O C 4 r e C 4 u O C 4 l e C 4 q u C 4 s u C 4 q + C 4 g e C 4 o + C 4 o + C 4 o e C 5 g e C 4 p e C 4 s O C 5 g O C 4 h O C 4 o + C 4 t + C 5 i O C 4 r e C 4 h + C 4 i O C 4 s e C 4 g e C 4 o y A o S U 1 N K S 9 B d X R v U m V t b 3 Z l Z E N v b H V t b n M x L n v g u K r g u L n g u I f g u K r g u L j g u J Q s M n 0 m c X V v d D s s J n F 1 b 3 Q 7 U 2 V j d G l v b j E v 4 L i q 4 L i 0 4 L i Z 4 L i E 4 L m J 4 L i y 4 L i t 4 L i 4 4 L i V 4 L i q 4 L i y 4 L i r 4 L i B 4 L i j 4 L i j 4 L i h I C h J T k R V U y k g X H U w M D N l X H U w M D N l I O C 4 p + C 4 s e C 4 q u C 4 l O C 4 u O C 4 r e C 4 u O C 4 l e C 4 q u C 4 s u C 4 q + C 4 g e C 4 o + C 4 o + C 4 o e C 5 g e C 4 p e C 4 s O C 5 g O C 4 h O C 4 o + C 4 t + C 5 i O C 4 r e C 4 h + C 4 i O C 4 s e C 4 g e C 4 o y A o S U 1 N K S 9 B d X R v U m V t b 3 Z l Z E N v b H V t b n M x L n v g u J X g u Y j g u L P g u K r g u L j g u J Q s M 3 0 m c X V v d D s s J n F 1 b 3 Q 7 U 2 V j d G l v b j E v 4 L i q 4 L i 0 4 L i Z 4 L i E 4 L m J 4 L i y 4 L i t 4 L i 4 4 L i V 4 L i q 4 L i y 4 L i r 4 L i B 4 L i j 4 L i j 4 L i h I C h J T k R V U y k g X H U w M D N l X H U w M D N l I O C 4 p + C 4 s e C 4 q u C 4 l O C 4 u O C 4 r e C 4 u O C 4 l e C 4 q u C 4 s u C 4 q + C 4 g e C 4 o + C 4 o + C 4 o e C 5 g e C 4 p e C 4 s O C 5 g O C 4 h O C 4 o + C 4 t + C 5 i O C 4 r e C 4 h + C 4 i O C 4 s e C 4 g e C 4 o y A o S U 1 N K S 9 B d X R v U m V t b 3 Z l Z E N v b H V t b n M x L n v g u K X g u Y j g u L L g u K r g u L j g u J Q s N 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K X g u L X g u Y j g u K L g u J k g 4 L m B 4 L i b 4 L i l 4 L i H L D V 9 J n F 1 b 3 Q 7 L C Z x d W 9 0 O 1 N l Y 3 R p b 2 4 x L + C 4 q u C 4 t O C 4 m e C 4 h O C 5 i e C 4 s u C 4 r e C 4 u O C 4 l e C 4 q u C 4 s u C 4 q + C 4 g e C 4 o + C 4 o + C 4 o S A o S U 5 E V V M p I F x 1 M D A z Z V x 1 M D A z Z S D g u K f g u L H g u K r g u J T g u L j g u K 3 g u L j g u J X g u K r g u L L g u K v g u I H g u K P g u K P g u K H g u Y H g u K X g u L D g u Y D g u I T g u K P g u L f g u Y j g u K 3 g u I f g u I j g u L H g u I H g u K M g K E l N T S k v Q X V 0 b 1 J l b W 9 2 Z W R D b 2 x 1 b W 5 z M S 5 7 J e C 5 g O C 4 m + C 4 p e C 4 t e C 5 i O C 4 o u C 4 m S D g u Y H g u J v g u K X g u I c s N n 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L 4 L i 3 4 L m J 4 L i t L D d 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g u C 4 s u C 4 o i w 4 f S Z x d W 9 0 O y w m c X V v d D t T Z W N 0 a W 9 u M S / g u K r g u L T g u J n g u I T g u Y n g u L L g u K 3 g u L j g u J X g u K r g u L L g u K v g u I H g u K P g u K P g u K E g K E l O R F V T K S B c d T A w M 2 V c d T A w M 2 U g 4 L i n 4 L i x 4 L i q 4 L i U 4 L i 4 4 L i t 4 L i 4 4 L i V 4 L i q 4 L i y 4 L i r 4 L i B 4 L i j 4 L i j 4 L i h 4 L m B 4 L i l 4 L i w 4 L m A 4 L i E 4 L i j 4 L i 3 4 L m I 4 L i t 4 L i H 4 L i I 4 L i x 4 L i B 4 L i j I C h J T U 0 p L 0 F 1 d G 9 S Z W 1 v d m V k Q 2 9 s d W 1 u c z E u e + C 4 m + C 4 o + C 4 t O C 4 o e C 4 s u C 4 k y A o 4 L i r 4 L i 4 4 L m J 4 L i Z K S w 5 f S Z x d W 9 0 O y w m c X V v d D t T Z W N 0 a W 9 u M S / g u K r g u L T g u J n g u I T g u Y n g u L L g u K 3 g u L j g u J X g u K r g u L L g u K v g u I H g u K P g u K P g u K E g K E l O R F V T K S B c d T A w M 2 V c d T A w M 2 U g 4 L i n 4 L i x 4 L i q 4 L i U 4 L i 4 4 L i t 4 L i 4 4 L i V 4 L i q 4 L i y 4 L i r 4 L i B 4 L i j 4 L i j 4 L i h 4 L m B 4 L i l 4 L i w 4 L m A 4 L i E 4 L i j 4 L i 3 4 L m I 4 L i t 4 L i H 4 L i I 4 L i x 4 L i B 4 L i j I C h J T U 0 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y k v R G F 0 Y T E x 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1 N T A x O D h 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m B 4 L i f 4 L i K 4 L i x 4 L m I 4 L i Z I C h G Q V N I S U 9 O K S 9 B d X R v U m V t b 3 Z l Z E N v b H V t b n M x L n v g u K v g u K X g u L H g u I H g u J f g u K P g u L H g u J 7 g u K L g u Y w s M H 0 m c X V v d D s s J n F 1 b 3 Q 7 U 2 V j d G l v b j E v 4 L i q 4 L i 0 4 L i Z 4 L i E 4 L m J 4 L i y 4 L i t 4 L i 4 4 L i b 4 L m C 4 L i g 4 L i E 4 L i a 4 L i j 4 L i 0 4 L m C 4 L i g 4 L i E I C h D T 0 5 T V U 1 Q K S B c d T A w M 2 V c d T A w M 2 U g 4 L m B 4 L i f 4 L i K 4 L i x 4 L m I 4 L i Z I C h G Q V N I S U 9 O K S 9 B d X R v U m V t b 3 Z l Z E N v b H V t b n M x L n v g u Y D g u J v g u L T g u J Q s M X 0 m c X V v d D s s J n F 1 b 3 Q 7 U 2 V j d G l v b j E v 4 L i q 4 L i 0 4 L i Z 4 L i E 4 L m J 4 L i y 4 L i t 4 L i 4 4 L i b 4 L m C 4 L i g 4 L i E 4 L i a 4 L i j 4 L i 0 4 L m C 4 L i g 4 L i E I C h D T 0 5 T V U 1 Q K S B c d T A w M 2 V c d T A w M 2 U g 4 L m B 4 L i f 4 L i K 4 L i x 4 L m I 4 L i Z I C h G Q V N I S U 9 O K S 9 B d X R v U m V t b 3 Z l Z E N v b H V t b n M x L n v g u K r g u L n g u I f g u K r g u L j g u J Q s M n 0 m c X V v d D s s J n F 1 b 3 Q 7 U 2 V j d G l v b j E v 4 L i q 4 L i 0 4 L i Z 4 L i E 4 L m J 4 L i y 4 L i t 4 L i 4 4 L i b 4 L m C 4 L i g 4 L i E 4 L i a 4 L i j 4 L i 0 4 L m C 4 L i g 4 L i E I C h D T 0 5 T V U 1 Q K S B c d T A w M 2 V c d T A w M 2 U g 4 L m B 4 L i f 4 L i K 4 L i x 4 L m I 4 L i Z I C h G Q V N I S U 9 O K S 9 B d X R v U m V t b 3 Z l Z E N v b H V t b n M x L n v g u J X g u Y j g u L P g u K r g u L j g u J Q s M 3 0 m c X V v d D s s J n F 1 b 3 Q 7 U 2 V j d G l v b j E v 4 L i q 4 L i 0 4 L i Z 4 L i E 4 L m J 4 L i y 4 L i t 4 L i 4 4 L i b 4 L m C 4 L i g 4 L i E 4 L i a 4 L i j 4 L i 0 4 L m C 4 L i g 4 L i E I C h D T 0 5 T V U 1 Q K S B c d T A w M 2 V c d T A w M 2 U g 4 L m B 4 L i f 4 L i K 4 L i x 4 L m I 4 L i Z I C h G Q V N I S U 9 O K S 9 B d X R v U m V t b 3 Z l Z E N v b H V t b n M x L n v g u K X g u Y j g u L L g u K r g u L j g u J Q s N H 0 m c X V v d D s s J n F 1 b 3 Q 7 U 2 V j d G l v b j E v 4 L i q 4 L i 0 4 L i Z 4 L i E 4 L m J 4 L i y 4 L i t 4 L i 4 4 L i b 4 L m C 4 L i g 4 L i E 4 L i a 4 L i j 4 L i 0 4 L m C 4 L i g 4 L i E I C h D T 0 5 T V U 1 Q K S B c d T A w M 2 V c d T A w M 2 U g 4 L m B 4 L i f 4 L i K 4 L i x 4 L m I 4 L i Z I C h G Q V N I S U 9 O K S 9 B d X R v U m V t b 3 Z l Z E N v b H V t b n M x L n v g u Y D g u J v g u K X g u L X g u Y j g u K L g u J k g 4 L m B 4 L i b 4 L i l 4 L i H L D V 9 J n F 1 b 3 Q 7 L C Z x d W 9 0 O 1 N l Y 3 R p b 2 4 x L + C 4 q u C 4 t O C 4 m e C 4 h O C 5 i e C 4 s u C 4 r e C 4 u O C 4 m + C 5 g u C 4 o O C 4 h O C 4 m u C 4 o + C 4 t O C 5 g u C 4 o O C 4 h C A o Q 0 9 O U 1 V N U C k g X H U w M D N l X H U w M D N l I O C 5 g e C 4 n + C 4 i u C 4 s e C 5 i O C 4 m S A o R k F T S E l P T i k v Q X V 0 b 1 J l b W 9 2 Z W R D b 2 x 1 b W 5 z M S 5 7 J e C 5 g O C 4 m + C 4 p e C 4 t e C 5 i O C 4 o u C 4 m S D g u Y H g u J v g u K X g u I c s N n 0 m c X V v d D s s J n F 1 b 3 Q 7 U 2 V j d G l v b j E v 4 L i q 4 L i 0 4 L i Z 4 L i E 4 L m J 4 L i y 4 L i t 4 L i 4 4 L i b 4 L m C 4 L i g 4 L i E 4 L i a 4 L i j 4 L i 0 4 L m C 4 L i g 4 L i E I C h D T 0 5 T V U 1 Q K S B c d T A w M 2 V c d T A w M 2 U g 4 L m B 4 L i f 4 L i K 4 L i x 4 L m I 4 L i Z I C h G Q V N I S U 9 O K S 9 B d X R v U m V t b 3 Z l Z E N v b H V t b n M x L n v g u Y D g u K r g u J n g u K 0 g 4 L i L 4 L i 3 4 L m J 4 L i t L D d 9 J n F 1 b 3 Q 7 L C Z x d W 9 0 O 1 N l Y 3 R p b 2 4 x L + C 4 q u C 4 t O C 4 m e C 4 h O C 5 i e C 4 s u C 4 r e C 4 u O C 4 m + C 5 g u C 4 o O C 4 h O C 4 m u C 4 o + C 4 t O C 5 g u C 4 o O C 4 h C A o Q 0 9 O U 1 V N U C k g X H U w M D N l X H U w M D N l I O C 5 g e C 4 n + C 4 i u C 4 s e C 5 i O C 4 m S A o R k F T S E l P T i k v Q X V 0 b 1 J l b W 9 2 Z W R D b 2 x 1 b W 5 z M S 5 7 4 L m A 4 L i q 4 L i Z 4 L i t I O C 4 g u C 4 s u C 4 o i w 4 f S Z x d W 9 0 O y w m c X V v d D t T Z W N 0 a W 9 u M S / g u K r g u L T g u J n g u I T g u Y n g u L L g u K 3 g u L j g u J v g u Y L g u K D g u I T g u J r g u K P g u L T g u Y L g u K D g u I Q g K E N P T l N V T V A p I F x 1 M D A z Z V x 1 M D A z Z S D g u Y H g u J / g u I r g u L H g u Y j g u J k g K E Z B U 0 h J T 0 4 p L 0 F 1 d G 9 S Z W 1 v d m V k Q 2 9 s d W 1 u c z E u e + C 4 m + C 4 o + C 4 t O C 4 o e C 4 s u C 4 k y A o 4 L i r 4 L i 4 4 L m J 4 L i Z K S w 5 f S Z x d W 9 0 O y w m c X V v d D t T Z W N 0 a W 9 u M S / g u K r g u L T g u J n g u I T g u Y n g u L L g u K 3 g u L j g u J v g u Y L g u K D g u I T g u J r g u K P g u L T g u Y L g u K D g u I Q g K E N P T l N V T V A p I F x 1 M D A z Z V x 1 M D A z Z S D g u Y H g u J / g u I r g u L H g u Y j g u J k g K E Z B U 0 h J 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z 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y 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j k x O T I 3 M V 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Y P g u J n g u I T g u K P g u L H g u K f g u Y D g u K P g u L f g u K 3 g u J n g u Y H g u K X g u L D g u K r g u L P g u J n g u L H g u I H g u I f g u L L g u J k g K E h P T U U p L 0 F 1 d G 9 S Z W 1 v d m V k Q 2 9 s d W 1 u c z E u e + C 4 q + C 4 p e C 4 s e C 4 g e C 4 l + C 4 o + C 4 s e C 4 n u C 4 o u C 5 j C w w 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t O C 4 l C w x 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q u C 4 u e C 4 h + C 4 q u C 4 u O C 4 l C w y 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l e C 5 i O C 4 s + C 4 q u C 4 u O C 4 l C w z 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p e C 5 i O C 4 s u C 4 q u C 4 u O C 4 l C w 0 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p e C 4 t e C 5 i O C 4 o u C 4 m S D g u Y H g u J v g u K X g u I c s N 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s l 4 L m A 4 L i b 4 L i l 4 L i 1 4 L m I 4 L i i 4 L i Z I O C 5 g e C 4 m + C 4 p e C 4 h y w 2 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v g u L f g u Y n g u K 0 s N 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C 4 L i y 4 L i i L D h 9 J n F 1 b 3 Q 7 L C Z x d W 9 0 O 1 N l Y 3 R p b 2 4 x L + C 4 q u C 4 t O C 4 m e C 4 h O C 5 i e C 4 s u C 4 r e C 4 u O C 4 m + C 5 g u C 4 o O C 4 h O C 4 m u C 4 o + C 4 t O C 5 g u C 4 o O C 4 h C A o Q 0 9 O U 1 V N U C k g X H U w M D N l X H U w M D N l I O C 4 g u C 4 r e C 4 h + C 5 g + C 4 i u C 5 i e C 5 g + C 4 m e C 4 h O C 4 o + C 4 s e C 4 p + C 5 g O C 4 o + C 4 t + C 4 r e C 4 m e C 5 g e C 4 p e C 4 s O C 4 q u C 4 s + C 4 m e C 4 s e C 4 g e C 4 h + C 4 s u C 4 m S A o S E 9 N R S k v Q X V 0 b 1 J l b W 9 2 Z W R D b 2 x 1 b W 5 z M S 5 7 4 L i b 4 L i j 4 L i 0 4 L i h 4 L i y 4 L i T I C j g u K v g u L j g u Y n g u J k p L D l 9 J n F 1 b 3 Q 7 L C Z x d W 9 0 O 1 N l Y 3 R p b 2 4 x L + C 4 q u C 4 t O C 4 m e C 4 h O C 5 i e C 4 s u C 4 r e C 4 u O C 4 m + C 5 g u C 4 o O C 4 h O C 4 m u C 4 o + C 4 t O C 5 g u C 4 o O C 4 h C A o Q 0 9 O U 1 V N U C k g X H U w M D N l X H U w M D N l I O C 4 g u C 4 r e C 4 h + C 5 g + C 4 i u C 5 i e C 5 g + C 4 m e C 4 h O C 4 o + C 4 s e C 4 p + C 5 g O C 4 o + C 4 t + C 4 r e C 4 m e C 5 g e C 4 p e C 4 s O C 4 q u C 4 s + C 4 m e C 4 s e C 4 g e C 4 h + C 4 s u C 4 m S A o S E 9 N R S 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M 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z O T M 2 N T 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R G F 0 Y T Y 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z K 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z N j I z M D Q w 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v g u K X g u L H g u I H g u J f g u K P g u L H g u J 7 g u K L g u Y w s M 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t O C 4 l C w x 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q 4 L i 5 4 L i H 4 L i q 4 L i 4 4 L i U L D J 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X g u Y j g u L P g u K r g u L j g u J Q s M 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p e C 5 i O C 4 s u C 4 q u C 4 u O C 4 l C w 0 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l 4 L i 1 4 L m I 4 L i i 4 L i Z I O C 5 g e C 4 m + C 4 p e C 4 h y w 1 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J e C 5 g O C 4 m + C 4 p e C 4 t e C 5 i O C 4 o u C 4 m S D g u Y H g u J v g u K X g u I c s N 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v g u L f g u Y n g u K 0 s N 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L g u L L g u K I s O 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m + C 4 o + C 4 t O C 4 o e C 4 s u C 4 k y A o 4 L i r 4 L i 4 4 L m J 4 L i Z K S w 5 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v g u K X g u L H g u I H g u J f g u K P g u L H g u J 7 g u K L g u Y w s M 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t O C 4 l C w x 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q 4 L i 5 4 L i H 4 L i q 4 L i 4 4 L i U L D J 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X g u Y j g u L P g u K r g u L j g u J Q s M 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p e C 5 i O C 4 s u C 4 q u C 4 u O C 4 l C w 0 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l 4 L i 1 4 L m I 4 L i i 4 L i Z I O C 5 g e C 4 m + C 4 p e C 4 h y w 1 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J e C 5 g O C 4 m + C 4 p e C 4 t e C 5 i O C 4 o u C 4 m S D g u Y H g u J v g u K X g u I c s N 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v g u L f g u Y n g u K 0 s N 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L g u L L g u K I s O 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m + C 4 o + C 4 t O C 4 o e C 4 s u C 4 k y A o 4 L i r 4 L i 4 4 L m J 4 L i Z K S w 5 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y 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5 N D I x O T J 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v g u K X g u L H g u I H g u J f g u K P g u L H g u J 7 g u K L g u Y w s M 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L T g u J Q s M 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r g u L n g u I f g u K r g u L j g u J Q s M 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X g u Y j g u L P g u K r g u L j g u J Q s M 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X g u Y j g u L L g u K r g u L j g u J Q s N 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K X g u L X g u Y j g u K L g u J k g 4 L m B 4 L i b 4 L i l 4 L i H L D V 9 J n F 1 b 3 Q 7 L C Z x d W 9 0 O 1 N l Y 3 R p b 2 4 x L + C 4 r e C 4 q u C 4 s e C 4 h + C 4 q + C 4 s u C 4 o + C 4 t O C 4 o e C 4 l + C 4 o + C 4 s e C 4 n u C 4 o u C 5 j O C 5 g e C 4 p e C 4 s O C 4 g e C 5 i O C 4 r e C 4 q u C 4 o + C 5 i e C 4 s u C 4 h y A o U F J P U E N P T i k g X H U w M D N l X H U w M D N l I O C 4 m u C 4 o + C 4 t O C 4 g e C 4 s u C 4 o + C 4 o + C 4 s e C 4 m u C 5 g O C 4 q + C 4 o e C 4 s u C 4 g e C 5 i O C 4 r e C 4 q u C 4 o + C 5 i e C 4 s u C 4 h y A o Q 0 9 O U y k v Q X V 0 b 1 J l b W 9 2 Z W R D b 2 x 1 b W 5 z M S 5 7 J e C 5 g O C 4 m + C 4 p e C 4 t e C 5 i O C 4 o u C 4 m S D g u Y H g u J v g u K X g u I c s N 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L 4 L i 3 4 L m J 4 L i t L D d 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g u C 4 s u C 4 o i w 4 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m + C 4 o + C 4 t O C 4 o e C 4 s u C 4 k y A o 4 L i r 4 L i 4 4 L m J 4 L i Z K S w 5 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y 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Q y M T Y 1 O T B 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y 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Q 4 N j U x N D N 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n 4 L i x 4 L i q 4 L i U 4 L i 4 4 L i B 4 L m I 4 L i t 4 L i q 4 L i j 4 L m J 4 L i y 4 L i H I C h D T 0 5 N Q V Q p L 0 F 1 d G 9 S Z W 1 v d m V k Q 2 9 s d W 1 u c z E u e + C 4 q + C 4 p e C 4 s e C 4 g e C 4 l + C 4 o + C 4 s e C 4 n u C 4 o u C 5 j C w w f S Z x d W 9 0 O y w m c X V v d D t T Z W N 0 a W 9 u M S / g u K 3 g u K r g u L H g u I f g u K v g u L L g u K P g u L T g u K H g u J f g u K P g u L H g u J 7 g u K L g u Y z g u Y H g u K X g u L D g u I H g u Y j g u K 3 g u K r g u K P g u Y n g u L L g u I c g K F B S T 1 B D T 0 4 p I F x 1 M D A z Z V x 1 M D A z Z S D g u K f g u L H g u K r g u J T g u L j g u I H g u Y j g u K 3 g u K r g u K P g u Y n g u L L g u I c g K E N P T k 1 B V C k v Q X V 0 b 1 J l b W 9 2 Z W R D b 2 x 1 b W 5 z M S 5 7 4 L m A 4 L i b 4 L i 0 4 L i U L D F 9 J n F 1 b 3 Q 7 L C Z x d W 9 0 O 1 N l Y 3 R p b 2 4 x L + C 4 r e C 4 q u C 4 s e C 4 h + C 4 q + C 4 s u C 4 o + C 4 t O C 4 o e C 4 l + C 4 o + C 4 s e C 4 n u C 4 o u C 5 j O C 5 g e C 4 p e C 4 s O C 4 g e C 5 i O C 4 r e C 4 q u C 4 o + C 5 i e C 4 s u C 4 h y A o U F J P U E N P T i k g X H U w M D N l X H U w M D N l I O C 4 p + C 4 s e C 4 q u C 4 l O C 4 u O C 4 g e C 5 i O C 4 r e C 4 q u C 4 o + C 5 i e C 4 s u C 4 h y A o Q 0 9 O T U F U K S 9 B d X R v U m V t b 3 Z l Z E N v b H V t b n M x L n v g u K r g u L n g u I f g u K r g u L j g u J Q s M n 0 m c X V v d D s s J n F 1 b 3 Q 7 U 2 V j d G l v b j E v 4 L i t 4 L i q 4 L i x 4 L i H 4 L i r 4 L i y 4 L i j 4 L i 0 4 L i h 4 L i X 4 L i j 4 L i x 4 L i e 4 L i i 4 L m M 4 L m B 4 L i l 4 L i w 4 L i B 4 L m I 4 L i t 4 L i q 4 L i j 4 L m J 4 L i y 4 L i H I C h Q U k 9 Q Q 0 9 O K S B c d T A w M 2 V c d T A w M 2 U g 4 L i n 4 L i x 4 L i q 4 L i U 4 L i 4 4 L i B 4 L m I 4 L i t 4 L i q 4 L i j 4 L m J 4 L i y 4 L i H I C h D T 0 5 N Q V Q p L 0 F 1 d G 9 S Z W 1 v d m V k Q 2 9 s d W 1 u c z E u e + C 4 l e C 5 i O C 4 s + C 4 q u C 4 u O C 4 l C w z f S Z x d W 9 0 O y w m c X V v d D t T Z W N 0 a W 9 u M S / g u K 3 g u K r g u L H g u I f g u K v g u L L g u K P g u L T g u K H g u J f g u K P g u L H g u J 7 g u K L g u Y z g u Y H g u K X g u L D g u I H g u Y j g u K 3 g u K r g u K P g u Y n g u L L g u I c g K F B S T 1 B D T 0 4 p I F x 1 M D A z Z V x 1 M D A z Z S D g u K f g u L H g u K r g u J T g u L j g u I H g u Y j g u K 3 g u K r g u K P g u Y n g u L L g u I c g K E N P T k 1 B V C k v Q X V 0 b 1 J l b W 9 2 Z W R D b 2 x 1 b W 5 z M S 5 7 4 L i l 4 L m I 4 L i y 4 L i q 4 L i 4 4 L i U L D R 9 J n F 1 b 3 Q 7 L C Z x d W 9 0 O 1 N l Y 3 R p b 2 4 x L + C 4 r e C 4 q u C 4 s e C 4 h + C 4 q + C 4 s u C 4 o + C 4 t O C 4 o e C 4 l + C 4 o + C 4 s e C 4 n u C 4 o u C 5 j O C 5 g e C 4 p e C 4 s O C 4 g e C 5 i O C 4 r e C 4 q u C 4 o + C 5 i e C 4 s u C 4 h y A o U F J P U E N P T i k g X H U w M D N l X H U w M D N l I O C 4 p + C 4 s e C 4 q u C 4 l O C 4 u O C 4 g e C 5 i O C 4 r e C 4 q u C 4 o + C 5 i e C 4 s u C 4 h y A o Q 0 9 O T U F U K S 9 B d X R v U m V t b 3 Z l Z E N v b H V t b n M x L n v g u Y D g u J v g u K X g u L X g u Y j g u K L g u J k g 4 L m B 4 L i b 4 L i l 4 L i H L D V 9 J n F 1 b 3 Q 7 L C Z x d W 9 0 O 1 N l Y 3 R p b 2 4 x L + C 4 r e C 4 q u C 4 s e C 4 h + C 4 q + C 4 s u C 4 o + C 4 t O C 4 o e C 4 l + C 4 o + C 4 s e C 4 n u C 4 o u C 5 j O C 5 g e C 4 p e C 4 s O C 4 g e C 5 i O C 4 r e C 4 q u C 4 o + C 5 i e C 4 s u C 4 h y A o U F J P U E N P T i k g X H U w M D N l X H U w M D N l I O C 4 p + C 4 s e C 4 q u C 4 l O C 4 u O C 4 g e C 5 i O C 4 r e C 4 q u C 4 o + C 5 i e C 4 s u C 4 h y A o Q 0 9 O T U F U K S 9 B d X R v U m V t b 3 Z l Z E N v b H V t b n M x L n s l 4 L m A 4 L i b 4 L i l 4 L i 1 4 L m I 4 L i i 4 L i Z I O C 5 g e C 4 m + C 4 p e C 4 h y w 2 f S Z x d W 9 0 O y w m c X V v d D t T Z W N 0 a W 9 u M S / g u K 3 g u K r g u L H g u I f g u K v g u L L g u K P g u L T g u K H g u J f g u K P g u L H g u J 7 g u K L g u Y z g u Y H g u K X g u L D g u I H g u Y j g u K 3 g u K r g u K P g u Y n g u L L g u I c g K F B S T 1 B D T 0 4 p I F x 1 M D A z Z V x 1 M D A z Z S D g u K f g u L H g u K r g u J T g u L j g u I H g u Y j g u K 3 g u K r g u K P g u Y n g u L L g u I c g K E N P T k 1 B V C k v Q X V 0 b 1 J l b W 9 2 Z W R D b 2 x 1 b W 5 z M S 5 7 4 L m A 4 L i q 4 L i Z 4 L i t I O C 4 i + C 4 t + C 5 i e C 4 r S w 3 f S Z x d W 9 0 O y w m c X V v d D t T Z W N 0 a W 9 u M S / g u K 3 g u K r g u L H g u I f g u K v g u L L g u K P g u L T g u K H g u J f g u K P g u L H g u J 7 g u K L g u Y z g u Y H g u K X g u L D g u I H g u Y j g u K 3 g u K r g u K P g u Y n g u L L g u I c g K F B S T 1 B D T 0 4 p I F x 1 M D A z Z V x 1 M D A z Z S D g u K f g u L H g u K r g u J T g u L j g u I H g u Y j g u K 3 g u K r g u K P g u Y n g u L L g u I c g K E N P T k 1 B V C k v Q X V 0 b 1 J l b W 9 2 Z W R D b 2 x 1 b W 5 z M S 5 7 4 L m A 4 L i q 4 L i Z 4 L i t I O C 4 g u C 4 s u C 4 o i w 4 f S Z x d W 9 0 O y w m c X V v d D t T Z W N 0 a W 9 u M S / g u K 3 g u K r g u L H g u I f g u K v g u L L g u K P g u L T g u K H g u J f g u K P g u L H g u J 7 g u K L g u Y z g u Y H g u K X g u L D g u I H g u Y j g u K 3 g u K r g u K P g u Y n g u L L g u I c g K F B S T 1 B D T 0 4 p I F x 1 M D A z Z V x 1 M D A z Z S D g u K f g u L H g u K r g u J T g u L j g u I H g u Y j g u K 3 g u K r g u K P g u Y n g u L L g u I c g K E N P T k 1 B V C k v Q X V 0 b 1 J l b W 9 2 Z W R D b 2 x 1 b W 5 z M S 5 7 4 L i b 4 L i j 4 L i 0 4 L i h 4 L i y 4 L i T I C j g u K v g u L j g u Y n g u J k p L D l 9 J n F 1 b 3 Q 7 L C Z x d W 9 0 O 1 N l Y 3 R p b 2 4 x L + C 4 r e C 4 q u C 4 s e C 4 h + C 4 q + C 4 s u C 4 o + C 4 t O C 4 o e C 4 l + C 4 o + C 4 s e C 4 n u C 4 o u C 5 j O C 5 g e C 4 p e C 4 s O C 4 g e C 5 i O C 4 r e C 4 q u C 4 o + C 5 i e C 4 s u C 4 h y A o U F J P U E N P T i k g X H U w M D N l X H U w M D N l I O C 4 p + C 4 s e C 4 q u C 4 l O C 4 u O C 4 g e C 5 i O C 4 r e C 4 q u C 4 o + C 5 i e C 4 s u C 4 h y A o Q 0 9 O T U F U K S 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n 4 L i x 4 L i q 4 L i U 4 L i 4 4 L i B 4 L m I 4 L i t 4 L i q 4 L i j 4 L m J 4 L i y 4 L i H I C h D T 0 5 N Q V Q p L 0 F 1 d G 9 S Z W 1 v d m V k Q 2 9 s d W 1 u c z E u e + C 4 q + C 4 p e C 4 s e C 4 g e C 4 l + C 4 o + C 4 s e C 4 n u C 4 o u C 5 j C w w f S Z x d W 9 0 O y w m c X V v d D t T Z W N 0 a W 9 u M S / g u K 3 g u K r g u L H g u I f g u K v g u L L g u K P g u L T g u K H g u J f g u K P g u L H g u J 7 g u K L g u Y z g u Y H g u K X g u L D g u I H g u Y j g u K 3 g u K r g u K P g u Y n g u L L g u I c g K F B S T 1 B D T 0 4 p I F x 1 M D A z Z V x 1 M D A z Z S D g u K f g u L H g u K r g u J T g u L j g u I H g u Y j g u K 3 g u K r g u K P g u Y n g u L L g u I c g K E N P T k 1 B V C k v Q X V 0 b 1 J l b W 9 2 Z W R D b 2 x 1 b W 5 z M S 5 7 4 L m A 4 L i b 4 L i 0 4 L i U L D F 9 J n F 1 b 3 Q 7 L C Z x d W 9 0 O 1 N l Y 3 R p b 2 4 x L + C 4 r e C 4 q u C 4 s e C 4 h + C 4 q + C 4 s u C 4 o + C 4 t O C 4 o e C 4 l + C 4 o + C 4 s e C 4 n u C 4 o u C 5 j O C 5 g e C 4 p e C 4 s O C 4 g e C 5 i O C 4 r e C 4 q u C 4 o + C 5 i e C 4 s u C 4 h y A o U F J P U E N P T i k g X H U w M D N l X H U w M D N l I O C 4 p + C 4 s e C 4 q u C 4 l O C 4 u O C 4 g e C 5 i O C 4 r e C 4 q u C 4 o + C 5 i e C 4 s u C 4 h y A o Q 0 9 O T U F U K S 9 B d X R v U m V t b 3 Z l Z E N v b H V t b n M x L n v g u K r g u L n g u I f g u K r g u L j g u J Q s M n 0 m c X V v d D s s J n F 1 b 3 Q 7 U 2 V j d G l v b j E v 4 L i t 4 L i q 4 L i x 4 L i H 4 L i r 4 L i y 4 L i j 4 L i 0 4 L i h 4 L i X 4 L i j 4 L i x 4 L i e 4 L i i 4 L m M 4 L m B 4 L i l 4 L i w 4 L i B 4 L m I 4 L i t 4 L i q 4 L i j 4 L m J 4 L i y 4 L i H I C h Q U k 9 Q Q 0 9 O K S B c d T A w M 2 V c d T A w M 2 U g 4 L i n 4 L i x 4 L i q 4 L i U 4 L i 4 4 L i B 4 L m I 4 L i t 4 L i q 4 L i j 4 L m J 4 L i y 4 L i H I C h D T 0 5 N Q V Q p L 0 F 1 d G 9 S Z W 1 v d m V k Q 2 9 s d W 1 u c z E u e + C 4 l e C 5 i O C 4 s + C 4 q u C 4 u O C 4 l C w z f S Z x d W 9 0 O y w m c X V v d D t T Z W N 0 a W 9 u M S / g u K 3 g u K r g u L H g u I f g u K v g u L L g u K P g u L T g u K H g u J f g u K P g u L H g u J 7 g u K L g u Y z g u Y H g u K X g u L D g u I H g u Y j g u K 3 g u K r g u K P g u Y n g u L L g u I c g K F B S T 1 B D T 0 4 p I F x 1 M D A z Z V x 1 M D A z Z S D g u K f g u L H g u K r g u J T g u L j g u I H g u Y j g u K 3 g u K r g u K P g u Y n g u L L g u I c g K E N P T k 1 B V C k v Q X V 0 b 1 J l b W 9 2 Z W R D b 2 x 1 b W 5 z M S 5 7 4 L i l 4 L m I 4 L i y 4 L i q 4 L i 4 4 L i U L D R 9 J n F 1 b 3 Q 7 L C Z x d W 9 0 O 1 N l Y 3 R p b 2 4 x L + C 4 r e C 4 q u C 4 s e C 4 h + C 4 q + C 4 s u C 4 o + C 4 t O C 4 o e C 4 l + C 4 o + C 4 s e C 4 n u C 4 o u C 5 j O C 5 g e C 4 p e C 4 s O C 4 g e C 5 i O C 4 r e C 4 q u C 4 o + C 5 i e C 4 s u C 4 h y A o U F J P U E N P T i k g X H U w M D N l X H U w M D N l I O C 4 p + C 4 s e C 4 q u C 4 l O C 4 u O C 4 g e C 5 i O C 4 r e C 4 q u C 4 o + C 5 i e C 4 s u C 4 h y A o Q 0 9 O T U F U K S 9 B d X R v U m V t b 3 Z l Z E N v b H V t b n M x L n v g u Y D g u J v g u K X g u L X g u Y j g u K L g u J k g 4 L m B 4 L i b 4 L i l 4 L i H L D V 9 J n F 1 b 3 Q 7 L C Z x d W 9 0 O 1 N l Y 3 R p b 2 4 x L + C 4 r e C 4 q u C 4 s e C 4 h + C 4 q + C 4 s u C 4 o + C 4 t O C 4 o e C 4 l + C 4 o + C 4 s e C 4 n u C 4 o u C 5 j O C 5 g e C 4 p e C 4 s O C 4 g e C 5 i O C 4 r e C 4 q u C 4 o + C 5 i e C 4 s u C 4 h y A o U F J P U E N P T i k g X H U w M D N l X H U w M D N l I O C 4 p + C 4 s e C 4 q u C 4 l O C 4 u O C 4 g e C 5 i O C 4 r e C 4 q u C 4 o + C 5 i e C 4 s u C 4 h y A o Q 0 9 O T U F U K S 9 B d X R v U m V t b 3 Z l Z E N v b H V t b n M x L n s l 4 L m A 4 L i b 4 L i l 4 L i 1 4 L m I 4 L i i 4 L i Z I O C 5 g e C 4 m + C 4 p e C 4 h y w 2 f S Z x d W 9 0 O y w m c X V v d D t T Z W N 0 a W 9 u M S / g u K 3 g u K r g u L H g u I f g u K v g u L L g u K P g u L T g u K H g u J f g u K P g u L H g u J 7 g u K L g u Y z g u Y H g u K X g u L D g u I H g u Y j g u K 3 g u K r g u K P g u Y n g u L L g u I c g K F B S T 1 B D T 0 4 p I F x 1 M D A z Z V x 1 M D A z Z S D g u K f g u L H g u K r g u J T g u L j g u I H g u Y j g u K 3 g u K r g u K P g u Y n g u L L g u I c g K E N P T k 1 B V C k v Q X V 0 b 1 J l b W 9 2 Z W R D b 2 x 1 b W 5 z M S 5 7 4 L m A 4 L i q 4 L i Z 4 L i t I O C 4 i + C 4 t + C 5 i e C 4 r S w 3 f S Z x d W 9 0 O y w m c X V v d D t T Z W N 0 a W 9 u M S / g u K 3 g u K r g u L H g u I f g u K v g u L L g u K P g u L T g u K H g u J f g u K P g u L H g u J 7 g u K L g u Y z g u Y H g u K X g u L D g u I H g u Y j g u K 3 g u K r g u K P g u Y n g u L L g u I c g K F B S T 1 B D T 0 4 p I F x 1 M D A z Z V x 1 M D A z Z S D g u K f g u L H g u K r g u J T g u L j g u I H g u Y j g u K 3 g u K r g u K P g u Y n g u L L g u I c g K E N P T k 1 B V C k v Q X V 0 b 1 J l b W 9 2 Z W R D b 2 x 1 b W 5 z M S 5 7 4 L m A 4 L i q 4 L i Z 4 L i t I O C 4 g u C 4 s u C 4 o i w 4 f S Z x d W 9 0 O y w m c X V v d D t T Z W N 0 a W 9 u M S / g u K 3 g u K r g u L H g u I f g u K v g u L L g u K P g u L T g u K H g u J f g u K P g u L H g u J 7 g u K L g u Y z g u Y H g u K X g u L D g u I H g u Y j g u K 3 g u K r g u K P g u Y n g u L L g u I c g K F B S T 1 B D T 0 4 p I F x 1 M D A z Z V x 1 M D A z Z S D g u K f g u L H g u K r g u J T g u L j g u I H g u Y j g u K 3 g u K r g u K P g u Y n g u L L g u I c g K E N P T k 1 B V C k v Q X V 0 b 1 J l b W 9 2 Z W R D b 2 x 1 b W 5 z M S 5 7 4 L i b 4 L i j 4 L i 0 4 L i h 4 L i y 4 L i T I C j g u K v g u L j g u Y n g u J k p L D l 9 J n F 1 b 3 Q 7 L C Z x d W 9 0 O 1 N l Y 3 R p b 2 4 x L + C 4 r e C 4 q u C 4 s e C 4 h + C 4 q + C 4 s u C 4 o + C 4 t O C 4 o e C 4 l + C 4 o + C 4 s e C 4 n u C 4 o u C 5 j O C 5 g e C 4 p e C 4 s O C 4 g e C 5 i O C 4 r e C 4 q u C 4 o + C 5 i e C 4 s u C 4 h y A o U F J P U E N P T i k g X H U w M D N l X H U w M D N l I O C 4 p + C 4 s e C 4 q u C 4 l O C 4 u O C 4 g e C 5 i O C 4 r e C 4 q u C 4 o + C 5 i e C 4 s u C 4 h y A o Q 0 9 O T U F U 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R G F 0 Y T 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Q 2 h h b m d l Z C U y M F R 5 c G U 8 L 0 l 0 Z W 1 Q Y X R o P j w v S X R l b U x v Y 2 F 0 a W 9 u P j x T d G F i b G V F b n R y a W V z I C 8 + P C 9 J d G V t P j x J d G V t P j x J d G V t T G 9 j Y X R p b 2 4 + P E l 0 Z W 1 U e X B l P k Z v c m 1 1 b G E 8 L 0 l 0 Z W 1 U e X B l P j x J d G V t U G F 0 a D 5 T Z W N 0 a W 9 u M S 9 U Y W J s Z S U y M D E w 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1 M j c w M D Y x W i 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z K S 9 T b 3 V y Y 2 U 8 L 0 l 0 Z W 1 Q Y X R o P j w v S X R l b U x v Y 2 F 0 a W 9 u P j x T d G F i b G V F b n R y a W V z I C 8 + P C 9 J d G V t P j x J d G V t P j x J d G V t T G 9 j Y X R p b 2 4 + P E l 0 Z W 1 U e X B l P k Z v c m 1 1 b G E 8 L 0 l 0 Z W 1 U e X B l P j x J d G V t U G F 0 a D 5 T Z W N 0 a W 9 u M S 9 U Y W J s Z S U y M D E w J T I w K D M p L 0 R h d G E x M D w v S X R l b V B h d G g + P C 9 J d G V t T G 9 j Y X R p b 2 4 + P F N 0 Y W J s Z U V u d H J p Z X M g L z 4 8 L 0 l 0 Z W 0 + P E l 0 Z W 0 + P E l 0 Z W 1 M b 2 N h d G l v b j 4 8 S X R l b V R 5 c G U + R m 9 y b X V s Y T w v S X R l b V R 5 c G U + P E l 0 Z W 1 Q Y X R o P l N l Y 3 R p b 2 4 x L 1 R h Y m x l J T I w M T A l M j A o M y k v Q 2 h h b m d l Z C U y M F R 5 c G U 8 L 0 l 0 Z W 1 Q Y X R o P j w v S X R l b U x v Y 2 F 0 a W 9 u P j x T d G F i b G V F b n R y a W V z I C 8 + P C 9 J d G V t P j x J d G V t P j x J d G V t T G 9 j Y X R p b 2 4 + P E l 0 Z W 1 U e X B l P k Z v c m 1 1 b G E 8 L 0 l 0 Z W 1 U e X B l P j x J d G V t U G F 0 a D 5 T Z W N 0 a W 9 u M S 9 U Y W J s Z S U y M D 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T k 5 O D I 1 M F o 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M p L 1 N v d X J j Z T w v S X R l b V B h d G g + P C 9 J d G V t T G 9 j Y X R p b 2 4 + P F N 0 Y W J s Z U V u d H J p Z X M g L z 4 8 L 0 l 0 Z W 0 + P E l 0 Z W 0 + P E l 0 Z W 1 M b 2 N h d G l v b j 4 8 S X R l b V R 5 c G U + R m 9 y b X V s Y T w v S X R l b V R 5 c G U + P E l 0 Z W 1 Q Y X R o P l N l Y 3 R p b 2 4 x L 1 R h Y m x l J T I w M y U y M C g z K S 9 E Y X R h M z w v S X R l b V B h d G g + P C 9 J d G V t T G 9 j Y X R p b 2 4 + P F N 0 Y W J s Z U V u d H J p Z X M g L z 4 8 L 0 l 0 Z W 0 + P E l 0 Z W 0 + P E l 0 Z W 1 M b 2 N h d G l v b j 4 8 S X R l b V R 5 c G U + R m 9 y b X V s Y T w v S X R l b V R 5 c G U + P E l 0 Z W 1 Q Y X R o P l N l Y 3 R p b 2 4 x L 1 R h Y m x l J T I w M y U y M C g z K S 9 D a G F u Z 2 V k J T I w V H l w Z T w v S X R l b V B h d G g + P C 9 J d G V t T G 9 j Y X R p b 2 4 + P F N 0 Y W J s Z U V u d H J p Z X M g L z 4 8 L 0 l 0 Z W 0 + P E l 0 Z W 0 + P E l 0 Z W 1 M b 2 N h d G l v b j 4 8 S X R l b V R 5 c G U + R m 9 y b X V s Y T w v S X R l b V R 5 c G U + P E l 0 Z W 1 Q Y X R o P l N l Y 3 R p b 2 4 x L 1 R h Y m x l J T I w N C 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2 M j Y z N D Y x W i 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y k v U 2 9 1 c m N l P C 9 J d G V t U G F 0 a D 4 8 L 0 l 0 Z W 1 M b 2 N h d G l v b j 4 8 U 3 R h Y m x l R W 5 0 c m l l c y A v P j w v S X R l b T 4 8 S X R l b T 4 8 S X R l b U x v Y 2 F 0 a W 9 u P j x J d G V t V H l w Z T 5 G b 3 J t d W x h P C 9 J d G V t V H l w Z T 4 8 S X R l b V B h d G g + U 2 V j d G l v b j E v V G F i b G U l M j A 0 J T I w K D M p L 0 R h d G E 0 P C 9 J d G V t U G F 0 a D 4 8 L 0 l 0 Z W 1 M b 2 N h d G l v b j 4 8 U 3 R h Y m x l R W 5 0 c m l l c y A v P j w v S X R l b T 4 8 S X R l b T 4 8 S X R l b U x v Y 2 F 0 a W 9 u P j x J d G V t V H l w Z T 5 G b 3 J t d W x h P C 9 J d G V t V H l w Z T 4 8 S X R l b V B h d G g + U 2 V j d G l v b j E v V G F i b G U l M j A 0 J T I w K D M p L 0 N o Y W 5 n Z W Q l M j B U e X B l P C 9 J d G V t U G F 0 a D 4 8 L 0 l 0 Z W 1 M b 2 N h d G l v b j 4 8 U 3 R h Y m x l R W 5 0 c m l l c y A v P j w v S X R l b T 4 8 S X R l b T 4 8 S X R l b U x v Y 2 F 0 a W 9 u P j x J d G V t V H l w Z T 5 G b 3 J t d W x h P C 9 J d G V t V H l w Z T 4 8 S X R l b V B h d G g + U 2 V j d G l v b j E v V G F i b G U l M j A 1 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1 M D I 1 M D R a 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z K S 9 T b 3 V y Y 2 U 8 L 0 l 0 Z W 1 Q Y X R o P j w v S X R l b U x v Y 2 F 0 a W 9 u P j x T d G F i b G V F b n R y a W V z I C 8 + P C 9 J d G V t P j x J d G V t P j x J d G V t T G 9 j Y X R p b 2 4 + P E l 0 Z W 1 U e X B l P k Z v c m 1 1 b G E 8 L 0 l 0 Z W 1 U e X B l P j x J d G V t U G F 0 a D 5 T Z W N 0 a W 9 u M S 9 U Y W J s Z S U y M D U l M j A o M y k v R G F 0 Y T U 8 L 0 l 0 Z W 1 Q Y X R o P j w v S X R l b U x v Y 2 F 0 a W 9 u P j x T d G F i b G V F b n R y a W V z I C 8 + P C 9 J d G V t P j x J d G V t P j x J d G V t T G 9 j Y X R p b 2 4 + P E l 0 Z W 1 U e X B l P k Z v c m 1 1 b G E 8 L 0 l 0 Z W 1 U e X B l P j x J d G V t U G F 0 a D 5 T Z W N 0 a W 9 u M S 9 U Y W J s Z S U y M D U l M j A o M y k v Q 2 h h b m d l Z C U y M F R 5 c G U 8 L 0 l 0 Z W 1 Q Y X R o P j w v S X R l b U x v Y 2 F 0 a W 9 u P j x T d G F i b G V F b n R y a W V z I C 8 + P C 9 J d G V t P j x J d G V t P j x J d G V t T G 9 j Y X R p b 2 4 + P E l 0 Z W 1 U e X B l P k Z v c m 1 1 b G E 8 L 0 l 0 Z W 1 U e X B l P j x J d G V t U G F 0 a D 5 T Z W N 0 a W 9 u M S 9 U Y W J s Z S U y M D Y 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j c 3 M T c 5 O V o 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M p L 1 N v d X J j Z T w v S X R l b V B h d G g + P C 9 J d G V t T G 9 j Y X R p b 2 4 + P F N 0 Y W J s Z U V u d H J p Z X M g L z 4 8 L 0 l 0 Z W 0 + P E l 0 Z W 0 + P E l 0 Z W 1 M b 2 N h d G l v b j 4 8 S X R l b V R 5 c G U + R m 9 y b X V s Y T w v S X R l b V R 5 c G U + P E l 0 Z W 1 Q Y X R o P l N l Y 3 R p b 2 4 x L 1 R h Y m x l J T I w N i U y M C g z K S 9 E Y X R h N j w v S X R l b V B h d G g + P C 9 J d G V t T G 9 j Y X R p b 2 4 + P F N 0 Y W J s Z U V u d H J p Z X M g L z 4 8 L 0 l 0 Z W 0 + P E l 0 Z W 0 + P E l 0 Z W 1 M b 2 N h d G l v b j 4 8 S X R l b V R 5 c G U + R m 9 y b X V s Y T w v S X R l b V R 5 c G U + P E l 0 Z W 1 Q Y X R o P l N l Y 3 R p b 2 4 x L 1 R h Y m x l J T I w N i U y M C g z K S 9 D a G F u Z 2 V k J T I w V H l w Z T w v S X R l b V B h d G g + P C 9 J d G V t T G 9 j Y X R p b 2 4 + P F N 0 Y W J s Z U V u d H J p Z X M g L z 4 8 L 0 l 0 Z W 0 + P E l 0 Z W 0 + P E l 0 Z W 1 M b 2 N h d G l v b j 4 8 S X R l b V R 5 c G U + R m 9 y b X V s Y T w v S X R l b V R 5 c G U + P E l 0 Z W 1 Q Y X R o P l N l Y 3 R p b 2 4 x L 1 R h Y m x l J T I w N 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3 M D E x M j U 5 W i 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y k v U 2 9 1 c m N l P C 9 J d G V t U G F 0 a D 4 8 L 0 l 0 Z W 1 M b 2 N h d G l v b j 4 8 U 3 R h Y m x l R W 5 0 c m l l c y A v P j w v S X R l b T 4 8 S X R l b T 4 8 S X R l b U x v Y 2 F 0 a W 9 u P j x J d G V t V H l w Z T 5 G b 3 J t d W x h P C 9 J d G V t V H l w Z T 4 8 S X R l b V B h d G g + U 2 V j d G l v b j E v V G F i b G U l M j A 3 J T I w K D M p L 0 R h d G E 3 P C 9 J d G V t U G F 0 a D 4 8 L 0 l 0 Z W 1 M b 2 N h d G l v b j 4 8 U 3 R h Y m x l R W 5 0 c m l l c y A v P j w v S X R l b T 4 8 S X R l b T 4 8 S X R l b U x v Y 2 F 0 a W 9 u P j x J d G V t V H l w Z T 5 G b 3 J t d W x h P C 9 J d G V t V H l w Z T 4 8 S X R l b V B h d G g + U 2 V j d G l v b j E v V G F i b G U l M j A 3 J T I w K D M p L 0 N o Y W 5 n Z W Q l M j B U e X B l P C 9 J d G V t U G F 0 a D 4 8 L 0 l 0 Z W 1 M b 2 N h d G l v b j 4 8 U 3 R h Y m x l R W 5 0 c m l l c y A v P j w v S X R l b T 4 8 S X R l b T 4 8 S X R l b U x v Y 2 F 0 a W 9 u P j x J d G V t V H l w Z T 5 G b 3 J t d W x h P C 9 J d G V t V H l w Z T 4 8 S X R l b V B h d G g + U 2 V j d G l v b j E v V G F i b G U l M j A 4 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z M z U 0 N T B 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z K S 9 T b 3 V y Y 2 U 8 L 0 l 0 Z W 1 Q Y X R o P j w v S X R l b U x v Y 2 F 0 a W 9 u P j x T d G F i b G V F b n R y a W V z I C 8 + P C 9 J d G V t P j x J d G V t P j x J d G V t T G 9 j Y X R p b 2 4 + P E l 0 Z W 1 U e X B l P k Z v c m 1 1 b G E 8 L 0 l 0 Z W 1 U e X B l P j x J d G V t U G F 0 a D 5 T Z W N 0 a W 9 u M S 9 U Y W J s Z S U y M D g l M j A o M y k v R G F 0 Y T g 8 L 0 l 0 Z W 1 Q Y X R o P j w v S X R l b U x v Y 2 F 0 a W 9 u P j x T d G F i b G V F b n R y a W V z I C 8 + P C 9 J d G V t P j x J d G V t P j x J d G V t T G 9 j Y X R p b 2 4 + P E l 0 Z W 1 U e X B l P k Z v c m 1 1 b G E 8 L 0 l 0 Z W 1 U e X B l P j x J d G V t U G F 0 a D 5 T Z W N 0 a W 9 u M S 9 U Y W J s Z S U y M D g l M j A o M y k v Q 2 h h b m d l Z C U y M F R 5 c G U 8 L 0 l 0 Z W 1 Q Y X R o P j w v S X R l b U x v Y 2 F 0 a W 9 u P j x T d G F i b G V F b n R y a W V z I C 8 + P C 9 J d G V t P j x J d G V t P j x J d G V t T G 9 j Y X R p b 2 4 + P E l 0 Z W 1 U e X B l P k Z v c m 1 1 b G E 8 L 0 l 0 Z W 1 U e X B l P j x J d G V t U G F 0 a D 5 T Z W N 0 a W 9 u M S 9 U Y W J s Z S U y M D 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z Y 0 N D Y w M F o 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M p L 1 N v d X J j Z T w v S X R l b V B h d G g + P C 9 J d G V t T G 9 j Y X R p b 2 4 + P F N 0 Y W J s Z U V u d H J p Z X M g L z 4 8 L 0 l 0 Z W 0 + P E l 0 Z W 0 + P E l 0 Z W 1 M b 2 N h d G l v b j 4 8 S X R l b V R 5 c G U + R m 9 y b X V s Y T w v S X R l b V R 5 c G U + P E l 0 Z W 1 Q Y X R o P l N l Y 3 R p b 2 4 x L 1 R h Y m x l J T I w O S U y M C g z K S 9 E Y X R h O T w v S X R l b V B h d G g + P C 9 J d G V t T G 9 j Y X R p b 2 4 + P F N 0 Y W J s Z U V u d H J p Z X M g L z 4 8 L 0 l 0 Z W 0 + P E l 0 Z W 0 + P E l 0 Z W 1 M b 2 N h d G l v b j 4 8 S X R l b V R 5 c G U + R m 9 y b X V s Y T w v S X R l b V R 5 c G U + P E l 0 Z W 1 Q Y X R o P l N l Y 3 R p b 2 4 x L 1 R h Y m x l J T I w O S U y M C g z 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T w v S X R l b V B h d G g + P C 9 J d G V t T G 9 j Y X R p b 2 4 + P F N 0 Y W J s Z U V u d H J p Z X M + P E V u d H J 5 I F R 5 c G U 9 I k l z U H J p d m F 0 Z S I g V m F s d W U 9 I m w w I i A v P j x F b n R y e S B U e X B l P S J G a W x s R W 5 h Y m x l Z C I g V m F s d W U 9 I m w x I i A v P j x F b n R y e S B U e X B l P S J G a W x s Q 2 9 1 b n Q i I F Z h b H V l P S J s O D g 0 I i A v P j x F b n R y e S B U e X B l P S J G a W x s R X J y b 3 J D b 2 R l I i B W Y W x 1 Z T 0 i c 1 V u a 2 5 v d 2 4 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B y a W N l V E J M M i I g L z 4 8 R W 5 0 c n k g V H l w Z T 0 i R m l s b G V k Q 2 9 t c G x l d G V S Z X N 1 b H R U b 1 d v c m t z a G V l d C I g V m F s d W U 9 I m w x I i A v P j x F b n R y e S B U e X B l P S J S Z W N v d m V y e V R h c m d l d F N o Z W V 0 I i B W Y W x 1 Z T 0 i c 1 B y a W N l M i I g L z 4 8 R W 5 0 c n k g V H l w Z T 0 i U m V j b 3 Z l c n l U Y X J n Z X R D b 2 x 1 b W 4 i I F Z h b H V l P S J s M S I g L z 4 8 R W 5 0 c n k g V H l w Z T 0 i U m V j b 3 Z l c n l U Y X J n Z X R S b 3 c i I F Z h b H V l P S J s M S I g L z 4 8 R W 5 0 c n k g V H l w Z T 0 i R m l s b E x h c 3 R V c G R h d G V k I i B W Y W x 1 Z T 0 i Z D I w M j M t M D M t M T h U M D k 6 M T E 6 M z Y u M D A 4 N T g 4 M l o i I C 8 + P E V u d H J 5 I F R 5 c G U 9 I k Z p b G x D b 2 x 1 b W 5 U e X B l c y I g V m F s d W U 9 I n N C Z 1 l B Q U F B Q U F B Q U F B Q U F B I i A v P j x F b n R y e S B U e X B l P S J R d W V y e U l E I i B W Y W x 1 Z T 0 i c 2 U w Y j B k N j J h L T V i M m U t N G M x N S 1 i M 2 E x L T Y 2 Y m R l N m R i Z T c 1 Z C I g L z 4 8 R W 5 0 c n k g V H l w Z T 0 i R m l s b F R h c m d l d E 5 h b W V D d X N 0 b 2 1 p e m V k I i B W Y W x 1 Z T 0 i b D E i I C 8 + P E V u d H J 5 I F R 5 c G U 9 I k Z p b G x U b 0 R h d G F N b 2 R l b E V u Y W J s Z W Q i I F Z h b H V l P S J s M C I g L z 4 8 R W 5 0 c n k g V H l w Z T 0 i R m l s b E V y c m 9 y Q 2 9 1 b n Q i I F Z h b H V l P S J s N C I g L z 4 8 R W 5 0 c n k g V H l w Z T 0 i R m l s b E 9 i a m V j d F R 5 c G U i I F Z h b H V l P S J z V G F i b G U i I C 8 + P E V u d H J 5 I F R 5 c G U 9 I k Z p b G x D b 2 x 1 b W 5 O Y W 1 l c y I g V m F s d W U 9 I n N b J n F 1 b 3 Q 7 4 L i r 4 L i l 4 L i x 4 L i B 4 L i X 4 L i j 4 L i x 4 L i e 4 L i i 4 L m M L j E m c X V v d D s s J n F 1 b 3 Q 7 4 L m A 4 L i E 4 L i j 4 L i 3 4 L m I 4 L i t 4 L i H 4 L i r 4 L i h 4 L i y 4 L i i 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L C Z x d W 9 0 O + C 5 g O C 4 q u C 4 m e C 4 r S D g u I v g u L f g u Y n g u K 0 m c X V v d D s s J n F 1 b 3 Q 7 4 L m A 4 L i q 4 L i Z 4 L i t I O C 4 g u C 4 s u C 4 o i Z x d W 9 0 O y w m c X V v d D v g u J v g u K P g u L T g u K H g u L L g u J M g K O C 4 q + C 4 u O C 5 i e C 4 m S k m c X V v d D s s J n F 1 b 3 Q 7 4 L i h 4 L i 5 4 L i l 4 L i E 4 L m I 4 L i y I C h c d T A w M j c w M D A g 4 L i a 4 L i y 4 L i X K S Z x d W 9 0 O 1 0 i I C 8 + P E V u d H J 5 I F R 5 c G U 9 I k Z p b G x T d G F 0 d X M i I F Z h b H V l P S J z Q 2 9 t c G x l d G 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Y 3 R p b 2 4 x L + C 5 g O C 4 g e C 4 q e C 4 l e C 4 o + C 5 g e C 4 p e C 4 s O C 4 r e C 4 u O C 4 l e C 4 q u C 4 s u C 4 q + C 4 g e C 4 o + C 4 o + C 4 o e C 4 r e C 4 s u C 4 q + C 4 s u C 4 o y A o Q U d S T y k g X H U w M D N l X H U w M D N l I O C 4 m O C 4 u O C 4 o + C 4 g e C 4 t O C 4 i O C 4 g e C 4 s u C 4 o + C 5 g O C 4 g e C 4 q e C 4 l e C 4 o y A o Q U d S S S k g K D I 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g K D I p L 0 F 1 d G 9 S Z W 1 v d m V k Q 2 9 s d W 1 u c z E u e + C 5 g O C 4 h O C 4 o + C 4 t + C 5 i O C 4 r e C 4 h + C 4 q + C 4 o e C 4 s u C 4 o i w x f S Z x d W 9 0 O y w m c X V v d D t T Z W N 0 a W 9 u M S / g u Y D g u I H g u K n g u J X g u K P g u Y H g u K X g u L D g u K 3 g u L j g u J X g u K r g u L L g u K v g u I H g u K P g u K P g u K H g u K 3 g u L L g u K v g u L L g u K M g K E F H U k 8 p I F x 1 M D A z Z V x 1 M D A z Z S D g u J j g u L j g u K P g u I H g u L T g u I j g u I H g u L L g u K P g u Y D g u I H g u K n g u J X g u K M g K E F H U k k p I C g y K S 9 B d X R v U m V t b 3 Z l Z E N v b H V t b n M x L n v g u Y D g u J v g u L T g u J Q s M n 0 m c X V v d D s s J n F 1 b 3 Q 7 U 2 V j d G l v b j E v 4 L m A 4 L i B 4 L i p 4 L i V 4 L i j 4 L m B 4 L i l 4 L i w 4 L i t 4 L i 4 4 L i V 4 L i q 4 L i y 4 L i r 4 L i B 4 L i j 4 L i j 4 L i h 4 L i t 4 L i y 4 L i r 4 L i y 4 L i j I C h B R 1 J P K S B c d T A w M 2 V c d T A w M 2 U g 4 L i Y 4 L i 4 4 L i j 4 L i B 4 L i 0 4 L i I 4 L i B 4 L i y 4 L i j 4 L m A 4 L i B 4 L i p 4 L i V 4 L i j I C h B R 1 J J K S A o M i k v Q X V 0 b 1 J l b W 9 2 Z W R D b 2 x 1 b W 5 z M S 5 7 4 L i q 4 L i 5 4 L i H 4 L i q 4 L i 4 4 L i U L D N 9 J n F 1 b 3 Q 7 L C Z x d W 9 0 O 1 N l Y 3 R p b 2 4 x L + C 5 g O C 4 g e C 4 q e C 4 l e C 4 o + C 5 g e C 4 p e C 4 s O C 4 r e C 4 u O C 4 l e C 4 q u C 4 s u C 4 q + C 4 g e C 4 o + C 4 o + C 4 o e C 4 r e C 4 s u C 4 q + C 4 s u C 4 o y A o Q U d S T y k g X H U w M D N l X H U w M D N l I O C 4 m O C 4 u O C 4 o + C 4 g e C 4 t O C 4 i O C 4 g e C 4 s u C 4 o + C 5 g O C 4 g e C 4 q e C 4 l e C 4 o y A o Q U d S S S k g K D I p L 0 F 1 d G 9 S Z W 1 v d m V k Q 2 9 s d W 1 u c z E u e + C 4 l e C 5 i O C 4 s + C 4 q u C 4 u O C 4 l C w 0 f S Z x d W 9 0 O y w m c X V v d D t T Z W N 0 a W 9 u M S / g u Y D g u I H g u K n g u J X g u K P g u Y H g u K X g u L D g u K 3 g u L j g u J X g u K r g u L L g u K v g u I H g u K P g u K P g u K H g u K 3 g u L L g u K v g u L L g u K M g K E F H U k 8 p I F x 1 M D A z Z V x 1 M D A z Z S D g u J j g u L j g u K P g u I H g u L T g u I j g u I H g u L L g u K P g u Y D g u I H g u K n g u J X g u K M g K E F H U k k p I C g y K S 9 B d X R v U m V t b 3 Z l Z E N v b H V t b n M x L n v g u K X g u Y j g u L L g u K r g u L j g u J Q s N X 0 m c X V v d D s s J n F 1 b 3 Q 7 U 2 V j d G l v b j E v 4 L m A 4 L i B 4 L i p 4 L i V 4 L i j 4 L m B 4 L i l 4 L i w 4 L i t 4 L i 4 4 L i V 4 L i q 4 L i y 4 L i r 4 L i B 4 L i j 4 L i j 4 L i h 4 L i t 4 L i y 4 L i r 4 L i y 4 L i j I C h B R 1 J P K S B c d T A w M 2 V c d T A w M 2 U g 4 L i Y 4 L i 4 4 L i j 4 L i B 4 L i 0 4 L i I 4 L i B 4 L i y 4 L i j 4 L m A 4 L i B 4 L i p 4 L i V 4 L i j I C h B R 1 J J K S A o M i 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I C g y K S 9 B d X R v U m V t b 3 Z l Z E N v b H V t b n M x L n s l 4 L m A 4 L i b 4 L i l 4 L i 1 4 L m I 4 L i i 4 L i Z I O C 5 g e C 4 m + C 4 p e C 4 h y w 3 f S Z x d W 9 0 O y w m c X V v d D t T Z W N 0 a W 9 u M S / g u Y D g u I H g u K n g u J X g u K P g u Y H g u K X g u L D g u K 3 g u L j g u J X g u K r g u L L g u K v g u I H g u K P g u K P g u K H g u K 3 g u L L g u K v g u L L g u K M g K E F H U k 8 p I F x 1 M D A z Z V x 1 M D A z Z S D g u J j g u L j g u K P g u I H g u L T g u I j g u I H g u L L g u K P g u Y D g u I H g u K n g u J X g u K M g K E F H U k k p I C g y K S 9 B d X R v U m V t b 3 Z l Z E N v b H V t b n M x L n v g u Y D g u K r g u J n g u K 0 g 4 L i L 4 L i 3 4 L m J 4 L i t L D h 9 J n F 1 b 3 Q 7 L C Z x d W 9 0 O 1 N l Y 3 R p b 2 4 x L + C 5 g O C 4 g e C 4 q e C 4 l e C 4 o + C 5 g e C 4 p e C 4 s O C 4 r e C 4 u O C 4 l e C 4 q u C 4 s u C 4 q + C 4 g e C 4 o + C 4 o + C 4 o e C 4 r e C 4 s u C 4 q + C 4 s u C 4 o y A o Q U d S T y k g X H U w M D N l X H U w M D N l I O C 4 m O C 4 u O C 4 o + C 4 g e C 4 t O C 4 i O C 4 g e C 4 s u C 4 o + C 5 g O C 4 g e C 4 q e C 4 l e C 4 o y A o Q U d S S S k g K D I p L 0 F 1 d G 9 S Z W 1 v d m V k Q 2 9 s d W 1 u c z E u e + C 5 g O C 4 q u C 4 m e C 4 r S D g u I L g u L L g u K I s O X 0 m c X V v d D s s J n F 1 b 3 Q 7 U 2 V j d G l v b j E v 4 L m A 4 L i B 4 L i p 4 L i V 4 L i j 4 L m B 4 L i l 4 L i w 4 L i t 4 L i 4 4 L i V 4 L i q 4 L i y 4 L i r 4 L i B 4 L i j 4 L i j 4 L i h 4 L i t 4 L i y 4 L i r 4 L i y 4 L i j I C h B R 1 J P K S B c d T A w M 2 V c d T A w M 2 U g 4 L i Y 4 L i 4 4 L i j 4 L i B 4 L i 0 4 L i I 4 L i B 4 L i y 4 L i j 4 L m A 4 L i B 4 L i p 4 L i V 4 L i j I C h B R 1 J J K S A o M i k v Q X V 0 b 1 J l b W 9 2 Z W R D b 2 x 1 b W 5 z M S 5 7 4 L i b 4 L i j 4 L i 0 4 L i h 4 L i y 4 L i T I C j g u K v g u L j g u Y n g u J k p L D E w f S Z x d W 9 0 O y w m c X V v d D t T Z W N 0 a W 9 u M S / g u Y D g u I H g u K n g u J X g u K P g u Y H g u K X g u L D g u K 3 g u L j g u J X g u K r g u L L g u K v g u I H g u K P g u K P g u K H g u K 3 g u L L g u K v g u L L g u K M g K E F H U k 8 p I F x 1 M D A z Z V x 1 M D A z Z S D g u J j g u L j g u K P g u I H g u L T g u I j g u I H g u L L g u K P g u Y D g u I H g u K n g u J X g u K M g K E F H U k k p I C g y K S 9 B d X R v U m V t b 3 Z l Z E N v b H V t b n M x L n v g u K H g u L n g u K X g u I T g u Y j g u L I g K F x 1 M D A y N z A w M C D g u J r g u L L g u J c p L D E x f S Z x d W 9 0 O 1 0 s J n F 1 b 3 Q 7 Q 2 9 s d W 1 u Q 2 9 1 b n Q m c X V v d D s 6 M T I s J n F 1 b 3 Q 7 S 2 V 5 Q 2 9 s d W 1 u T m F t Z X M m c X V v d D s 6 W 1 0 s J n F 1 b 3 Q 7 Q 2 9 s d W 1 u S W R l b n R p d G l l c y Z x d W 9 0 O z p b J n F 1 b 3 Q 7 U 2 V j d G l v b j E v 4 L m A 4 L i B 4 L i p 4 L i V 4 L i j 4 L m B 4 L i l 4 L i w 4 L i t 4 L i 4 4 L i V 4 L i q 4 L i y 4 L i r 4 L i B 4 L i j 4 L i j 4 L i h 4 L i t 4 L i y 4 L i r 4 L i y 4 L i j I C h B R 1 J P K S B c d T A w M 2 V c d T A w M 2 U g 4 L i Y 4 L i 4 4 L i j 4 L i B 4 L i 0 4 L i I 4 L i B 4 L i y 4 L i j 4 L m A 4 L i B 4 L i p 4 L i V 4 L i j I C h B R 1 J J K S A o M i k v Q X V 0 b 1 J l b W 9 2 Z W R D b 2 x 1 b W 5 z M S 5 7 4 L i r 4 L i l 4 L i x 4 L i B 4 L i X 4 L i j 4 L i x 4 L i e 4 L i i 4 L m M L j E s M H 0 m c X V v d D s s J n F 1 b 3 Q 7 U 2 V j d G l v b j E v 4 L m A 4 L i B 4 L i p 4 L i V 4 L i j 4 L m B 4 L i l 4 L i w 4 L i t 4 L i 4 4 L i V 4 L i q 4 L i y 4 L i r 4 L i B 4 L i j 4 L i j 4 L i h 4 L i t 4 L i y 4 L i r 4 L i y 4 L i j I C h B R 1 J P K S B c d T A w M 2 V c d T A w M 2 U g 4 L i Y 4 L i 4 4 L i j 4 L i B 4 L i 0 4 L i I 4 L i B 4 L i y 4 L i j 4 L m A 4 L i B 4 L i p 4 L i V 4 L i j I C h B R 1 J J K S A o M i k v Q X V 0 b 1 J l b W 9 2 Z W R D b 2 x 1 b W 5 z M S 5 7 4 L m A 4 L i E 4 L i j 4 L i 3 4 L m I 4 L i t 4 L i H 4 L i r 4 L i h 4 L i y 4 L i i L D F 9 J n F 1 b 3 Q 7 L C Z x d W 9 0 O 1 N l Y 3 R p b 2 4 x L + C 5 g O C 4 g e C 4 q e C 4 l e C 4 o + C 5 g e C 4 p e C 4 s O C 4 r e C 4 u O C 4 l e C 4 q u C 4 s u C 4 q + C 4 g e C 4 o + C 4 o + C 4 o e C 4 r e C 4 s u C 4 q + C 4 s u C 4 o y A o Q U d S T y k g X H U w M D N l X H U w M D N l I O C 4 m O C 4 u O C 4 o + C 4 g e C 4 t O C 4 i O C 4 g e C 4 s u C 4 o + C 5 g O C 4 g e C 4 q e C 4 l e C 4 o y A o Q U d S S S k g K D I p L 0 F 1 d G 9 S Z W 1 v d m V k Q 2 9 s d W 1 u c z E u e + C 5 g O C 4 m + C 4 t O C 4 l C w y f S Z x d W 9 0 O y w m c X V v d D t T Z W N 0 a W 9 u M S / g u Y D g u I H g u K n g u J X g u K P g u Y H g u K X g u L D g u K 3 g u L j g u J X g u K r g u L L g u K v g u I H g u K P g u K P g u K H g u K 3 g u L L g u K v g u L L g u K M g K E F H U k 8 p I F x 1 M D A z Z V x 1 M D A z Z S D g u J j g u L j g u K P g u I H g u L T g u I j g u I H g u L L g u K P g u Y D g u I H g u K n g u J X g u K M g K E F H U k k p I C g y K S 9 B d X R v U m V t b 3 Z l Z E N v b H V t b n M x L n v g u K r g u L n g u I f g u K r g u L j g u J Q s M 3 0 m c X V v d D s s J n F 1 b 3 Q 7 U 2 V j d G l v b j E v 4 L m A 4 L i B 4 L i p 4 L i V 4 L i j 4 L m B 4 L i l 4 L i w 4 L i t 4 L i 4 4 L i V 4 L i q 4 L i y 4 L i r 4 L i B 4 L i j 4 L i j 4 L i h 4 L i t 4 L i y 4 L i r 4 L i y 4 L i j I C h B R 1 J P K S B c d T A w M 2 V c d T A w M 2 U g 4 L i Y 4 L i 4 4 L i j 4 L i B 4 L i 0 4 L i I 4 L i B 4 L i y 4 L i j 4 L m A 4 L i B 4 L i p 4 L i V 4 L i j I C h B R 1 J J K S A o M i k v Q X V 0 b 1 J l b W 9 2 Z W R D b 2 x 1 b W 5 z M S 5 7 4 L i V 4 L m I 4 L i z 4 L i q 4 L i 4 4 L i U L D R 9 J n F 1 b 3 Q 7 L C Z x d W 9 0 O 1 N l Y 3 R p b 2 4 x L + C 5 g O C 4 g e C 4 q e C 4 l e C 4 o + C 5 g e C 4 p e C 4 s O C 4 r e C 4 u O C 4 l e C 4 q u C 4 s u C 4 q + C 4 g e C 4 o + C 4 o + C 4 o e C 4 r e C 4 s u C 4 q + C 4 s u C 4 o y A o Q U d S T y k g X H U w M D N l X H U w M D N l I O C 4 m O C 4 u O C 4 o + C 4 g e C 4 t O C 4 i O C 4 g e C 4 s u C 4 o + C 5 g O C 4 g e C 4 q e C 4 l e C 4 o y A o Q U d S S S k g K D I p L 0 F 1 d G 9 S Z W 1 v d m V k Q 2 9 s d W 1 u c z E u e + C 4 p e C 5 i O C 4 s u C 4 q u C 4 u O C 4 l C w 1 f S Z x d W 9 0 O y w m c X V v d D t T Z W N 0 a W 9 u M S / g u Y D g u I H g u K n g u J X g u K P g u Y H g u K X g u L D g u K 3 g u L j g u J X g u K r g u L L g u K v g u I H g u K P g u K P g u K H g u K 3 g u L L g u K v g u L L g u K M g K E F H U k 8 p I F x 1 M D A z Z V x 1 M D A z Z S D g u J j g u L j g u K P g u I H g u L T g u I j g u I H g u L L g u K P g u Y D g u I H g u K n g u J X g u K M g K E F H U k k p I C g y 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g K D I 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g K D I p L 0 F 1 d G 9 S Z W 1 v d m V k Q 2 9 s d W 1 u c z E u e + C 5 g O C 4 q u C 4 m e C 4 r S D g u I v g u L f g u Y n g u K 0 s O H 0 m c X V v d D s s J n F 1 b 3 Q 7 U 2 V j d G l v b j E v 4 L m A 4 L i B 4 L i p 4 L i V 4 L i j 4 L m B 4 L i l 4 L i w 4 L i t 4 L i 4 4 L i V 4 L i q 4 L i y 4 L i r 4 L i B 4 L i j 4 L i j 4 L i h 4 L i t 4 L i y 4 L i r 4 L i y 4 L i j I C h B R 1 J P K S B c d T A w M 2 V c d T A w M 2 U g 4 L i Y 4 L i 4 4 L i j 4 L i B 4 L i 0 4 L i I 4 L i B 4 L i y 4 L i j 4 L m A 4 L i B 4 L i p 4 L i V 4 L i j I C h B R 1 J J K S A o M i k v Q X V 0 b 1 J l b W 9 2 Z W R D b 2 x 1 b W 5 z M S 5 7 4 L m A 4 L i q 4 L i Z 4 L i t I O C 4 g u C 4 s u C 4 o i w 5 f S Z x d W 9 0 O y w m c X V v d D t T Z W N 0 a W 9 u M S / g u Y D g u I H g u K n g u J X g u K P g u Y H g u K X g u L D g u K 3 g u L j g u J X g u K r g u L L g u K v g u I H g u K P g u K P g u K H g u K 3 g u L L g u K v g u L L g u K M g K E F H U k 8 p I F x 1 M D A z Z V x 1 M D A z Z S D g u J j g u L j g u K P g u I H g u L T g u I j g u I H g u L L g u K P g u Y D g u I H g u K n g u J X g u K M g K E F H U k k p I C g y 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g K D I p L 0 F 1 d G 9 S Z W 1 v d m V k Q 2 9 s d W 1 u c z E u e + C 4 o e C 4 u e C 4 p e C 4 h O C 5 i O C 4 s i A o X H U w M D I 3 M D A w I O C 4 m u C 4 s u C 4 l y k s M T F 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R h d G E 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F w c G V u Z G V k J T I w U X V l c n k 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Q X B w Z W 5 k Z W Q l M j B R d W V y e 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3 B s a X Q l M j B D b 2 x 1 b W 4 l M j B i e S U y M E R l b G l t a X R l c 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D a G F u Z 2 V k J T I w V H l w Z 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m V u Y W 1 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M 5 N T g y N z N a I i A v P j x F b n R y e S B U e X B l P S J S Z W x h d G l v b n N o a X B J b m Z v Q 2 9 u d G F p b m V y I i B W Y W x 1 Z T 0 i c 3 s m c X V v d D t j b 2 x 1 b W 5 D b 3 V u d C Z x d W 9 0 O z o x M S w m c X V v d D t r Z X l D b 2 x 1 b W 5 O Y W 1 l c y Z x d W 9 0 O z p b X S w m c X V v d D t x d W V y e V J l b G F 0 a W 9 u c 2 h p c H M m c X V v d D s 6 W 1 0 s J n F 1 b 3 Q 7 Y 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D b 2 x 1 b W 5 D b 3 V u d C Z x d W 9 0 O z o x M S w m c X V v d D t L Z X l D b 2 x 1 b W 5 O Y W 1 l c y Z x d W 9 0 O z p b X S w m c X V v d D t D b 2 x 1 b W 5 J Z G V u d G l 0 a W V z J n F 1 b 3 Q 7 O l s m c X V v d D t T Z W N 0 a W 9 u M S / g u Y D g u I H g u K n g u J X g u K P g u Y H g u K X g u L D g u K 3 g u L j g u J X g u K r g u L L g u K v g u I H g u K P g u K P g u K H g u K 3 g u L L g u K v g u L L g u K M g K E F H U k 8 p I F x 1 M D A z Z V x 1 M D A z Z S D g u K 3 g u L L g u K v g u L L g u K P g u Y H g u K X g u L D g u Y D g u I T g u K P g u L f g u Y j g u K 3 g u I f g u J T g u L f g u Y j g u K E g K E Z P T 0 Q p L 0 F 1 d G 9 S Z W 1 v d m V k Q 2 9 s d W 1 u c z E u e + C 4 q + C 4 p e C 4 s e C 4 g e C 4 l + C 4 o + C 4 s e C 4 n u C 4 o u C 5 j C w w f S Z x d W 9 0 O y w m c X V v d D t T Z W N 0 a W 9 u M S / g u Y D g u I H g u K n g u J X g u K P g u Y H g u K X g u L D g u K 3 g u L j g u J X g u K r g u L L g u K v g u I H g u K P g u K P g u K H g u K 3 g u L L g u K v g u L L g u K M g K E F H U k 8 p I F x 1 M D A z Z V x 1 M D A z Z S D g u K 3 g u L L g u K v g u L L g u K P g u Y H g u K X g u L D g u Y D g u I T g u K P g u L f g u Y j g u K 3 g u I f g u J T g u L f g u Y j g u K E g K E Z P T 0 Q p L 0 F 1 d G 9 S Z W 1 v d m V k Q 2 9 s d W 1 u c z E u e + C 5 g O C 4 m + C 4 t O C 4 l C w x f S Z x d W 9 0 O y w m c X V v d D t T Z W N 0 a W 9 u M S / g u Y D g u I H g u K n g u J X g u K P g u Y H g u K X g u L D g u K 3 g u L j g u J X g u K r g u L L g u K v g u I H g u K P g u K P g u K H g u K 3 g u L L g u K v g u L L g u K M g K E F H U k 8 p I F x 1 M D A z Z V x 1 M D A z Z S D g u K 3 g u L L g u K v g u L L g u K P g u Y H g u K X g u L D g u Y D g u I T g u K P g u L f g u Y j g u K 3 g u I f g u J T g u L f g u Y j g u K E g K E Z P T 0 Q p L 0 F 1 d G 9 S Z W 1 v d m V k Q 2 9 s d W 1 u c z E u e + C 4 q u C 4 u e C 4 h + C 4 q u C 4 u O C 4 l C w y f S Z x d W 9 0 O y w m c X V v d D t T Z W N 0 a W 9 u M S / g u Y D g u I H g u K n g u J X g u K P g u Y H g u K X g u L D g u K 3 g u L j g u J X g u K r g u L L g u K v g u I H g u K P g u K P g u K H g u K 3 g u L L g u K v g u L L g u K M g K E F H U k 8 p I F x 1 M D A z Z V x 1 M D A z Z S D g u K 3 g u L L g u K v g u L L g u K P g u Y H g u K X g u L D g u Y D g u I T g u K P g u L f g u Y j g u K 3 g u I f g u J T g u L f g u Y j g u K E g K E Z P T 0 Q p L 0 F 1 d G 9 S Z W 1 v d m V k Q 2 9 s d W 1 u c z E u e + C 4 l e C 5 i O C 4 s + C 4 q u C 4 u O C 4 l C w z f S Z x d W 9 0 O y w m c X V v d D t T Z W N 0 a W 9 u M S / g u Y D g u I H g u K n g u J X g u K P g u Y H g u K X g u L D g u K 3 g u L j g u J X g u K r g u L L g u K v g u I H g u K P g u K P g u K H g u K 3 g u L L g u K v g u L L g u K M g K E F H U k 8 p I F x 1 M D A z Z V x 1 M D A z Z S D g u K 3 g u L L g u K v g u L L g u K P g u Y H g u K X g u L D g u Y D g u I T g u K P g u L f g u Y j g u K 3 g u I f g u J T g u L f g u Y j g u K E g K E Z P T 0 Q p L 0 F 1 d G 9 S Z W 1 v d m V k Q 2 9 s d W 1 u c z E u e + C 4 p e C 5 i O C 4 s u C 4 q u C 4 u O C 4 l C w 0 f S Z x d W 9 0 O y w m c X V v d D t T Z W N 0 a W 9 u M S / g u Y D g u I H g u K n g u J X g u K P g u Y H g u K X g u L D g u K 3 g u L j g u J X g u K r g u L L g u K v g u I H g u K P g u K P g u K H g u K 3 g u L L g u K v g u L L g u K M g K E F H U k 8 p I F x 1 M D A z Z V x 1 M D A z Z S D g u K 3 g u L L g u K v g u L L g u K P g u Y H g u K X g u L D g u Y D g u I T g u K P g u L f g u Y j g u K 3 g u I f g u J T g u L f g u Y j g u K E g K E Z P T 0 Q p L 0 F 1 d G 9 S Z W 1 v d m V k Q 2 9 s d W 1 u c z E u e + C 5 g O C 4 m + C 4 p e C 4 t e C 5 i O C 4 o u C 4 m S D g u Y H g u J v g u K X g u I c s N X 0 m c X V v d D s s J n F 1 b 3 Q 7 U 2 V j d G l v b j E v 4 L m A 4 L i B 4 L i p 4 L i V 4 L i j 4 L m B 4 L i l 4 L i w 4 L i t 4 L i 4 4 L i V 4 L i q 4 L i y 4 L i r 4 L i B 4 L i j 4 L i j 4 L i h 4 L i t 4 L i y 4 L i r 4 L i y 4 L i j I C h B R 1 J P K S B c d T A w M 2 V c d T A w M 2 U g 4 L i t 4 L i y 4 L i r 4 L i y 4 L i j 4 L m B 4 L i l 4 L i w 4 L m A 4 L i E 4 L i j 4 L i 3 4 L m I 4 L i t 4 L i H 4 L i U 4 L i 3 4 L m I 4 L i h I C h G T 0 9 E K S 9 B d X R v U m V t b 3 Z l Z E N v b H V t b n M x L n s l 4 L m A 4 L i b 4 L i l 4 L i 1 4 L m I 4 L i i 4 L i Z I O C 5 g e C 4 m + C 4 p e C 4 h y w 2 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v g u L f g u Y n g u K 0 s N 3 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C 4 L i y 4 L i i L D h 9 J n F 1 b 3 Q 7 L C Z x d W 9 0 O 1 N l Y 3 R p b 2 4 x L + C 5 g O C 4 g e C 4 q e C 4 l e C 4 o + C 5 g e C 4 p e C 4 s O C 4 r e C 4 u O C 4 l e C 4 q u C 4 s u C 4 q + C 4 g e C 4 o + C 4 o + C 4 o e C 4 r e C 4 s u C 4 q + C 4 s u C 4 o y A o Q U d S T y k g X H U w M D N l X H U w M D N l I O C 4 r e C 4 s u C 4 q + C 4 s u C 4 o + C 5 g e C 4 p e C 4 s O C 5 g O C 4 h O C 4 o + C 4 t + C 5 i O C 4 r e C 4 h + C 4 l O C 4 t + C 5 i O C 4 o S A o R k 9 P R C k v Q X V 0 b 1 J l b W 9 2 Z W R D b 2 x 1 b W 5 z M S 5 7 4 L i b 4 L i j 4 L i 0 4 L i h 4 L i y 4 L i T I C j g u K v g u L j g u Y n g u J k p L D l 9 J n F 1 b 3 Q 7 L C Z x d W 9 0 O 1 N l Y 3 R p b 2 4 x L + C 5 g O C 4 g e C 4 q e C 4 l e C 4 o + C 5 g e C 4 p e C 4 s O C 4 r e C 4 u O C 4 l e C 4 q u C 4 s u C 4 q + C 4 g e C 4 o + C 4 o + C 4 o e C 4 r e C 4 s u C 4 q + C 4 s u C 4 o y A o Q U d S T y k g X H U w M D N l X H U w M D N l I O C 4 r e C 4 s u C 4 q + C 4 s u C 4 o + C 5 g e C 4 p e C 4 s O C 5 g O C 4 h O C 4 o + C 4 t + C 5 i O C 4 r e C 4 h + C 4 l O C 4 t + C 5 i O C 4 o S A o R k 9 P R 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0 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R G F 0 Y T 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Q 2 h h b m d l Z C U y M F R 5 c G 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0 N z g 2 N j I w W i I g L z 4 8 R W 5 0 c n k g V H l w Z T 0 i U m V s Y X R p b 2 5 z a G l w S W 5 m b 0 N v b n R h a W 5 l c i I g V m F s d W U 9 I n N 7 J n F 1 b 3 Q 7 Y 2 9 s d W 1 u Q 2 9 1 b n Q m c X V v d D s 6 M T E s J n F 1 b 3 Q 7 a 2 V 5 Q 2 9 s d W 1 u T m F t Z X M m c X V v d D s 6 W 1 0 s J n F 1 b 3 Q 7 c X V l c n l S Z W x h d G l v b n N o a X B z J n F 1 b 3 Q 7 O l t d L C Z x d W 9 0 O 2 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N T c z N D Q y O 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I r g u L T g u Y n g u J n g u K r g u Y j g u K f g u J n g u K 3 g u L T g u Y D g u K X g u Y f g u I H g u J f g u K P g u K 3 g u J n g u L T g u I H g u K r g u Y w g K E V U U k 9 O K S 9 B d X R v U m V t b 3 Z l Z E N v b H V t b n M x L n v g u K v g u K X g u L H g u I H g u J f g u K P g u L H g u J 7 g u K L g u Y w s M H 0 m c X V v d D s s J n F 1 b 3 Q 7 U 2 V j d G l v b j E v 4 L m A 4 L i X 4 L i E 4 L m C 4 L i Z 4 L m C 4 L i l 4 L i i 4 L i 1 I C h U R U N I K S B c d T A w M 2 V c d T A w M 2 U g 4 L i K 4 L i 0 4 L m J 4 L i Z 4 L i q 4 L m I 4 L i n 4 L i Z 4 L i t 4 L i 0 4 L m A 4 L i l 4 L m H 4 L i B 4 L i X 4 L i j 4 L i t 4 L i Z 4 L i 0 4 L i B 4 L i q 4 L m M I C h F V F J P T i k v Q X V 0 b 1 J l b W 9 2 Z W R D b 2 x 1 b W 5 z M S 5 7 4 L m A 4 L i b 4 L i 0 4 L i U L D F 9 J n F 1 b 3 Q 7 L C Z x d W 9 0 O 1 N l Y 3 R p b 2 4 x L + C 5 g O C 4 l + C 4 h O C 5 g u C 4 m e C 5 g u C 4 p e C 4 o u C 4 t S A o V E V D S C k g X H U w M D N l X H U w M D N l I O C 4 i u C 4 t O C 5 i e C 4 m e C 4 q u C 5 i O C 4 p + C 4 m e C 4 r e C 4 t O C 5 g O C 4 p e C 5 h + C 4 g e C 4 l + C 4 o + C 4 r e C 4 m e C 4 t O C 4 g e C 4 q u C 5 j C A o R V R S T 0 4 p L 0 F 1 d G 9 S Z W 1 v d m V k Q 2 9 s d W 1 u c z E u e + C 4 q u C 4 u e C 4 h + C 4 q u C 4 u O C 4 l C w y f S Z x d W 9 0 O y w m c X V v d D t T Z W N 0 a W 9 u M S / g u Y D g u J f g u I T g u Y L g u J n g u Y L g u K X g u K L g u L U g K F R F Q 0 g p I F x 1 M D A z Z V x 1 M D A z Z S D g u I r g u L T g u Y n g u J n g u K r g u Y j g u K f g u J n g u K 3 g u L T g u Y D g u K X g u Y f g u I H g u J f g u K P g u K 3 g u J n g u L T g u I H g u K r g u Y w g K E V U U k 9 O K S 9 B d X R v U m V t b 3 Z l Z E N v b H V t b n M x L n v g u J X g u Y j g u L P g u K r g u L j g u J Q s M 3 0 m c X V v d D s s J n F 1 b 3 Q 7 U 2 V j d G l v b j E v 4 L m A 4 L i X 4 L i E 4 L m C 4 L i Z 4 L m C 4 L i l 4 L i i 4 L i 1 I C h U R U N I K S B c d T A w M 2 V c d T A w M 2 U g 4 L i K 4 L i 0 4 L m J 4 L i Z 4 L i q 4 L m I 4 L i n 4 L i Z 4 L i t 4 L i 0 4 L m A 4 L i l 4 L m H 4 L i B 4 L i X 4 L i j 4 L i t 4 L i Z 4 L i 0 4 L i B 4 L i q 4 L m M I C h F V F J P T i k v Q X V 0 b 1 J l b W 9 2 Z W R D b 2 x 1 b W 5 z M S 5 7 4 L i l 4 L m I 4 L i y 4 L i q 4 L i 4 4 L i U L D R 9 J n F 1 b 3 Q 7 L C Z x d W 9 0 O 1 N l Y 3 R p b 2 4 x L + C 5 g O C 4 l + C 4 h O C 5 g u C 4 m e C 5 g u C 4 p e C 4 o u C 4 t S A o V E V D S C k g X H U w M D N l X H U w M D N l I O C 4 i u C 4 t O C 5 i e C 4 m e C 4 q u C 5 i O C 4 p + C 4 m e C 4 r e C 4 t O C 5 g O C 4 p e C 5 h + C 4 g e C 4 l + C 4 o + C 4 r e C 4 m e C 4 t O C 4 g e C 4 q u C 5 j C A o R V R S T 0 4 p L 0 F 1 d G 9 S Z W 1 v d m V k Q 2 9 s d W 1 u c z E u e + C 5 g O C 4 m + C 4 p e C 4 t e C 5 i O C 4 o u C 4 m S D g u Y H g u J v g u K X g u I c s N X 0 m c X V v d D s s J n F 1 b 3 Q 7 U 2 V j d G l v b j E v 4 L m A 4 L i X 4 L i E 4 L m C 4 L i Z 4 L m C 4 L i l 4 L i i 4 L i 1 I C h U R U N I K S B c d T A w M 2 V c d T A w M 2 U g 4 L i K 4 L i 0 4 L m J 4 L i Z 4 L i q 4 L m I 4 L i n 4 L i Z 4 L i t 4 L i 0 4 L m A 4 L i l 4 L m H 4 L i B 4 L i X 4 L i j 4 L i t 4 L i Z 4 L i 0 4 L i B 4 L i q 4 L m M I C h F V F J P T i k v Q X V 0 b 1 J l b W 9 2 Z W R D b 2 x 1 b W 5 z M S 5 7 J e C 5 g O C 4 m + C 4 p e C 4 t e C 5 i O C 4 o u C 4 m S D g u Y H g u J v g u K X g u I c s N n 0 m c X V v d D s s J n F 1 b 3 Q 7 U 2 V j d G l v b j E v 4 L m A 4 L i X 4 L i E 4 L m C 4 L i Z 4 L m C 4 L i l 4 L i i 4 L i 1 I C h U R U N I K S B c d T A w M 2 V c d T A w M 2 U g 4 L i K 4 L i 0 4 L m J 4 L i Z 4 L i q 4 L m I 4 L i n 4 L i Z 4 L i t 4 L i 0 4 L m A 4 L i l 4 L m H 4 L i B 4 L i X 4 L i j 4 L i t 4 L i Z 4 L i 0 4 L i B 4 L i q 4 L m M I C h F V F J P T i k v Q X V 0 b 1 J l b W 9 2 Z W R D b 2 x 1 b W 5 z M S 5 7 4 L m A 4 L i q 4 L i Z 4 L i t I O C 4 i + C 4 t + C 5 i e C 4 r S w 3 f S Z x d W 9 0 O y w m c X V v d D t T Z W N 0 a W 9 u M S / g u Y D g u J f g u I T g u Y L g u J n g u Y L g u K X g u K L g u L U g K F R F Q 0 g p I F x 1 M D A z Z V x 1 M D A z Z S D g u I r g u L T g u Y n g u J n g u K r g u Y j g u K f g u J n g u K 3 g u L T g u Y D g u K X g u Y f g u I H g u J f g u K P g u K 3 g u J n g u L T g u I H g u K r g u Y w g K E V U U k 9 O K S 9 B d X R v U m V t b 3 Z l Z E N v b H V t b n M x L n v g u Y D g u K r g u J n g u K 0 g 4 L i C 4 L i y 4 L i i L D h 9 J n F 1 b 3 Q 7 L C Z x d W 9 0 O 1 N l Y 3 R p b 2 4 x L + C 5 g O C 4 l + C 4 h O C 5 g u C 4 m e C 5 g u C 4 p e C 4 o u C 4 t S A o V E V D S C k g X H U w M D N l X H U w M D N l I O C 4 i u C 4 t O C 5 i e C 4 m e C 4 q u C 5 i O C 4 p + C 4 m e C 4 r e C 4 t O C 5 g O C 4 p e C 5 h + C 4 g e C 4 l + C 4 o + C 4 r e C 4 m e C 4 t O C 4 g e C 4 q u C 5 j C A o R V R S T 0 4 p L 0 F 1 d G 9 S Z W 1 v d m V k Q 2 9 s d W 1 u c z E u e + C 4 m + C 4 o + C 4 t O C 4 o e C 4 s u C 4 k y A o 4 L i r 4 L i 4 4 L m J 4 L i Z K S w 5 f S Z x d W 9 0 O y w m c X V v d D t T Z W N 0 a W 9 u M S / g u Y D g u J f g u I T g u Y L g u J n g u Y L g u K X g u K L g u L U g K F R F Q 0 g p I F x 1 M D A z Z V x 1 M D A z Z S D g u I r g u L T g u Y n g u J n g u K r g u Y j g u K f g u J n g u K 3 g u L T g u Y D g u K X g u Y f g u I H g u J f g u K P g u K 3 g u J n g u L T g u I H g u K r g u Y w g K E V U U k 9 O K S 9 B d X R v U m V t b 3 Z l Z E N v b H V t b n M x L n v g u K H g u L n g u K X g u I T g u Y j g u L I g K F x 1 M D A y N z A w M C D g u J r g u L L g u J c p L D E w f S Z x d W 9 0 O 1 0 s J n F 1 b 3 Q 7 Q 2 9 s d W 1 u Q 2 9 1 b n Q m c X V v d D s 6 M T E s J n F 1 b 3 Q 7 S 2 V 5 Q 2 9 s d W 1 u T m F t Z X M m c X V v d D s 6 W 1 0 s J n F 1 b 3 Q 7 Q 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N 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S 9 E Y X R h M j g 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Q p L 0 N o Y W 5 n Z W Q l M j B U e X B 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2 N D Y x O D M 2 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Q 2 9 s d W 1 u Q 2 9 1 b n Q m c X V v d D s 6 M T E s J n F 1 b 3 Q 7 S 2 V 5 Q 2 9 s d W 1 u T m F t Z X M m c X V v d D s 6 W 1 0 s J n F 1 b 3 Q 7 Q 2 9 s d W 1 u S W R l b n R p d G l l c y Z x d W 9 0 O z p b J n F 1 b 3 Q 7 U 2 V j d G l v b j E v 4 L i X 4 L i j 4 L i x 4 L i e 4 L i i 4 L i y 4 L i B 4 L i j I C h S R V N P V V J D K S B c d T A w M 2 V c d T A w M 2 U g 4 L m A 4 L i r 4 L i h 4 L i 3 4 L i t 4 L i H 4 L m B 4 L i j 4 L m I I C h N S U 5 F K S 9 B d X R v U m V t b 3 Z l Z E N v b H V t b n M x L n v g u K v g u K X g u L H g u I H g u J f g u K P g u L H g u J 7 g u K L g u Y w s M H 0 m c X V v d D s s J n F 1 b 3 Q 7 U 2 V j d G l v b j E v 4 L i X 4 L i j 4 L i x 4 L i e 4 L i i 4 L i y 4 L i B 4 L i j I C h S R V N P V V J D K S B c d T A w M 2 V c d T A w M 2 U g 4 L m A 4 L i r 4 L i h 4 L i 3 4 L i t 4 L i H 4 L m B 4 L i j 4 L m I I C h N S U 5 F K S 9 B d X R v U m V t b 3 Z l Z E N v b H V t b n M x L n v g u Y D g u J v g u L T g u J Q s M X 0 m c X V v d D s s J n F 1 b 3 Q 7 U 2 V j d G l v b j E v 4 L i X 4 L i j 4 L i x 4 L i e 4 L i i 4 L i y 4 L i B 4 L i j I C h S R V N P V V J D K S B c d T A w M 2 V c d T A w M 2 U g 4 L m A 4 L i r 4 L i h 4 L i 3 4 L i t 4 L i H 4 L m B 4 L i j 4 L m I I C h N S U 5 F K S 9 B d X R v U m V t b 3 Z l Z E N v b H V t b n M x L n v g u K r g u L n g u I f g u K r g u L j g u J Q s M n 0 m c X V v d D s s J n F 1 b 3 Q 7 U 2 V j d G l v b j E v 4 L i X 4 L i j 4 L i x 4 L i e 4 L i i 4 L i y 4 L i B 4 L i j I C h S R V N P V V J D K S B c d T A w M 2 V c d T A w M 2 U g 4 L m A 4 L i r 4 L i h 4 L i 3 4 L i t 4 L i H 4 L m B 4 L i j 4 L m I I C h N S U 5 F K S 9 B d X R v U m V t b 3 Z l Z E N v b H V t b n M x L n v g u J X g u Y j g u L P g u K r g u L j g u J Q s M 3 0 m c X V v d D s s J n F 1 b 3 Q 7 U 2 V j d G l v b j E v 4 L i X 4 L i j 4 L i x 4 L i e 4 L i i 4 L i y 4 L i B 4 L i j I C h S R V N P V V J D K S B c d T A w M 2 V c d T A w M 2 U g 4 L m A 4 L i r 4 L i h 4 L i 3 4 L i t 4 L i H 4 L m B 4 L i j 4 L m I I C h N S U 5 F K S 9 B d X R v U m V t b 3 Z l Z E N v b H V t b n M x L n v g u K X g u Y j g u L L g u K r g u L j g u J Q s N H 0 m c X V v d D s s J n F 1 b 3 Q 7 U 2 V j d G l v b j E v 4 L i X 4 L i j 4 L i x 4 L i e 4 L i i 4 L i y 4 L i B 4 L i j I C h S R V N P V V J D K S B c d T A w M 2 V c d T A w M 2 U g 4 L m A 4 L i r 4 L i h 4 L i 3 4 L i t 4 L i H 4 L m B 4 L i j 4 L m I I C h N S U 5 F K S 9 B d X R v U m V t b 3 Z l Z E N v b H V t b n M x L n v g u Y D g u J v g u K X g u L X g u Y j g u K L g u J k g 4 L m B 4 L i b 4 L i l 4 L i H L D V 9 J n F 1 b 3 Q 7 L C Z x d W 9 0 O 1 N l Y 3 R p b 2 4 x L + C 4 l + C 4 o + C 4 s e C 4 n u C 4 o u C 4 s u C 4 g e C 4 o y A o U k V T T 1 V S Q y k g X H U w M D N l X H U w M D N l I O C 5 g O C 4 q + C 4 o e C 4 t + C 4 r e C 4 h + C 5 g e C 4 o + C 5 i C A o T U l O R S k v Q X V 0 b 1 J l b W 9 2 Z W R D b 2 x 1 b W 5 z M S 5 7 J e C 5 g O C 4 m + C 4 p e C 4 t e C 5 i O C 4 o u C 4 m S D g u Y H g u J v g u K X g u I c s N n 0 m c X V v d D s s J n F 1 b 3 Q 7 U 2 V j d G l v b j E v 4 L i X 4 L i j 4 L i x 4 L i e 4 L i i 4 L i y 4 L i B 4 L i j I C h S R V N P V V J D K S B c d T A w M 2 V c d T A w M 2 U g 4 L m A 4 L i r 4 L i h 4 L i 3 4 L i t 4 L i H 4 L m B 4 L i j 4 L m I I C h N S U 5 F K S 9 B d X R v U m V t b 3 Z l Z E N v b H V t b n M x L n v g u Y D g u K r g u J n g u K 0 g 4 L i L 4 L i 3 4 L m J 4 L i t L D d 9 J n F 1 b 3 Q 7 L C Z x d W 9 0 O 1 N l Y 3 R p b 2 4 x L + C 4 l + C 4 o + C 4 s e C 4 n u C 4 o u C 4 s u C 4 g e C 4 o y A o U k V T T 1 V S Q y k g X H U w M D N l X H U w M D N l I O C 5 g O C 4 q + C 4 o e C 4 t + C 4 r e C 4 h + C 5 g e C 4 o + C 5 i C A o T U l O R S k v Q X V 0 b 1 J l b W 9 2 Z W R D b 2 x 1 b W 5 z M S 5 7 4 L m A 4 L i q 4 L i Z 4 L i t I O C 4 g u C 4 s u C 4 o i w 4 f S Z x d W 9 0 O y w m c X V v d D t T Z W N 0 a W 9 u M S / g u J f g u K P g u L H g u J 7 g u K L g u L L g u I H g u K M g K F J F U 0 9 V U k M p I F x 1 M D A z Z V x 1 M D A z Z S D g u Y D g u K v g u K H g u L f g u K 3 g u I f g u Y H g u K P g u Y g g K E 1 J T k U p L 0 F 1 d G 9 S Z W 1 v d m V k Q 2 9 s d W 1 u c z E u e + C 4 m + C 4 o + C 4 t O C 4 o e C 4 s u C 4 k y A o 4 L i r 4 L i 4 4 L m J 4 L i Z K S w 5 f S Z x d W 9 0 O y w m c X V v d D t T Z W N 0 a W 9 u M S / g u J f g u K P g u L H g u J 7 g u K L g u L L g u I H g u K M g K F J F U 0 9 V U k M p I F x 1 M D A z Z V x 1 M D A z Z S D g u Y D g u K v g u K H g u L f g u K 3 g u I f g u Y H g u K P g u Y g g K E 1 J T k U 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N C 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0 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c z O T M x O D R 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i e 4 L i l 4 L i x 4 L i H 4 L i H 4 L i y 4 L i Z 4 L m B 4 L i l 4 L i w 4 L i q 4 L i y 4 L i Y 4 L i y 4 L i j 4 L i T 4 L i 5 4 L i b 4 L m C 4 L i g 4 L i E I C h F T k V S R y k v Q X V 0 b 1 J l b W 9 2 Z W R D b 2 x 1 b W 5 z M S 5 7 4 L i r 4 L i l 4 L i x 4 L i B 4 L i X 4 L i j 4 L i x 4 L i e 4 L i i 4 L m M L D B 9 J n F 1 b 3 Q 7 L C Z x d W 9 0 O 1 N l Y 3 R p b 2 4 x L + C 4 l + C 4 o + C 4 s e C 4 n u C 4 o u C 4 s u C 4 g e C 4 o y A o U k V T T 1 V S Q y k g X H U w M D N l X H U w M D N l I O C 4 n u C 4 p e C 4 s e C 4 h + C 4 h + C 4 s u C 4 m e C 5 g e C 4 p e C 4 s O C 4 q u C 4 s u C 4 m O C 4 s u C 4 o + C 4 k + C 4 u e C 4 m + C 5 g u C 4 o O C 4 h C A o R U 5 F U k c p L 0 F 1 d G 9 S Z W 1 v d m V k Q 2 9 s d W 1 u c z E u e + C 5 g O C 4 m + C 4 t O C 4 l C w x f S Z x d W 9 0 O y w m c X V v d D t T Z W N 0 a W 9 u M S / g u J f g u K P g u L H g u J 7 g u K L g u L L g u I H g u K M g K F J F U 0 9 V U k M p I F x 1 M D A z Z V x 1 M D A z Z S D g u J 7 g u K X g u L H g u I f g u I f g u L L g u J n g u Y H g u K X g u L D g u K r g u L L g u J j g u L L g u K P g u J P g u L n g u J v g u Y L g u K D g u I Q g K E V O R V J H K S 9 B d X R v U m V t b 3 Z l Z E N v b H V t b n M x L n v g u K r g u L n g u I f g u K r g u L j g u J Q s M n 0 m c X V v d D s s J n F 1 b 3 Q 7 U 2 V j d G l v b j E v 4 L i X 4 L i j 4 L i x 4 L i e 4 L i i 4 L i y 4 L i B 4 L i j I C h S R V N P V V J D K S B c d T A w M 2 V c d T A w M 2 U g 4 L i e 4 L i l 4 L i x 4 L i H 4 L i H 4 L i y 4 L i Z 4 L m B 4 L i l 4 L i w 4 L i q 4 L i y 4 L i Y 4 L i y 4 L i j 4 L i T 4 L i 5 4 L i b 4 L m C 4 L i g 4 L i E I C h F T k V S R y k v Q X V 0 b 1 J l b W 9 2 Z W R D b 2 x 1 b W 5 z M S 5 7 4 L i V 4 L m I 4 L i z 4 L i q 4 L i 4 4 L i U L D N 9 J n F 1 b 3 Q 7 L C Z x d W 9 0 O 1 N l Y 3 R p b 2 4 x L + C 4 l + C 4 o + C 4 s e C 4 n u C 4 o u C 4 s u C 4 g e C 4 o y A o U k V T T 1 V S Q y k g X H U w M D N l X H U w M D N l I O C 4 n u C 4 p e C 4 s e C 4 h + C 4 h + C 4 s u C 4 m e C 5 g e C 4 p e C 4 s O C 4 q u C 4 s u C 4 m O C 4 s u C 4 o + C 4 k + C 4 u e C 4 m + C 5 g u C 4 o O C 4 h C A o R U 5 F U k c p L 0 F 1 d G 9 S Z W 1 v d m V k Q 2 9 s d W 1 u c z E u e + C 4 p e C 5 i O C 4 s u C 4 q u C 4 u O C 4 l C w 0 f S Z x d W 9 0 O y w m c X V v d D t T Z W N 0 a W 9 u M S / g u J f g u K P g u L H g u J 7 g u K L g u L L g u I H g u K M g K F J F U 0 9 V U k M p I F x 1 M D A z Z V x 1 M D A z Z S D g u J 7 g u K X g u L H g u I f g u I f g u L L g u J n g u Y H g u K X g u L D g u K r g u L L g u J j g u L L g u K P g u J P g u L n g u J v g u Y L g u K D g u I Q g K E V O R V J H K S 9 B d X R v U m V t b 3 Z l Z E N v b H V t b n M x L n v g u Y D g u J v g u K X g u L X g u Y j g u K L g u J k g 4 L m B 4 L i b 4 L i l 4 L i H L D V 9 J n F 1 b 3 Q 7 L C Z x d W 9 0 O 1 N l Y 3 R p b 2 4 x L + C 4 l + C 4 o + C 4 s e C 4 n u C 4 o u C 4 s u C 4 g e C 4 o y A o U k V T T 1 V S Q y k g X H U w M D N l X H U w M D N l I O C 4 n u C 4 p e C 4 s e C 4 h + C 4 h + C 4 s u C 4 m e C 5 g e C 4 p e C 4 s O C 4 q u C 4 s u C 4 m O C 4 s u C 4 o + C 4 k + C 4 u e C 4 m + C 5 g u C 4 o O C 4 h C A o R U 5 F U k c p L 0 F 1 d G 9 S Z W 1 v d m V k Q 2 9 s d W 1 u c z E u e y X g u Y D g u J v g u K X g u L X g u Y j g u K L g u J k g 4 L m B 4 L i b 4 L i l 4 L i H L D Z 9 J n F 1 b 3 Q 7 L C Z x d W 9 0 O 1 N l Y 3 R p b 2 4 x L + C 4 l + C 4 o + C 4 s e C 4 n u C 4 o u C 4 s u C 4 g e C 4 o y A o U k V T T 1 V S Q y k g X H U w M D N l X H U w M D N l I O C 4 n u C 4 p e C 4 s e C 4 h + C 4 h + C 4 s u C 4 m e C 5 g e C 4 p e C 4 s O C 4 q u C 4 s u C 4 m O C 4 s u C 4 o + C 4 k + C 4 u e C 4 m + C 5 g u C 4 o O C 4 h C A o R U 5 F U k c p L 0 F 1 d G 9 S Z W 1 v d m V k Q 2 9 s d W 1 u c z E u e + C 5 g O C 4 q u C 4 m e C 4 r S D g u I v g u L f g u Y n g u K 0 s N 3 0 m c X V v d D s s J n F 1 b 3 Q 7 U 2 V j d G l v b j E v 4 L i X 4 L i j 4 L i x 4 L i e 4 L i i 4 L i y 4 L i B 4 L i j I C h S R V N P V V J D K S B c d T A w M 2 V c d T A w M 2 U g 4 L i e 4 L i l 4 L i x 4 L i H 4 L i H 4 L i y 4 L i Z 4 L m B 4 L i l 4 L i w 4 L i q 4 L i y 4 L i Y 4 L i y 4 L i j 4 L i T 4 L i 5 4 L i b 4 L m C 4 L i g 4 L i E I C h F T k V S R y k v Q X V 0 b 1 J l b W 9 2 Z W R D b 2 x 1 b W 5 z M S 5 7 4 L m A 4 L i q 4 L i Z 4 L i t I O C 4 g u C 4 s u C 4 o i w 4 f S Z x d W 9 0 O y w m c X V v d D t T Z W N 0 a W 9 u M S / g u J f g u K P g u L H g u J 7 g u K L g u L L g u I H g u K M g K F J F U 0 9 V U k M p I F x 1 M D A z Z V x 1 M D A z Z S D g u J 7 g u K X g u L H g u I f g u I f g u L L g u J n g u Y H g u K X g u L D g u K r g u L L g u J j g u L L g u K P g u J P g u L n g u J v g u Y L g u K D g u I Q g K E V O R V J H K S 9 B d X R v U m V t b 3 Z l Z E N v b H V t b n M x L n v g u J v g u K P g u L T g u K H g u L L g u J M g K O C 4 q + C 4 u O C 5 i e C 4 m S k s O X 0 m c X V v d D s s J n F 1 b 3 Q 7 U 2 V j d G l v b j E v 4 L i X 4 L i j 4 L i x 4 L i e 4 L i i 4 L i y 4 L i B 4 L i j I C h S R V N P V V J D K S B c d T A w M 2 V c d T A w M 2 U g 4 L i e 4 L i l 4 L i x 4 L i H 4 L i H 4 L i y 4 L i Z 4 L m B 4 L i l 4 L i w 4 L i q 4 L i y 4 L i Y 4 L i y 4 L i j 4 L i T 4 L i 5 4 L i b 4 L m C 4 L i g 4 L i E I C h F T k V S R y 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Q 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v R G F 0 Y T I w 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0 K 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4 N D c w M j g 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k w M D M y M z R a I i A v P j x F b n R y e S B U e X B l P S J S Z W x h d G l v b n N o a X B J b m Z v Q 2 9 u d G F p b m V y I i B W Y W x 1 Z T 0 i c 3 s m c X V v d D t j b 2 x 1 b W 5 D b 3 V u d C Z x d W 9 0 O z o x M S w m c X V v d D t r Z X l D b 2 x 1 b W 5 O Y W 1 l c y Z x d W 9 0 O z p b X S w m c X V v d D t x d W V y e V J l b G F 0 a W 9 u c 2 h p c H M m c X V v d D s 6 W 1 0 s J n F 1 b 3 Q 7 Y 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j g u J n g u L L g u I T g u L L g u K M g K E J B T k s p L 0 F 1 d G 9 S Z W 1 v d m V k Q 2 9 s d W 1 u c z E u e + C 4 q + C 4 p e C 4 s e C 4 g e C 4 l + C 4 o + C 4 s e C 4 n u C 4 o u C 5 j C w w f S Z x d W 9 0 O y w m c X V v d D t T Z W N 0 a W 9 u M S / g u J j g u L j g u K P g u I H g u L T g u I j g u I H g u L L g u K P g u Y D g u I f g u L T g u J k g K E Z J T k N J Q U w p I F x 1 M D A z Z V x 1 M D A z Z S D g u J j g u J n g u L L g u I T g u L L g u K M g K E J B T k s p L 0 F 1 d G 9 S Z W 1 v d m V k Q 2 9 s d W 1 u c z E u e + C 5 g O C 4 m + C 4 t O C 4 l C w x f S Z x d W 9 0 O y w m c X V v d D t T Z W N 0 a W 9 u M S / g u J j g u L j g u K P g u I H g u L T g u I j g u I H g u L L g u K P g u Y D g u I f g u L T g u J k g K E Z J T k N J Q U w p I F x 1 M D A z Z V x 1 M D A z Z S D g u J j g u J n g u L L g u I T g u L L g u K M g K E J B T k s p L 0 F 1 d G 9 S Z W 1 v d m V k Q 2 9 s d W 1 u c z E u e + C 4 q u C 4 u e C 4 h + C 4 q u C 4 u O C 4 l C w y f S Z x d W 9 0 O y w m c X V v d D t T Z W N 0 a W 9 u M S / g u J j g u L j g u K P g u I H g u L T g u I j g u I H g u L L g u K P g u Y D g u I f g u L T g u J k g K E Z J T k N J Q U w p I F x 1 M D A z Z V x 1 M D A z Z S D g u J j g u J n g u L L g u I T g u L L g u K M g K E J B T k s p L 0 F 1 d G 9 S Z W 1 v d m V k Q 2 9 s d W 1 u c z E u e + C 4 l e C 5 i O C 4 s + C 4 q u C 4 u O C 4 l C w z f S Z x d W 9 0 O y w m c X V v d D t T Z W N 0 a W 9 u M S / g u J j g u L j g u K P g u I H g u L T g u I j g u I H g u L L g u K P g u Y D g u I f g u L T g u J k g K E Z J T k N J Q U w p I F x 1 M D A z Z V x 1 M D A z Z S D g u J j g u J n g u L L g u I T g u L L g u K M g K E J B T k s p L 0 F 1 d G 9 S Z W 1 v d m V k Q 2 9 s d W 1 u c z E u e + C 4 p e C 5 i O C 4 s u C 4 q u C 4 u O C 4 l C w 0 f S Z x d W 9 0 O y w m c X V v d D t T Z W N 0 a W 9 u M S / g u J j g u L j g u K P g u I H g u L T g u I j g u I H g u L L g u K P g u Y D g u I f g u L T g u J k g K E Z J T k N J Q U w p I F x 1 M D A z Z V x 1 M D A z Z S D g u J j g u J n g u L L g u I T g u L L g u K M g K E J B T k s p L 0 F 1 d G 9 S Z W 1 v d m V k Q 2 9 s d W 1 u c z E u e + C 5 g O C 4 m + C 4 p e C 4 t e C 5 i O C 4 o u C 4 m S D g u Y H g u J v g u K X g u I c s N X 0 m c X V v d D s s J n F 1 b 3 Q 7 U 2 V j d G l v b j E v 4 L i Y 4 L i 4 4 L i j 4 L i B 4 L i 0 4 L i I 4 L i B 4 L i y 4 L i j 4 L m A 4 L i H 4 L i 0 4 L i Z I C h G S U 5 D S U F M K S B c d T A w M 2 V c d T A w M 2 U g 4 L i Y 4 L i Z 4 L i y 4 L i E 4 L i y 4 L i j I C h C Q U 5 L K S 9 B d X R v U m V t b 3 Z l Z E N v b H V t b n M x L n s l 4 L m A 4 L i b 4 L i l 4 L i 1 4 L m I 4 L i i 4 L i Z I O C 5 g e C 4 m + C 4 p e C 4 h y w 2 f S Z x d W 9 0 O y w m c X V v d D t T Z W N 0 a W 9 u M S / g u J j g u L j g u K P g u I H g u L T g u I j g u I H g u L L g u K P g u Y D g u I f g u L T g u J k g K E Z J T k N J Q U w p I F x 1 M D A z Z V x 1 M D A z Z S D g u J j g u J n g u L L g u I T g u L L g u K M g K E J B T k s p L 0 F 1 d G 9 S Z W 1 v d m V k Q 2 9 s d W 1 u c z E u e + C 5 g O C 4 q u C 4 m e C 4 r S D g u I v g u L f g u Y n g u K 0 s N 3 0 m c X V v d D s s J n F 1 b 3 Q 7 U 2 V j d G l v b j E v 4 L i Y 4 L i 4 4 L i j 4 L i B 4 L i 0 4 L i I 4 L i B 4 L i y 4 L i j 4 L m A 4 L i H 4 L i 0 4 L i Z I C h G S U 5 D S U F M K S B c d T A w M 2 V c d T A w M 2 U g 4 L i Y 4 L i Z 4 L i y 4 L i E 4 L i y 4 L i j I C h C Q U 5 L K S 9 B d X R v U m V t b 3 Z l Z E N v b H V t b n M x L n v g u Y D g u K r g u J n g u K 0 g 4 L i C 4 L i y 4 L i i L D h 9 J n F 1 b 3 Q 7 L C Z x d W 9 0 O 1 N l Y 3 R p b 2 4 x L + C 4 m O C 4 u O C 4 o + C 4 g e C 4 t O C 4 i O C 4 g e C 4 s u C 4 o + C 5 g O C 4 h + C 4 t O C 4 m S A o R k l O Q 0 l B T C k g X H U w M D N l X H U w M D N l I O C 4 m O C 4 m e C 4 s u C 4 h O C 4 s u C 4 o y A o Q k F O S y k v Q X V 0 b 1 J l b W 9 2 Z W R D b 2 x 1 b W 5 z M S 5 7 4 L i b 4 L i j 4 L i 0 4 L i h 4 L i y 4 L i T I C j g u K v g u L j g u Y n g u J k p L D l 9 J n F 1 b 3 Q 7 L C Z x d W 9 0 O 1 N l Y 3 R p b 2 4 x L + C 4 m O C 4 u O C 4 o + C 4 g e C 4 t O C 4 i O C 4 g e C 4 s u C 4 o + C 5 g O C 4 h + C 4 t O C 4 m S A o R k l O Q 0 l B T C k g X H U w M D N l X H U w M D N l I O C 4 m O C 4 m e C 4 s u C 4 h O C 4 s u C 4 o y A o Q k F O S y 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5 N z A x M z Q 3 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C 4 o + C 4 s O C 4 g e C 4 s e C 4 m e C 4 o O C 4 s e C 4 o u C 5 g e C 4 p e C 4 s O C 4 m + C 4 o + C 4 s O C 4 g e C 4 s e C 4 m e C 4 i u C 4 t e C 4 p + C 4 t O C 4 l S A o S U 5 T V V I p L 0 F 1 d G 9 S Z W 1 v d m V k Q 2 9 s d W 1 u c z E u e + C 4 q + C 4 p e C 4 s e C 4 g e C 4 l + C 4 o + C 4 s e C 4 n u C 4 o u C 5 j C w w f S Z x d W 9 0 O y w m c X V v d D t T Z W N 0 a W 9 u M S / g u J j g u L j g u K P g u I H g u L T g u I j g u I H g u L L g u K P g u Y D g u I f g u L T g u J k g K E Z J T k N J Q U w p I F x 1 M D A z Z V x 1 M D A z Z S D g u J v g u K P g u L D g u I H g u L H g u J n g u K D g u L H g u K L g u Y H g u K X g u L D g u J v g u K P g u L D g u I H g u L H g u J n g u I r g u L X g u K f g u L T g u J U g K E l O U 1 V S K S 9 B d X R v U m V t b 3 Z l Z E N v b H V t b n M x L n v g u Y D g u J v g u L T g u J Q s M X 0 m c X V v d D s s J n F 1 b 3 Q 7 U 2 V j d G l v b j E v 4 L i Y 4 L i 4 4 L i j 4 L i B 4 L i 0 4 L i I 4 L i B 4 L i y 4 L i j 4 L m A 4 L i H 4 L i 0 4 L i Z I C h G S U 5 D S U F M K S B c d T A w M 2 V c d T A w M 2 U g 4 L i b 4 L i j 4 L i w 4 L i B 4 L i x 4 L i Z 4 L i g 4 L i x 4 L i i 4 L m B 4 L i l 4 L i w 4 L i b 4 L i j 4 L i w 4 L i B 4 L i x 4 L i Z 4 L i K 4 L i 1 4 L i n 4 L i 0 4 L i V I C h J T l N V U i k v Q X V 0 b 1 J l b W 9 2 Z W R D b 2 x 1 b W 5 z M S 5 7 4 L i q 4 L i 5 4 L i H 4 L i q 4 L i 4 4 L i U L D J 9 J n F 1 b 3 Q 7 L C Z x d W 9 0 O 1 N l Y 3 R p b 2 4 x L + C 4 m O C 4 u O C 4 o + C 4 g e C 4 t O C 4 i O C 4 g e C 4 s u C 4 o + C 5 g O C 4 h + C 4 t O C 4 m S A o R k l O Q 0 l B T C k g X H U w M D N l X H U w M D N l I O C 4 m + C 4 o + C 4 s O C 4 g e C 4 s e C 4 m e C 4 o O C 4 s e C 4 o u C 5 g e C 4 p e C 4 s O C 4 m + C 4 o + C 4 s O C 4 g e C 4 s e C 4 m e C 4 i u C 4 t e C 4 p + C 4 t O C 4 l S A o S U 5 T V V I p L 0 F 1 d G 9 S Z W 1 v d m V k Q 2 9 s d W 1 u c z E u e + C 4 l e C 5 i O C 4 s + C 4 q u C 4 u O C 4 l C w z f S Z x d W 9 0 O y w m c X V v d D t T Z W N 0 a W 9 u M S / g u J j g u L j g u K P g u I H g u L T g u I j g u I H g u L L g u K P g u Y D g u I f g u L T g u J k g K E Z J T k N J Q U w p I F x 1 M D A z Z V x 1 M D A z Z S D g u J v g u K P g u L D g u I H g u L H g u J n g u K D g u L H g u K L g u Y H g u K X g u L D g u J v g u K P g u L D g u I H g u L H g u J n g u I r g u L X g u K f g u L T g u J U g K E l O U 1 V S K S 9 B d X R v U m V t b 3 Z l Z E N v b H V t b n M x L n v g u K X g u Y j g u L L g u K r g u L j g u J Q s N H 0 m c X V v d D s s J n F 1 b 3 Q 7 U 2 V j d G l v b j E v 4 L i Y 4 L i 4 4 L i j 4 L i B 4 L i 0 4 L i I 4 L i B 4 L i y 4 L i j 4 L m A 4 L i H 4 L i 0 4 L i Z I C h G S U 5 D S U F M K S B c d T A w M 2 V c d T A w M 2 U g 4 L i b 4 L i j 4 L i w 4 L i B 4 L i x 4 L i Z 4 L i g 4 L i x 4 L i i 4 L m B 4 L i l 4 L i w 4 L i b 4 L i j 4 L i w 4 L i B 4 L i x 4 L i Z 4 L i K 4 L i 1 4 L i n 4 L i 0 4 L i V I C h J T l N V U i k v Q X V 0 b 1 J l b W 9 2 Z W R D b 2 x 1 b W 5 z M S 5 7 4 L m A 4 L i b 4 L i l 4 L i 1 4 L m I 4 L i i 4 L i Z I O C 5 g e C 4 m + C 4 p e C 4 h y w 1 f S Z x d W 9 0 O y w m c X V v d D t T Z W N 0 a W 9 u M S / g u J j g u L j g u K P g u I H g u L T g u I j g u I H g u L L g u K P g u Y D g u I f g u L T g u J k g K E Z J T k N J Q U w p I F x 1 M D A z Z V x 1 M D A z Z S D g u J v g u K P g u L D g u I H g u L H g u J n g u K D g u L H g u K L g u Y H g u K X g u L D g u J v g u K P g u L D g u I H g u L H g u J n g u I r g u L X g u K f g u L T g u J U g K E l O U 1 V S K S 9 B d X R v U m V t b 3 Z l Z E N v b H V t b n M x L n s l 4 L m A 4 L i b 4 L i l 4 L i 1 4 L m I 4 L i i 4 L i Z I O C 5 g e C 4 m + C 4 p e C 4 h y w 2 f S Z x d W 9 0 O y w m c X V v d D t T Z W N 0 a W 9 u M S / g u J j g u L j g u K P g u I H g u L T g u I j g u I H g u L L g u K P g u Y D g u I f g u L T g u J k g K E Z J T k N J Q U w p I F x 1 M D A z Z V x 1 M D A z Z S D g u J v g u K P g u L D g u I H g u L H g u J n g u K D g u L H g u K L g u Y H g u K X g u L D g u J v g u K P g u L D g u I H g u L H g u J n g u I r g u L X g u K f g u L T g u J U g K E l O U 1 V S K S 9 B d X R v U m V t b 3 Z l Z E N v b H V t b n M x L n v g u Y D g u K r g u J n g u K 0 g 4 L i L 4 L i 3 4 L m J 4 L i t L D d 9 J n F 1 b 3 Q 7 L C Z x d W 9 0 O 1 N l Y 3 R p b 2 4 x L + C 4 m O C 4 u O C 4 o + C 4 g e C 4 t O C 4 i O C 4 g e C 4 s u C 4 o + C 5 g O C 4 h + C 4 t O C 4 m S A o R k l O Q 0 l B T C k g X H U w M D N l X H U w M D N l I O C 4 m + C 4 o + C 4 s O C 4 g e C 4 s e C 4 m e C 4 o O C 4 s e C 4 o u C 5 g e C 4 p e C 4 s O C 4 m + C 4 o + C 4 s O C 4 g e C 4 s e C 4 m e C 4 i u C 4 t e C 4 p + C 4 t O C 4 l S A o S U 5 T V V I p L 0 F 1 d G 9 S Z W 1 v d m V k Q 2 9 s d W 1 u c z E u e + C 5 g O C 4 q u C 4 m e C 4 r S D g u I L g u L L g u K I s O H 0 m c X V v d D s s J n F 1 b 3 Q 7 U 2 V j d G l v b j E v 4 L i Y 4 L i 4 4 L i j 4 L i B 4 L i 0 4 L i I 4 L i B 4 L i y 4 L i j 4 L m A 4 L i H 4 L i 0 4 L i Z I C h G S U 5 D S U F M K S B c d T A w M 2 V c d T A w M 2 U g 4 L i b 4 L i j 4 L i w 4 L i B 4 L i x 4 L i Z 4 L i g 4 L i x 4 L i i 4 L m B 4 L i l 4 L i w 4 L i b 4 L i j 4 L i w 4 L i B 4 L i x 4 L i Z 4 L i K 4 L i 1 4 L i n 4 L i 0 4 L i V I C h J T l N V U i k v Q X V 0 b 1 J l b W 9 2 Z W R D b 2 x 1 b W 5 z M S 5 7 4 L i b 4 L i j 4 L i 0 4 L i h 4 L i y 4 L i T I C j g u K v g u L j g u Y n g u J k p L D l 9 J n F 1 b 3 Q 7 L C Z x d W 9 0 O 1 N l Y 3 R p b 2 4 x L + C 4 m O C 4 u O C 4 o + C 4 g e C 4 t O C 4 i O C 4 g e C 4 s u C 4 o + C 5 g O C 4 h + C 4 t O C 4 m S A o R k l O Q 0 l B T C k g X H U w M D N l X H U w M D N l I O C 4 m + C 4 o + C 4 s O C 4 g e C 4 s e C 4 m e C 4 o O C 4 s e C 4 o u C 5 g e C 4 p e C 4 s O C 4 m + C 4 o + C 4 s O C 4 g e C 4 s e C 4 m e C 4 i u C 4 t e C 4 p + C 4 t O C 4 l S A o S U 5 T V V I 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L 0 R h d G E 5 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A z O D I 2 N D N 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m B 4 L i e 4 L i X 4 L i i 4 L m M I C h I R U x U S C k v Q X V 0 b 1 J l b W 9 2 Z W R D b 2 x 1 b W 5 z M S 5 7 4 L i r 4 L i l 4 L i x 4 L i B 4 L i X 4 L i j 4 L i x 4 L i e 4 L i i 4 L m M L D B 9 J n F 1 b 3 Q 7 L C Z x d W 9 0 O 1 N l Y 3 R p b 2 4 x L + C 4 m u C 4 o + C 4 t O C 4 g e C 4 s u C 4 o y A o U 0 V S V k l D R S k g X H U w M D N l X H U w M D N l I O C 4 g e C 4 s u C 4 o + C 5 g e C 4 n u C 4 l + C 4 o u C 5 j C A o S E V M V E g p L 0 F 1 d G 9 S Z W 1 v d m V k Q 2 9 s d W 1 u c z E u e + C 5 g O C 4 m + C 4 t O C 4 l C w x f S Z x d W 9 0 O y w m c X V v d D t T Z W N 0 a W 9 u M S / g u J r g u K P g u L T g u I H g u L L g u K M g K F N F U l Z J Q 0 U p I F x 1 M D A z Z V x 1 M D A z Z S D g u I H g u L L g u K P g u Y H g u J 7 g u J f g u K L g u Y w g K E h F T F R I K S 9 B d X R v U m V t b 3 Z l Z E N v b H V t b n M x L n v g u K r g u L n g u I f g u K r g u L j g u J Q s M n 0 m c X V v d D s s J n F 1 b 3 Q 7 U 2 V j d G l v b j E v 4 L i a 4 L i j 4 L i 0 4 L i B 4 L i y 4 L i j I C h T R V J W S U N F K S B c d T A w M 2 V c d T A w M 2 U g 4 L i B 4 L i y 4 L i j 4 L m B 4 L i e 4 L i X 4 L i i 4 L m M I C h I R U x U S C k v Q X V 0 b 1 J l b W 9 2 Z W R D b 2 x 1 b W 5 z M S 5 7 4 L i V 4 L m I 4 L i z 4 L i q 4 L i 4 4 L i U L D N 9 J n F 1 b 3 Q 7 L C Z x d W 9 0 O 1 N l Y 3 R p b 2 4 x L + C 4 m u C 4 o + C 4 t O C 4 g e C 4 s u C 4 o y A o U 0 V S V k l D R S k g X H U w M D N l X H U w M D N l I O C 4 g e C 4 s u C 4 o + C 5 g e C 4 n u C 4 l + C 4 o u C 5 j C A o S E V M V E g p L 0 F 1 d G 9 S Z W 1 v d m V k Q 2 9 s d W 1 u c z E u e + C 4 p e C 5 i O C 4 s u C 4 q u C 4 u O C 4 l C w 0 f S Z x d W 9 0 O y w m c X V v d D t T Z W N 0 a W 9 u M S / g u J r g u K P g u L T g u I H g u L L g u K M g K F N F U l Z J Q 0 U p I F x 1 M D A z Z V x 1 M D A z Z S D g u I H g u L L g u K P g u Y H g u J 7 g u J f g u K L g u Y w g K E h F T F R I K S 9 B d X R v U m V t b 3 Z l Z E N v b H V t b n M x L n v g u Y D g u J v g u K X g u L X g u Y j g u K L g u J k g 4 L m B 4 L i b 4 L i l 4 L i H L D V 9 J n F 1 b 3 Q 7 L C Z x d W 9 0 O 1 N l Y 3 R p b 2 4 x L + C 4 m u C 4 o + C 4 t O C 4 g e C 4 s u C 4 o y A o U 0 V S V k l D R S k g X H U w M D N l X H U w M D N l I O C 4 g e C 4 s u C 4 o + C 5 g e C 4 n u C 4 l + C 4 o u C 5 j C A o S E V M V E g p L 0 F 1 d G 9 S Z W 1 v d m V k Q 2 9 s d W 1 u c z E u e y X g u Y D g u J v g u K X g u L X g u Y j g u K L g u J k g 4 L m B 4 L i b 4 L i l 4 L i H L D Z 9 J n F 1 b 3 Q 7 L C Z x d W 9 0 O 1 N l Y 3 R p b 2 4 x L + C 4 m u C 4 o + C 4 t O C 4 g e C 4 s u C 4 o y A o U 0 V S V k l D R S k g X H U w M D N l X H U w M D N l I O C 4 g e C 4 s u C 4 o + C 5 g e C 4 n u C 4 l + C 4 o u C 5 j C A o S E V M V E g p L 0 F 1 d G 9 S Z W 1 v d m V k Q 2 9 s d W 1 u c z E u e + C 5 g O C 4 q u C 4 m e C 4 r S D g u I v g u L f g u Y n g u K 0 s N 3 0 m c X V v d D s s J n F 1 b 3 Q 7 U 2 V j d G l v b j E v 4 L i a 4 L i j 4 L i 0 4 L i B 4 L i y 4 L i j I C h T R V J W S U N F K S B c d T A w M 2 V c d T A w M 2 U g 4 L i B 4 L i y 4 L i j 4 L m B 4 L i e 4 L i X 4 L i i 4 L m M I C h I R U x U S C k v Q X V 0 b 1 J l b W 9 2 Z W R D b 2 x 1 b W 5 z M S 5 7 4 L m A 4 L i q 4 L i Z 4 L i t I O C 4 g u C 4 s u C 4 o i w 4 f S Z x d W 9 0 O y w m c X V v d D t T Z W N 0 a W 9 u M S / g u J r g u K P g u L T g u I H g u L L g u K M g K F N F U l Z J Q 0 U p I F x 1 M D A z Z V x 1 M D A z Z S D g u I H g u L L g u K P g u Y H g u J 7 g u J f g u K L g u Y w g K E h F T F R I K S 9 B d X R v U m V t b 3 Z l Z E N v b H V t b n M x L n v g u J v g u K P g u L T g u K H g u L L g u J M g K O C 4 q + C 4 u O C 5 i e C 4 m S k s O X 0 m c X V v d D s s J n F 1 b 3 Q 7 U 2 V j d G l v b j E v 4 L i a 4 L i j 4 L i 0 4 L i B 4 L i y 4 L i j I C h T R V J W S U N F K S B c d T A w M 2 V c d T A w M 2 U g 4 L i B 4 L i y 4 L i j 4 L m B 4 L i e 4 L i X 4 L i i 4 L m M I C h I R U x U S C 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T I w M z Q 5 N 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4 l + C 5 i O C 4 r e C 4 h + C 5 g O C 4 l + C 4 t e C 5 i O C 4 o u C 4 p + C 5 g e C 4 p e C 4 s O C 4 q u C 4 s e C 4 m e C 4 l + C 4 m e C 4 s u C 4 g e C 4 s u C 4 o y A o V E 9 V U k l T T S k v Q X V 0 b 1 J l b W 9 2 Z W R D b 2 x 1 b W 5 z M S 5 7 4 L i r 4 L i l 4 L i x 4 L i B 4 L i X 4 L i j 4 L i x 4 L i e 4 L i i 4 L m M L D B 9 J n F 1 b 3 Q 7 L C Z x d W 9 0 O 1 N l Y 3 R p b 2 4 x L + C 4 m u C 4 o + C 4 t O C 4 g e C 4 s u C 4 o y A o U 0 V S V k l D R S k g X H U w M D N l X H U w M D N l I O C 4 g e C 4 s u C 4 o + C 4 l + C 5 i O C 4 r e C 4 h + C 5 g O C 4 l + C 4 t e C 5 i O C 4 o u C 4 p + C 5 g e C 4 p e C 4 s O C 4 q u C 4 s e C 4 m e C 4 l + C 4 m e C 4 s u C 4 g e C 4 s u C 4 o y A o V E 9 V U k l T T S k v Q X V 0 b 1 J l b W 9 2 Z W R D b 2 x 1 b W 5 z M S 5 7 4 L m A 4 L i b 4 L i 0 4 L i U L D F 9 J n F 1 b 3 Q 7 L C Z x d W 9 0 O 1 N l Y 3 R p b 2 4 x L + C 4 m u C 4 o + C 4 t O C 4 g e C 4 s u C 4 o y A o U 0 V S V k l D R S k g X H U w M D N l X H U w M D N l I O C 4 g e C 4 s u C 4 o + C 4 l + C 5 i O C 4 r e C 4 h + C 5 g O C 4 l + C 4 t e C 5 i O C 4 o u C 4 p + C 5 g e C 4 p e C 4 s O C 4 q u C 4 s e C 4 m e C 4 l + C 4 m e C 4 s u C 4 g e C 4 s u C 4 o y A o V E 9 V U k l T T S k v Q X V 0 b 1 J l b W 9 2 Z W R D b 2 x 1 b W 5 z M S 5 7 4 L i q 4 L i 5 4 L i H 4 L i q 4 L i 4 4 L i U L D J 9 J n F 1 b 3 Q 7 L C Z x d W 9 0 O 1 N l Y 3 R p b 2 4 x L + C 4 m u C 4 o + C 4 t O C 4 g e C 4 s u C 4 o y A o U 0 V S V k l D R S k g X H U w M D N l X H U w M D N l I O C 4 g e C 4 s u C 4 o + C 4 l + C 5 i O C 4 r e C 4 h + C 5 g O C 4 l + C 4 t e C 5 i O C 4 o u C 4 p + C 5 g e C 4 p e C 4 s O C 4 q u C 4 s e C 4 m e C 4 l + C 4 m e C 4 s u C 4 g e C 4 s u C 4 o y A o V E 9 V U k l T T S k v Q X V 0 b 1 J l b W 9 2 Z W R D b 2 x 1 b W 5 z M S 5 7 4 L i V 4 L m I 4 L i z 4 L i q 4 L i 4 4 L i U L D N 9 J n F 1 b 3 Q 7 L C Z x d W 9 0 O 1 N l Y 3 R p b 2 4 x L + C 4 m u C 4 o + C 4 t O C 4 g e C 4 s u C 4 o y A o U 0 V S V k l D R S k g X H U w M D N l X H U w M D N l I O C 4 g e C 4 s u C 4 o + C 4 l + C 5 i O C 4 r e C 4 h + C 5 g O C 4 l + C 4 t e C 5 i O C 4 o u C 4 p + C 5 g e C 4 p e C 4 s O C 4 q u C 4 s e C 4 m e C 4 l + C 4 m e C 4 s u C 4 g e C 4 s u C 4 o y A o V E 9 V U k l T T S k v Q X V 0 b 1 J l b W 9 2 Z W R D b 2 x 1 b W 5 z M S 5 7 4 L i l 4 L m I 4 L i y 4 L i q 4 L i 4 4 L i U L D R 9 J n F 1 b 3 Q 7 L C Z x d W 9 0 O 1 N l Y 3 R p b 2 4 x L + C 4 m u C 4 o + C 4 t O C 4 g e C 4 s u C 4 o y A o U 0 V S V k l D R S k g X H U w M D N l X H U w M D N l I O C 4 g e C 4 s u C 4 o + C 4 l + C 5 i O C 4 r e C 4 h + C 5 g O C 4 l + C 4 t e C 5 i O C 4 o u C 4 p + C 5 g e C 4 p e C 4 s O C 4 q u C 4 s e C 4 m e C 4 l + C 4 m e C 4 s u C 4 g e C 4 s u C 4 o y A o V E 9 V U k l T T S k v Q X V 0 b 1 J l b W 9 2 Z W R D b 2 x 1 b W 5 z M S 5 7 4 L m A 4 L i b 4 L i l 4 L i 1 4 L m I 4 L i i 4 L i Z I O C 5 g e C 4 m + C 4 p e C 4 h y w 1 f S Z x d W 9 0 O y w m c X V v d D t T Z W N 0 a W 9 u M S / g u J r g u K P g u L T g u I H g u L L g u K M g K F N F U l Z J Q 0 U p I F x 1 M D A z Z V x 1 M D A z Z S D g u I H g u L L g u K P g u J f g u Y j g u K 3 g u I f g u Y D g u J f g u L X g u Y j g u K L g u K f g u Y H g u K X g u L D g u K r g u L H g u J n g u J f g u J n g u L L g u I H g u L L g u K M g K F R P V V J J U 0 0 p L 0 F 1 d G 9 S Z W 1 v d m V k Q 2 9 s d W 1 u c z E u e y X g u Y D g u J v g u K X g u L X g u Y j g u K L g u J k g 4 L m B 4 L i b 4 L i l 4 L i H L D Z 9 J n F 1 b 3 Q 7 L C Z x d W 9 0 O 1 N l Y 3 R p b 2 4 x L + C 4 m u C 4 o + C 4 t O C 4 g e C 4 s u C 4 o y A o U 0 V S V k l D R S k g X H U w M D N l X H U w M D N l I O C 4 g e C 4 s u C 4 o + C 4 l + C 5 i O C 4 r e C 4 h + C 5 g O C 4 l + C 4 t e C 5 i O C 4 o u C 4 p + C 5 g e C 4 p e C 4 s O C 4 q u C 4 s e C 4 m e C 4 l + C 4 m e C 4 s u C 4 g e C 4 s u C 4 o y A o V E 9 V U k l T T S k v Q X V 0 b 1 J l b W 9 2 Z W R D b 2 x 1 b W 5 z M S 5 7 4 L m A 4 L i q 4 L i Z 4 L i t I O C 4 i + C 4 t + C 5 i e C 4 r S w 3 f S Z x d W 9 0 O y w m c X V v d D t T Z W N 0 a W 9 u M S / g u J r g u K P g u L T g u I H g u L L g u K M g K F N F U l Z J Q 0 U p I F x 1 M D A z Z V x 1 M D A z Z S D g u I H g u L L g u K P g u J f g u Y j g u K 3 g u I f g u Y D g u J f g u L X g u Y j g u K L g u K f g u Y H g u K X g u L D g u K r g u L H g u J n g u J f g u J n g u L L g u I H g u L L g u K M g K F R P V V J J U 0 0 p L 0 F 1 d G 9 S Z W 1 v d m V k Q 2 9 s d W 1 u c z E u e + C 5 g O C 4 q u C 4 m e C 4 r S D g u I L g u L L g u K I s O H 0 m c X V v d D s s J n F 1 b 3 Q 7 U 2 V j d G l v b j E v 4 L i a 4 L i j 4 L i 0 4 L i B 4 L i y 4 L i j I C h T R V J W S U N F K S B c d T A w M 2 V c d T A w M 2 U g 4 L i B 4 L i y 4 L i j 4 L i X 4 L m I 4 L i t 4 L i H 4 L m A 4 L i X 4 L i 1 4 L m I 4 L i i 4 L i n 4 L m B 4 L i l 4 L i w 4 L i q 4 L i x 4 L i Z 4 L i X 4 L i Z 4 L i y 4 L i B 4 L i y 4 L i j I C h U T 1 V S S V N N K S 9 B d X R v U m V t b 3 Z l Z E N v b H V t b n M x L n v g u J v g u K P g u L T g u K H g u L L g u J M g K O C 4 q + C 4 u O C 5 i e C 4 m S k s O X 0 m c X V v d D s s J n F 1 b 3 Q 7 U 2 V j d G l v b j E v 4 L i a 4 L i j 4 L i 0 4 L i B 4 L i y 4 L i j I C h T R V J W S U N F K S B c d T A w M 2 V c d T A w M 2 U g 4 L i B 4 L i y 4 L i j 4 L i X 4 L m I 4 L i t 4 L i H 4 L m A 4 L i X 4 L i 1 4 L m I 4 L i i 4 L i n 4 L m B 4 L i l 4 L i w 4 L i q 4 L i x 4 L i Z 4 L i X 4 L i Z 4 L i y 4 L i B 4 L i y 4 L i j I C h U T 1 V S S V N N 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x O T M y O D M 3 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u C 4 m e C 4 q u C 5 i O C 4 h + C 5 g e C 4 p e C 4 s O C 5 g u C 4 p e C 4 i O C 4 t O C 4 q u C 4 l e C 4 t O C 4 g e C 4 q u C 5 j C A o V F J B T l M p L 0 F 1 d G 9 S Z W 1 v d m V k Q 2 9 s d W 1 u c z E u e + C 4 q + C 4 p e C 4 s e C 4 g e C 4 l + C 4 o + C 4 s e C 4 n u C 4 o u C 5 j C w w f S Z x d W 9 0 O y w m c X V v d D t T Z W N 0 a W 9 u M S / g u J r g u K P g u L T g u I H g u L L g u K M g K F N F U l Z J Q 0 U p I F x 1 M D A z Z V x 1 M D A z Z S D g u I L g u J n g u K r g u Y j g u I f g u Y H g u K X g u L D g u Y L g u K X g u I j g u L T g u K r g u J X g u L T g u I H g u K r g u Y w g K F R S Q U 5 T K S 9 B d X R v U m V t b 3 Z l Z E N v b H V t b n M x L n v g u Y D g u J v g u L T g u J Q s M X 0 m c X V v d D s s J n F 1 b 3 Q 7 U 2 V j d G l v b j E v 4 L i a 4 L i j 4 L i 0 4 L i B 4 L i y 4 L i j I C h T R V J W S U N F K S B c d T A w M 2 V c d T A w M 2 U g 4 L i C 4 L i Z 4 L i q 4 L m I 4 L i H 4 L m B 4 L i l 4 L i w 4 L m C 4 L i l 4 L i I 4 L i 0 4 L i q 4 L i V 4 L i 0 4 L i B 4 L i q 4 L m M I C h U U k F O U y k v Q X V 0 b 1 J l b W 9 2 Z W R D b 2 x 1 b W 5 z M S 5 7 4 L i q 4 L i 5 4 L i H 4 L i q 4 L i 4 4 L i U L D J 9 J n F 1 b 3 Q 7 L C Z x d W 9 0 O 1 N l Y 3 R p b 2 4 x L + C 4 m u C 4 o + C 4 t O C 4 g e C 4 s u C 4 o y A o U 0 V S V k l D R S k g X H U w M D N l X H U w M D N l I O C 4 g u C 4 m e C 4 q u C 5 i O C 4 h + C 5 g e C 4 p e C 4 s O C 5 g u C 4 p e C 4 i O C 4 t O C 4 q u C 4 l e C 4 t O C 4 g e C 4 q u C 5 j C A o V F J B T l M p L 0 F 1 d G 9 S Z W 1 v d m V k Q 2 9 s d W 1 u c z E u e + C 4 l e C 5 i O C 4 s + C 4 q u C 4 u O C 4 l C w z f S Z x d W 9 0 O y w m c X V v d D t T Z W N 0 a W 9 u M S / g u J r g u K P g u L T g u I H g u L L g u K M g K F N F U l Z J Q 0 U p I F x 1 M D A z Z V x 1 M D A z Z S D g u I L g u J n g u K r g u Y j g u I f g u Y H g u K X g u L D g u Y L g u K X g u I j g u L T g u K r g u J X g u L T g u I H g u K r g u Y w g K F R S Q U 5 T K S 9 B d X R v U m V t b 3 Z l Z E N v b H V t b n M x L n v g u K X g u Y j g u L L g u K r g u L j g u J Q s N H 0 m c X V v d D s s J n F 1 b 3 Q 7 U 2 V j d G l v b j E v 4 L i a 4 L i j 4 L i 0 4 L i B 4 L i y 4 L i j I C h T R V J W S U N F K S B c d T A w M 2 V c d T A w M 2 U g 4 L i C 4 L i Z 4 L i q 4 L m I 4 L i H 4 L m B 4 L i l 4 L i w 4 L m C 4 L i l 4 L i I 4 L i 0 4 L i q 4 L i V 4 L i 0 4 L i B 4 L i q 4 L m M I C h U U k F O U y k v Q X V 0 b 1 J l b W 9 2 Z W R D b 2 x 1 b W 5 z M S 5 7 4 L m A 4 L i b 4 L i l 4 L i 1 4 L m I 4 L i i 4 L i Z I O C 5 g e C 4 m + C 4 p e C 4 h y w 1 f S Z x d W 9 0 O y w m c X V v d D t T Z W N 0 a W 9 u M S / g u J r g u K P g u L T g u I H g u L L g u K M g K F N F U l Z J Q 0 U p I F x 1 M D A z Z V x 1 M D A z Z S D g u I L g u J n g u K r g u Y j g u I f g u Y H g u K X g u L D g u Y L g u K X g u I j g u L T g u K r g u J X g u L T g u I H g u K r g u Y w g K F R S Q U 5 T K S 9 B d X R v U m V t b 3 Z l Z E N v b H V t b n M x L n s l 4 L m A 4 L i b 4 L i l 4 L i 1 4 L m I 4 L i i 4 L i Z I O C 5 g e C 4 m + C 4 p e C 4 h y w 2 f S Z x d W 9 0 O y w m c X V v d D t T Z W N 0 a W 9 u M S / g u J r g u K P g u L T g u I H g u L L g u K M g K F N F U l Z J Q 0 U p I F x 1 M D A z Z V x 1 M D A z Z S D g u I L g u J n g u K r g u Y j g u I f g u Y H g u K X g u L D g u Y L g u K X g u I j g u L T g u K r g u J X g u L T g u I H g u K r g u Y w g K F R S Q U 5 T K S 9 B d X R v U m V t b 3 Z l Z E N v b H V t b n M x L n v g u Y D g u K r g u J n g u K 0 g 4 L i L 4 L i 3 4 L m J 4 L i t L D d 9 J n F 1 b 3 Q 7 L C Z x d W 9 0 O 1 N l Y 3 R p b 2 4 x L + C 4 m u C 4 o + C 4 t O C 4 g e C 4 s u C 4 o y A o U 0 V S V k l D R S k g X H U w M D N l X H U w M D N l I O C 4 g u C 4 m e C 4 q u C 5 i O C 4 h + C 5 g e C 4 p e C 4 s O C 5 g u C 4 p e C 4 i O C 4 t O C 4 q u C 4 l e C 4 t O C 4 g e C 4 q u C 5 j C A o V F J B T l M p L 0 F 1 d G 9 S Z W 1 v d m V k Q 2 9 s d W 1 u c z E u e + C 5 g O C 4 q u C 4 m e C 4 r S D g u I L g u L L g u K I s O H 0 m c X V v d D s s J n F 1 b 3 Q 7 U 2 V j d G l v b j E v 4 L i a 4 L i j 4 L i 0 4 L i B 4 L i y 4 L i j I C h T R V J W S U N F K S B c d T A w M 2 V c d T A w M 2 U g 4 L i C 4 L i Z 4 L i q 4 L m I 4 L i H 4 L m B 4 L i l 4 L i w 4 L m C 4 L i l 4 L i I 4 L i 0 4 L i q 4 L i V 4 L i 0 4 L i B 4 L i q 4 L m M I C h U U k F O U y k v Q X V 0 b 1 J l b W 9 2 Z W R D b 2 x 1 b W 5 z M S 5 7 4 L i b 4 L i j 4 L i 0 4 L i h 4 L i y 4 L i T I C j g u K v g u L j g u Y n g u J k p L D l 9 J n F 1 b 3 Q 7 L C Z x d W 9 0 O 1 N l Y 3 R p b 2 4 x L + C 4 m u C 4 o + C 4 t O C 4 g e C 4 s u C 4 o y A o U 0 V S V k l D R S k g X H U w M D N l X H U w M D N l I O C 4 g u C 4 m e C 4 q u C 5 i O C 4 h + C 5 g e C 4 p e C 4 s O C 5 g u C 4 p e C 4 i O C 4 t O C 4 q u C 4 l e C 4 t O C 4 g e C 4 q u C 5 j C A o V F J B T l M 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L 0 R h d G E y N z 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j Y 5 M j I 3 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m u C 4 o + C 4 t O C 4 g e C 4 s u C 4 o + C 5 g O C 4 i e C 4 n u C 4 s u C 4 s O C 4 g e C 4 t O C 4 i C A o U F J P R i k v Q X V 0 b 1 J l b W 9 2 Z W R D b 2 x 1 b W 5 z M S 5 7 4 L i r 4 L i l 4 L i x 4 L i B 4 L i X 4 L i j 4 L i x 4 L i e 4 L i i 4 L m M L D B 9 J n F 1 b 3 Q 7 L C Z x d W 9 0 O 1 N l Y 3 R p b 2 4 x L + C 4 m u C 4 o + C 4 t O C 4 g e C 4 s u C 4 o y A o U 0 V S V k l D R S k g X H U w M D N l X H U w M D N l I O C 4 m u C 4 o + C 4 t O C 4 g e C 4 s u C 4 o + C 5 g O C 4 i e C 4 n u C 4 s u C 4 s O C 4 g e C 4 t O C 4 i C A o U F J P R i k v Q X V 0 b 1 J l b W 9 2 Z W R D b 2 x 1 b W 5 z M S 5 7 4 L m A 4 L i b 4 L i 0 4 L i U L D F 9 J n F 1 b 3 Q 7 L C Z x d W 9 0 O 1 N l Y 3 R p b 2 4 x L + C 4 m u C 4 o + C 4 t O C 4 g e C 4 s u C 4 o y A o U 0 V S V k l D R S k g X H U w M D N l X H U w M D N l I O C 4 m u C 4 o + C 4 t O C 4 g e C 4 s u C 4 o + C 5 g O C 4 i e C 4 n u C 4 s u C 4 s O C 4 g e C 4 t O C 4 i C A o U F J P R i k v Q X V 0 b 1 J l b W 9 2 Z W R D b 2 x 1 b W 5 z M S 5 7 4 L i q 4 L i 5 4 L i H 4 L i q 4 L i 4 4 L i U L D J 9 J n F 1 b 3 Q 7 L C Z x d W 9 0 O 1 N l Y 3 R p b 2 4 x L + C 4 m u C 4 o + C 4 t O C 4 g e C 4 s u C 4 o y A o U 0 V S V k l D R S k g X H U w M D N l X H U w M D N l I O C 4 m u C 4 o + C 4 t O C 4 g e C 4 s u C 4 o + C 5 g O C 4 i e C 4 n u C 4 s u C 4 s O C 4 g e C 4 t O C 4 i C A o U F J P R i k v Q X V 0 b 1 J l b W 9 2 Z W R D b 2 x 1 b W 5 z M S 5 7 4 L i V 4 L m I 4 L i z 4 L i q 4 L i 4 4 L i U L D N 9 J n F 1 b 3 Q 7 L C Z x d W 9 0 O 1 N l Y 3 R p b 2 4 x L + C 4 m u C 4 o + C 4 t O C 4 g e C 4 s u C 4 o y A o U 0 V S V k l D R S k g X H U w M D N l X H U w M D N l I O C 4 m u C 4 o + C 4 t O C 4 g e C 4 s u C 4 o + C 5 g O C 4 i e C 4 n u C 4 s u C 4 s O C 4 g e C 4 t O C 4 i C A o U F J P R i k v Q X V 0 b 1 J l b W 9 2 Z W R D b 2 x 1 b W 5 z M S 5 7 4 L i l 4 L m I 4 L i y 4 L i q 4 L i 4 4 L i U L D R 9 J n F 1 b 3 Q 7 L C Z x d W 9 0 O 1 N l Y 3 R p b 2 4 x L + C 4 m u C 4 o + C 4 t O C 4 g e C 4 s u C 4 o y A o U 0 V S V k l D R S k g X H U w M D N l X H U w M D N l I O C 4 m u C 4 o + C 4 t O C 4 g e C 4 s u C 4 o + C 5 g O C 4 i e C 4 n u C 4 s u C 4 s O C 4 g e C 4 t O C 4 i C A o U F J P R i k v Q X V 0 b 1 J l b W 9 2 Z W R D b 2 x 1 b W 5 z M S 5 7 4 L m A 4 L i b 4 L i l 4 L i 1 4 L m I 4 L i i 4 L i Z I O C 5 g e C 4 m + C 4 p e C 4 h y w 1 f S Z x d W 9 0 O y w m c X V v d D t T Z W N 0 a W 9 u M S / g u J r g u K P g u L T g u I H g u L L g u K M g K F N F U l Z J Q 0 U p I F x 1 M D A z Z V x 1 M D A z Z S D g u J r g u K P g u L T g u I H g u L L g u K P g u Y D g u I n g u J 7 g u L L g u L D g u I H g u L T g u I g g K F B S T 0 Y p L 0 F 1 d G 9 S Z W 1 v d m V k Q 2 9 s d W 1 u c z E u e y X g u Y D g u J v g u K X g u L X g u Y j g u K L g u J k g 4 L m B 4 L i b 4 L i l 4 L i H L D Z 9 J n F 1 b 3 Q 7 L C Z x d W 9 0 O 1 N l Y 3 R p b 2 4 x L + C 4 m u C 4 o + C 4 t O C 4 g e C 4 s u C 4 o y A o U 0 V S V k l D R S k g X H U w M D N l X H U w M D N l I O C 4 m u C 4 o + C 4 t O C 4 g e C 4 s u C 4 o + C 5 g O C 4 i e C 4 n u C 4 s u C 4 s O C 4 g e C 4 t O C 4 i C A o U F J P R i k v Q X V 0 b 1 J l b W 9 2 Z W R D b 2 x 1 b W 5 z M S 5 7 4 L m A 4 L i q 4 L i Z 4 L i t I O C 4 i + C 4 t + C 5 i e C 4 r S w 3 f S Z x d W 9 0 O y w m c X V v d D t T Z W N 0 a W 9 u M S / g u J r g u K P g u L T g u I H g u L L g u K M g K F N F U l Z J Q 0 U p I F x 1 M D A z Z V x 1 M D A z Z S D g u J r g u K P g u L T g u I H g u L L g u K P g u Y D g u I n g u J 7 g u L L g u L D g u I H g u L T g u I g g K F B S T 0 Y p L 0 F 1 d G 9 S Z W 1 v d m V k Q 2 9 s d W 1 u c z E u e + C 5 g O C 4 q u C 4 m e C 4 r S D g u I L g u L L g u K I s O H 0 m c X V v d D s s J n F 1 b 3 Q 7 U 2 V j d G l v b j E v 4 L i a 4 L i j 4 L i 0 4 L i B 4 L i y 4 L i j I C h T R V J W S U N F K S B c d T A w M 2 V c d T A w M 2 U g 4 L i a 4 L i j 4 L i 0 4 L i B 4 L i y 4 L i j 4 L m A 4 L i J 4 L i e 4 L i y 4 L i w 4 L i B 4 L i 0 4 L i I I C h Q U k 9 G K S 9 B d X R v U m V t b 3 Z l Z E N v b H V t b n M x L n v g u J v g u K P g u L T g u K H g u L L g u J M g K O C 4 q + C 4 u O C 5 i e C 4 m S k s O X 0 m c X V v d D s s J n F 1 b 3 Q 7 U 2 V j d G l v b j E v 4 L i a 4 L i j 4 L i 0 4 L i B 4 L i y 4 L i j I C h T R V J W S U N F K S B c d T A w M 2 V c d T A w M 2 U g 4 L i a 4 L i j 4 L i 0 4 L i B 4 L i y 4 L i j 4 L m A 4 L i J 4 L i e 4 L i y 4 L i w 4 L i B 4 L i 0 4 L i I I C h Q U k 9 G 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0 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M w N z I 0 M T V 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7 g u L L g u J P g u L T g u I r g u K L g u Y w g K E N P T U 0 p L 0 F 1 d G 9 S Z W 1 v d m V k Q 2 9 s d W 1 u c z E u e + C 4 q + C 4 p e C 4 s e C 4 g e C 4 l + C 4 o + C 4 s e C 4 n u C 4 o u C 5 j C w w f S Z x d W 9 0 O y w m c X V v d D t T Z W N 0 a W 9 u M S / g u J r g u K P g u L T g u I H g u L L g u K M g K F N F U l Z J Q 0 U p I F x 1 M D A z Z V x 1 M D A z Z S D g u J 7 g u L L g u J P g u L T g u I r g u K L g u Y w g K E N P T U 0 p L 0 F 1 d G 9 S Z W 1 v d m V k Q 2 9 s d W 1 u c z E u e + C 5 g O C 4 m + C 4 t O C 4 l C w x f S Z x d W 9 0 O y w m c X V v d D t T Z W N 0 a W 9 u M S / g u J r g u K P g u L T g u I H g u L L g u K M g K F N F U l Z J Q 0 U p I F x 1 M D A z Z V x 1 M D A z Z S D g u J 7 g u L L g u J P g u L T g u I r g u K L g u Y w g K E N P T U 0 p L 0 F 1 d G 9 S Z W 1 v d m V k Q 2 9 s d W 1 u c z E u e + C 4 q u C 4 u e C 4 h + C 4 q u C 4 u O C 4 l C w y f S Z x d W 9 0 O y w m c X V v d D t T Z W N 0 a W 9 u M S / g u J r g u K P g u L T g u I H g u L L g u K M g K F N F U l Z J Q 0 U p I F x 1 M D A z Z V x 1 M D A z Z S D g u J 7 g u L L g u J P g u L T g u I r g u K L g u Y w g K E N P T U 0 p L 0 F 1 d G 9 S Z W 1 v d m V k Q 2 9 s d W 1 u c z E u e + C 4 l e C 5 i O C 4 s + C 4 q u C 4 u O C 4 l C w z f S Z x d W 9 0 O y w m c X V v d D t T Z W N 0 a W 9 u M S / g u J r g u K P g u L T g u I H g u L L g u K M g K F N F U l Z J Q 0 U p I F x 1 M D A z Z V x 1 M D A z Z S D g u J 7 g u L L g u J P g u L T g u I r g u K L g u Y w g K E N P T U 0 p L 0 F 1 d G 9 S Z W 1 v d m V k Q 2 9 s d W 1 u c z E u e + C 4 p e C 5 i O C 4 s u C 4 q u C 4 u O C 4 l C w 0 f S Z x d W 9 0 O y w m c X V v d D t T Z W N 0 a W 9 u M S / g u J r g u K P g u L T g u I H g u L L g u K M g K F N F U l Z J Q 0 U p I F x 1 M D A z Z V x 1 M D A z Z S D g u J 7 g u L L g u J P g u L T g u I r g u K L g u Y w g K E N P T U 0 p L 0 F 1 d G 9 S Z W 1 v d m V k Q 2 9 s d W 1 u c z E u e + C 5 g O C 4 m + C 4 p e C 4 t e C 5 i O C 4 o u C 4 m S D g u Y H g u J v g u K X g u I c s N X 0 m c X V v d D s s J n F 1 b 3 Q 7 U 2 V j d G l v b j E v 4 L i a 4 L i j 4 L i 0 4 L i B 4 L i y 4 L i j I C h T R V J W S U N F K S B c d T A w M 2 V c d T A w M 2 U g 4 L i e 4 L i y 4 L i T 4 L i 0 4 L i K 4 L i i 4 L m M I C h D T 0 1 N K S 9 B d X R v U m V t b 3 Z l Z E N v b H V t b n M x L n s l 4 L m A 4 L i b 4 L i l 4 L i 1 4 L m I 4 L i i 4 L i Z I O C 5 g e C 4 m + C 4 p e C 4 h y w 2 f S Z x d W 9 0 O y w m c X V v d D t T Z W N 0 a W 9 u M S / g u J r g u K P g u L T g u I H g u L L g u K M g K F N F U l Z J Q 0 U p I F x 1 M D A z Z V x 1 M D A z Z S D g u J 7 g u L L g u J P g u L T g u I r g u K L g u Y w g K E N P T U 0 p L 0 F 1 d G 9 S Z W 1 v d m V k Q 2 9 s d W 1 u c z E u e + C 5 g O C 4 q u C 4 m e C 4 r S D g u I v g u L f g u Y n g u K 0 s N 3 0 m c X V v d D s s J n F 1 b 3 Q 7 U 2 V j d G l v b j E v 4 L i a 4 L i j 4 L i 0 4 L i B 4 L i y 4 L i j I C h T R V J W S U N F K S B c d T A w M 2 V c d T A w M 2 U g 4 L i e 4 L i y 4 L i T 4 L i 0 4 L i K 4 L i i 4 L m M I C h D T 0 1 N K S 9 B d X R v U m V t b 3 Z l Z E N v b H V t b n M x L n v g u Y D g u K r g u J n g u K 0 g 4 L i C 4 L i y 4 L i i L D h 9 J n F 1 b 3 Q 7 L C Z x d W 9 0 O 1 N l Y 3 R p b 2 4 x L + C 4 m u C 4 o + C 4 t O C 4 g e C 4 s u C 4 o y A o U 0 V S V k l D R S k g X H U w M D N l X H U w M D N l I O C 4 n u C 4 s u C 4 k + C 4 t O C 4 i u C 4 o u C 5 j C A o Q 0 9 N T S k v Q X V 0 b 1 J l b W 9 2 Z W R D b 2 x 1 b W 5 z M S 5 7 4 L i b 4 L i j 4 L i 0 4 L i h 4 L i y 4 L i T I C j g u K v g u L j g u Y n g u J k p L D l 9 J n F 1 b 3 Q 7 L C Z x d W 9 0 O 1 N l Y 3 R p b 2 4 x L + C 4 m u C 4 o + C 4 t O C 4 g e C 4 s u C 4 o y A o U 0 V S V k l D R S k g X H U w M D N l X H U w M D N l I O C 4 n u C 4 s u C 4 k + C 4 t O C 4 i u C 4 o u C 5 j C A o Q 0 9 N 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v R G F 0 Y T I y 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Q 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z c 2 M D g 0 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K r g u L f g u Y j g u K 3 g u Y H g u K X g u L D g u K r g u L T g u Y j g u I f g u J 7 g u L T g u K H g u J 7 g u Y w g K E 1 F R E l B K S 9 B d X R v U m V t b 3 Z l Z E N v b H V t b n M x L n v g u K v g u K X g u L H g u I H g u J f g u K P g u L H g u J 7 g u K L g u Y w s M H 0 m c X V v d D s s J n F 1 b 3 Q 7 U 2 V j d G l v b j E v 4 L i a 4 L i j 4 L i 0 4 L i B 4 L i y 4 L i j I C h T R V J W S U N F K S B c d T A w M 2 V c d T A w M 2 U g 4 L i q 4 L i 3 4 L m I 4 L i t 4 L m B 4 L i l 4 L i w 4 L i q 4 L i 0 4 L m I 4 L i H 4 L i e 4 L i 0 4 L i h 4 L i e 4 L m M I C h N R U R J Q S k v Q X V 0 b 1 J l b W 9 2 Z W R D b 2 x 1 b W 5 z M S 5 7 4 L m A 4 L i b 4 L i 0 4 L i U L D F 9 J n F 1 b 3 Q 7 L C Z x d W 9 0 O 1 N l Y 3 R p b 2 4 x L + C 4 m u C 4 o + C 4 t O C 4 g e C 4 s u C 4 o y A o U 0 V S V k l D R S k g X H U w M D N l X H U w M D N l I O C 4 q u C 4 t + C 5 i O C 4 r e C 5 g e C 4 p e C 4 s O C 4 q u C 4 t O C 5 i O C 4 h + C 4 n u C 4 t O C 4 o e C 4 n u C 5 j C A o T U V E S U E p L 0 F 1 d G 9 S Z W 1 v d m V k Q 2 9 s d W 1 u c z E u e + C 4 q u C 4 u e C 4 h + C 4 q u C 4 u O C 4 l C w y f S Z x d W 9 0 O y w m c X V v d D t T Z W N 0 a W 9 u M S / g u J r g u K P g u L T g u I H g u L L g u K M g K F N F U l Z J Q 0 U p I F x 1 M D A z Z V x 1 M D A z Z S D g u K r g u L f g u Y j g u K 3 g u Y H g u K X g u L D g u K r g u L T g u Y j g u I f g u J 7 g u L T g u K H g u J 7 g u Y w g K E 1 F R E l B K S 9 B d X R v U m V t b 3 Z l Z E N v b H V t b n M x L n v g u J X g u Y j g u L P g u K r g u L j g u J Q s M 3 0 m c X V v d D s s J n F 1 b 3 Q 7 U 2 V j d G l v b j E v 4 L i a 4 L i j 4 L i 0 4 L i B 4 L i y 4 L i j I C h T R V J W S U N F K S B c d T A w M 2 V c d T A w M 2 U g 4 L i q 4 L i 3 4 L m I 4 L i t 4 L m B 4 L i l 4 L i w 4 L i q 4 L i 0 4 L m I 4 L i H 4 L i e 4 L i 0 4 L i h 4 L i e 4 L m M I C h N R U R J Q S k v Q X V 0 b 1 J l b W 9 2 Z W R D b 2 x 1 b W 5 z M S 5 7 4 L i l 4 L m I 4 L i y 4 L i q 4 L i 4 4 L i U L D R 9 J n F 1 b 3 Q 7 L C Z x d W 9 0 O 1 N l Y 3 R p b 2 4 x L + C 4 m u C 4 o + C 4 t O C 4 g e C 4 s u C 4 o y A o U 0 V S V k l D R S k g X H U w M D N l X H U w M D N l I O C 4 q u C 4 t + C 5 i O C 4 r e C 5 g e C 4 p e C 4 s O C 4 q u C 4 t O C 5 i O C 4 h + C 4 n u C 4 t O C 4 o e C 4 n u C 5 j C A o T U V E S U E p L 0 F 1 d G 9 S Z W 1 v d m V k Q 2 9 s d W 1 u c z E u e + C 5 g O C 4 m + C 4 p e C 4 t e C 5 i O C 4 o u C 4 m S D g u Y H g u J v g u K X g u I c s N X 0 m c X V v d D s s J n F 1 b 3 Q 7 U 2 V j d G l v b j E v 4 L i a 4 L i j 4 L i 0 4 L i B 4 L i y 4 L i j I C h T R V J W S U N F K S B c d T A w M 2 V c d T A w M 2 U g 4 L i q 4 L i 3 4 L m I 4 L i t 4 L m B 4 L i l 4 L i w 4 L i q 4 L i 0 4 L m I 4 L i H 4 L i e 4 L i 0 4 L i h 4 L i e 4 L m M I C h N R U R J Q S k v Q X V 0 b 1 J l b W 9 2 Z W R D b 2 x 1 b W 5 z M S 5 7 J e C 5 g O C 4 m + C 4 p e C 4 t e C 5 i O C 4 o u C 4 m S D g u Y H g u J v g u K X g u I c s N n 0 m c X V v d D s s J n F 1 b 3 Q 7 U 2 V j d G l v b j E v 4 L i a 4 L i j 4 L i 0 4 L i B 4 L i y 4 L i j I C h T R V J W S U N F K S B c d T A w M 2 V c d T A w M 2 U g 4 L i q 4 L i 3 4 L m I 4 L i t 4 L m B 4 L i l 4 L i w 4 L i q 4 L i 0 4 L m I 4 L i H 4 L i e 4 L i 0 4 L i h 4 L i e 4 L m M I C h N R U R J Q S k v Q X V 0 b 1 J l b W 9 2 Z W R D b 2 x 1 b W 5 z M S 5 7 4 L m A 4 L i q 4 L i Z 4 L i t I O C 4 i + C 4 t + C 5 i e C 4 r S w 3 f S Z x d W 9 0 O y w m c X V v d D t T Z W N 0 a W 9 u M S / g u J r g u K P g u L T g u I H g u L L g u K M g K F N F U l Z J Q 0 U p I F x 1 M D A z Z V x 1 M D A z Z S D g u K r g u L f g u Y j g u K 3 g u Y H g u K X g u L D g u K r g u L T g u Y j g u I f g u J 7 g u L T g u K H g u J 7 g u Y w g K E 1 F R E l B K S 9 B d X R v U m V t b 3 Z l Z E N v b H V t b n M x L n v g u Y D g u K r g u J n g u K 0 g 4 L i C 4 L i y 4 L i i L D h 9 J n F 1 b 3 Q 7 L C Z x d W 9 0 O 1 N l Y 3 R p b 2 4 x L + C 4 m u C 4 o + C 4 t O C 4 g e C 4 s u C 4 o y A o U 0 V S V k l D R S k g X H U w M D N l X H U w M D N l I O C 4 q u C 4 t + C 5 i O C 4 r e C 5 g e C 4 p e C 4 s O C 4 q u C 4 t O C 5 i O C 4 h + C 4 n u C 4 t O C 4 o e C 4 n u C 5 j C A o T U V E S U E p L 0 F 1 d G 9 S Z W 1 v d m V k Q 2 9 s d W 1 u c z E u e + C 4 m + C 4 o + C 4 t O C 4 o e C 4 s u C 4 k y A o 4 L i r 4 L i 4 4 L m J 4 L i Z K S w 5 f S Z x d W 9 0 O y w m c X V v d D t T Z W N 0 a W 9 u M S / g u J r g u K P g u L T g u I H g u L L g u K M g K F N F U l Z J Q 0 U p I F x 1 M D A z Z V x 1 M D A z Z S D g u K r g u L f g u Y j g u K 3 g u Y H g u K X g u L D g u K r g u L T g u Y j g u I f g u J 7 g u L T g u K H g u J 7 g u Y w g K E 1 F R E l B 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N C 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S 9 E Y X R h M j Q 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y N j Y 4 O D J 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5 g O C 4 q + C 4 p e C 5 h + C 4 g S D g u Y H g u K X g u L A g 4 L i c 4 L i l 4 L i 0 4 L i V 4 L i g 4 L i x 4 L i T 4 L i R 4 L m M 4 L m C 4 L i l 4 L i r 4 L i w I C h T V E V F T C k v Q X V 0 b 1 J l b W 9 2 Z W R D b 2 x 1 b W 5 z M S 5 7 4 L i r 4 L i l 4 L i x 4 L i B 4 L i X 4 L i j 4 L i x 4 L i e 4 L i i 4 L m M L D B 9 J n F 1 b 3 Q 7 L C Z x d W 9 0 O 1 N l Y 3 R p b 2 4 x L + C 4 q u C 4 t O C 4 m e C 4 h O C 5 i e C 4 s u C 4 r e C 4 u O C 4 l e C 4 q u C 4 s u C 4 q + C 4 g e C 4 o + C 4 o + C 4 o S A o S U 5 E V V M p I F x 1 M D A z Z V x 1 M D A z Z S D g u Y D g u K v g u K X g u Y f g u I E g 4 L m B 4 L i l 4 L i w I O C 4 n O C 4 p e C 4 t O C 4 l e C 4 o O C 4 s e C 4 k + C 4 k e C 5 j O C 5 g u C 4 p e C 4 q + C 4 s C A o U 1 R F R U w p L 0 F 1 d G 9 S Z W 1 v d m V k Q 2 9 s d W 1 u c z E u e + C 5 g O C 4 m + C 4 t O C 4 l C w x f S Z x d W 9 0 O y w m c X V v d D t T Z W N 0 a W 9 u M S / g u K r g u L T g u J n g u I T g u Y n g u L L g u K 3 g u L j g u J X g u K r g u L L g u K v g u I H g u K P g u K P g u K E g K E l O R F V T K S B c d T A w M 2 V c d T A w M 2 U g 4 L m A 4 L i r 4 L i l 4 L m H 4 L i B I O C 5 g e C 4 p e C 4 s C D g u J z g u K X g u L T g u J X g u K D g u L H g u J P g u J H g u Y z g u Y L g u K X g u K v g u L A g K F N U R U V M K S 9 B d X R v U m V t b 3 Z l Z E N v b H V t b n M x L n v g u K r g u L n g u I f g u K r g u L j g u J Q s M n 0 m c X V v d D s s J n F 1 b 3 Q 7 U 2 V j d G l v b j E v 4 L i q 4 L i 0 4 L i Z 4 L i E 4 L m J 4 L i y 4 L i t 4 L i 4 4 L i V 4 L i q 4 L i y 4 L i r 4 L i B 4 L i j 4 L i j 4 L i h I C h J T k R V U y k g X H U w M D N l X H U w M D N l I O C 5 g O C 4 q + C 4 p e C 5 h + C 4 g S D g u Y H g u K X g u L A g 4 L i c 4 L i l 4 L i 0 4 L i V 4 L i g 4 L i x 4 L i T 4 L i R 4 L m M 4 L m C 4 L i l 4 L i r 4 L i w I C h T V E V F T C k v Q X V 0 b 1 J l b W 9 2 Z W R D b 2 x 1 b W 5 z M S 5 7 4 L i V 4 L m I 4 L i z 4 L i q 4 L i 4 4 L i U L D N 9 J n F 1 b 3 Q 7 L C Z x d W 9 0 O 1 N l Y 3 R p b 2 4 x L + C 4 q u C 4 t O C 4 m e C 4 h O C 5 i e C 4 s u C 4 r e C 4 u O C 4 l e C 4 q u C 4 s u C 4 q + C 4 g e C 4 o + C 4 o + C 4 o S A o S U 5 E V V M p I F x 1 M D A z Z V x 1 M D A z Z S D g u Y D g u K v g u K X g u Y f g u I E g 4 L m B 4 L i l 4 L i w I O C 4 n O C 4 p e C 4 t O C 4 l e C 4 o O C 4 s e C 4 k + C 4 k e C 5 j O C 5 g u C 4 p e C 4 q + C 4 s C A o U 1 R F R U w p L 0 F 1 d G 9 S Z W 1 v d m V k Q 2 9 s d W 1 u c z E u e + C 4 p e C 5 i O C 4 s u C 4 q u C 4 u O C 4 l C w 0 f S Z x d W 9 0 O y w m c X V v d D t T Z W N 0 a W 9 u M S / g u K r g u L T g u J n g u I T g u Y n g u L L g u K 3 g u L j g u J X g u K r g u L L g u K v g u I H g u K P g u K P g u K E g K E l O R F V T K S B c d T A w M 2 V c d T A w M 2 U g 4 L m A 4 L i r 4 L i l 4 L m H 4 L i B I O C 5 g e C 4 p e C 4 s C D g u J z g u K X g u L T g u J X g u K D g u L H g u J P g u J H g u Y z g u Y L g u K X g u K v g u L A g K F N U R U V M K S 9 B d X R v U m V t b 3 Z l Z E N v b H V t b n M x L n v g u Y D g u J v g u K X g u L X g u Y j g u K L g u J k g 4 L m B 4 L i b 4 L i l 4 L i H L D V 9 J n F 1 b 3 Q 7 L C Z x d W 9 0 O 1 N l Y 3 R p b 2 4 x L + C 4 q u C 4 t O C 4 m e C 4 h O C 5 i e C 4 s u C 4 r e C 4 u O C 4 l e C 4 q u C 4 s u C 4 q + C 4 g e C 4 o + C 4 o + C 4 o S A o S U 5 E V V M p I F x 1 M D A z Z V x 1 M D A z Z S D g u Y D g u K v g u K X g u Y f g u I E g 4 L m B 4 L i l 4 L i w I O C 4 n O C 4 p e C 4 t O C 4 l e C 4 o O C 4 s e C 4 k + C 4 k e C 5 j O C 5 g u C 4 p e C 4 q + C 4 s C A o U 1 R F R U w p L 0 F 1 d G 9 S Z W 1 v d m V k Q 2 9 s d W 1 u c z E u e y X g u Y D g u J v g u K X g u L X g u Y j g u K L g u J k g 4 L m B 4 L i b 4 L i l 4 L i H L D Z 9 J n F 1 b 3 Q 7 L C Z x d W 9 0 O 1 N l Y 3 R p b 2 4 x L + C 4 q u C 4 t O C 4 m e C 4 h O C 5 i e C 4 s u C 4 r e C 4 u O C 4 l e C 4 q u C 4 s u C 4 q + C 4 g e C 4 o + C 4 o + C 4 o S A o S U 5 E V V M p I F x 1 M D A z Z V x 1 M D A z Z S D g u Y D g u K v g u K X g u Y f g u I E g 4 L m B 4 L i l 4 L i w I O C 4 n O C 4 p e C 4 t O C 4 l e C 4 o O C 4 s e C 4 k + C 4 k e C 5 j O C 5 g u C 4 p e C 4 q + C 4 s C A o U 1 R F R U w p L 0 F 1 d G 9 S Z W 1 v d m V k Q 2 9 s d W 1 u c z E u e + C 5 g O C 4 q u C 4 m e C 4 r S D g u I v g u L f g u Y n g u K 0 s N 3 0 m c X V v d D s s J n F 1 b 3 Q 7 U 2 V j d G l v b j E v 4 L i q 4 L i 0 4 L i Z 4 L i E 4 L m J 4 L i y 4 L i t 4 L i 4 4 L i V 4 L i q 4 L i y 4 L i r 4 L i B 4 L i j 4 L i j 4 L i h I C h J T k R V U y k g X H U w M D N l X H U w M D N l I O C 5 g O C 4 q + C 4 p e C 5 h + C 4 g S D g u Y H g u K X g u L A g 4 L i c 4 L i l 4 L i 0 4 L i V 4 L i g 4 L i x 4 L i T 4 L i R 4 L m M 4 L m C 4 L i l 4 L i r 4 L i w I C h T V E V F T C k v Q X V 0 b 1 J l b W 9 2 Z W R D b 2 x 1 b W 5 z M S 5 7 4 L m A 4 L i q 4 L i Z 4 L i t I O C 4 g u C 4 s u C 4 o i w 4 f S Z x d W 9 0 O y w m c X V v d D t T Z W N 0 a W 9 u M S / g u K r g u L T g u J n g u I T g u Y n g u L L g u K 3 g u L j g u J X g u K r g u L L g u K v g u I H g u K P g u K P g u K E g K E l O R F V T K S B c d T A w M 2 V c d T A w M 2 U g 4 L m A 4 L i r 4 L i l 4 L m H 4 L i B I O C 5 g e C 4 p e C 4 s C D g u J z g u K X g u L T g u J X g u K D g u L H g u J P g u J H g u Y z g u Y L g u K X g u K v g u L A g K F N U R U V M K S 9 B d X R v U m V t b 3 Z l Z E N v b H V t b n M x L n v g u J v g u K P g u L T g u K H g u L L g u J M g K O C 4 q + C 4 u O C 5 i e C 4 m S k s O X 0 m c X V v d D s s J n F 1 b 3 Q 7 U 2 V j d G l v b j E v 4 L i q 4 L i 0 4 L i Z 4 L i E 4 L m J 4 L i y 4 L i t 4 L i 4 4 L i V 4 L i q 4 L i y 4 L i r 4 L i B 4 L i j 4 L i j 4 L i h I C h J T k R V U y k g X H U w M D N l X H U w M D N l I O C 5 g O C 4 q + C 4 p e C 5 h + C 4 g S D g u Y H g u K X g u L A g 4 L i c 4 L i l 4 L i 0 4 L i V 4 L i g 4 L i x 4 L i T 4 L i R 4 L m M 4 L m C 4 L i l 4 L i r 4 L i w I C h T V E V F T C 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5 N D c 5 N D Z 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T U 1 M D c z 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r g u K P g u K P g u I j g u L j g u K D g u L H g u J P g u J H g u Y w g K F B L R y k v Q X V 0 b 1 J l b W 9 2 Z W R D b 2 x 1 b W 5 z M S 5 7 4 L i r 4 L i l 4 L i x 4 L i B 4 L i X 4 L i j 4 L i x 4 L i e 4 L i i 4 L m M L D B 9 J n F 1 b 3 Q 7 L C Z x d W 9 0 O 1 N l Y 3 R p b 2 4 x L + C 4 q u C 4 t O C 4 m e C 4 h O C 5 i e C 4 s u C 4 r e C 4 u O C 4 l e C 4 q u C 4 s u C 4 q + C 4 g e C 4 o + C 4 o + C 4 o S A o S U 5 E V V M p I F x 1 M D A z Z V x 1 M D A z Z S D g u J r g u K P g u K P g u I j g u L j g u K D g u L H g u J P g u J H g u Y w g K F B L R y k v Q X V 0 b 1 J l b W 9 2 Z W R D b 2 x 1 b W 5 z M S 5 7 4 L m A 4 L i b 4 L i 0 4 L i U L D F 9 J n F 1 b 3 Q 7 L C Z x d W 9 0 O 1 N l Y 3 R p b 2 4 x L + C 4 q u C 4 t O C 4 m e C 4 h O C 5 i e C 4 s u C 4 r e C 4 u O C 4 l e C 4 q u C 4 s u C 4 q + C 4 g e C 4 o + C 4 o + C 4 o S A o S U 5 E V V M p I F x 1 M D A z Z V x 1 M D A z Z S D g u J r g u K P g u K P g u I j g u L j g u K D g u L H g u J P g u J H g u Y w g K F B L R y k v Q X V 0 b 1 J l b W 9 2 Z W R D b 2 x 1 b W 5 z M S 5 7 4 L i q 4 L i 5 4 L i H 4 L i q 4 L i 4 4 L i U L D J 9 J n F 1 b 3 Q 7 L C Z x d W 9 0 O 1 N l Y 3 R p b 2 4 x L + C 4 q u C 4 t O C 4 m e C 4 h O C 5 i e C 4 s u C 4 r e C 4 u O C 4 l e C 4 q u C 4 s u C 4 q + C 4 g e C 4 o + C 4 o + C 4 o S A o S U 5 E V V M p I F x 1 M D A z Z V x 1 M D A z Z S D g u J r g u K P g u K P g u I j g u L j g u K D g u L H g u J P g u J H g u Y w g K F B L R y k v Q X V 0 b 1 J l b W 9 2 Z W R D b 2 x 1 b W 5 z M S 5 7 4 L i V 4 L m I 4 L i z 4 L i q 4 L i 4 4 L i U L D N 9 J n F 1 b 3 Q 7 L C Z x d W 9 0 O 1 N l Y 3 R p b 2 4 x L + C 4 q u C 4 t O C 4 m e C 4 h O C 5 i e C 4 s u C 4 r e C 4 u O C 4 l e C 4 q u C 4 s u C 4 q + C 4 g e C 4 o + C 4 o + C 4 o S A o S U 5 E V V M p I F x 1 M D A z Z V x 1 M D A z Z S D g u J r g u K P g u K P g u I j g u L j g u K D g u L H g u J P g u J H g u Y w g K F B L R y k v Q X V 0 b 1 J l b W 9 2 Z W R D b 2 x 1 b W 5 z M S 5 7 4 L i l 4 L m I 4 L i y 4 L i q 4 L i 4 4 L i U L D R 9 J n F 1 b 3 Q 7 L C Z x d W 9 0 O 1 N l Y 3 R p b 2 4 x L + C 4 q u C 4 t O C 4 m e C 4 h O C 5 i e C 4 s u C 4 r e C 4 u O C 4 l e C 4 q u C 4 s u C 4 q + C 4 g e C 4 o + C 4 o + C 4 o S A o S U 5 E V V M p I F x 1 M D A z Z V x 1 M D A z Z S D g u J r g u K P g u K P g u I j g u L j g u K D g u L H g u J P g u J H g u Y w g K F B L R y k v Q X V 0 b 1 J l b W 9 2 Z W R D b 2 x 1 b W 5 z M S 5 7 4 L m A 4 L i b 4 L i l 4 L i 1 4 L m I 4 L i i 4 L i Z I O C 5 g e C 4 m + C 4 p e C 4 h y w 1 f S Z x d W 9 0 O y w m c X V v d D t T Z W N 0 a W 9 u M S / g u K r g u L T g u J n g u I T g u Y n g u L L g u K 3 g u L j g u J X g u K r g u L L g u K v g u I H g u K P g u K P g u K E g K E l O R F V T K S B c d T A w M 2 V c d T A w M 2 U g 4 L i a 4 L i j 4 L i j 4 L i I 4 L i 4 4 L i g 4 L i x 4 L i T 4 L i R 4 L m M I C h Q S 0 c p L 0 F 1 d G 9 S Z W 1 v d m V k Q 2 9 s d W 1 u c z E u e y X g u Y D g u J v g u K X g u L X g u Y j g u K L g u J k g 4 L m B 4 L i b 4 L i l 4 L i H L D Z 9 J n F 1 b 3 Q 7 L C Z x d W 9 0 O 1 N l Y 3 R p b 2 4 x L + C 4 q u C 4 t O C 4 m e C 4 h O C 5 i e C 4 s u C 4 r e C 4 u O C 4 l e C 4 q u C 4 s u C 4 q + C 4 g e C 4 o + C 4 o + C 4 o S A o S U 5 E V V M p I F x 1 M D A z Z V x 1 M D A z Z S D g u J r g u K P g u K P g u I j g u L j g u K D g u L H g u J P g u J H g u Y w g K F B L R y k v Q X V 0 b 1 J l b W 9 2 Z W R D b 2 x 1 b W 5 z M S 5 7 4 L m A 4 L i q 4 L i Z 4 L i t I O C 4 i + C 4 t + C 5 i e C 4 r S w 3 f S Z x d W 9 0 O y w m c X V v d D t T Z W N 0 a W 9 u M S / g u K r g u L T g u J n g u I T g u Y n g u L L g u K 3 g u L j g u J X g u K r g u L L g u K v g u I H g u K P g u K P g u K E g K E l O R F V T K S B c d T A w M 2 V c d T A w M 2 U g 4 L i a 4 L i j 4 L i j 4 L i I 4 L i 4 4 L i g 4 L i x 4 L i T 4 L i R 4 L m M I C h Q S 0 c p L 0 F 1 d G 9 S Z W 1 v d m V k Q 2 9 s d W 1 u c z E u e + C 5 g O C 4 q u C 4 m e C 4 r S D g u I L g u L L g u K I s O H 0 m c X V v d D s s J n F 1 b 3 Q 7 U 2 V j d G l v b j E v 4 L i q 4 L i 0 4 L i Z 4 L i E 4 L m J 4 L i y 4 L i t 4 L i 4 4 L i V 4 L i q 4 L i y 4 L i r 4 L i B 4 L i j 4 L i j 4 L i h I C h J T k R V U y k g X H U w M D N l X H U w M D N l I O C 4 m u C 4 o + C 4 o + C 4 i O C 4 u O C 4 o O C 4 s e C 4 k + C 4 k e C 5 j C A o U E t H K S 9 B d X R v U m V t b 3 Z l Z E N v b H V t b n M x L n v g u J v g u K P g u L T g u K H g u L L g u J M g K O C 4 q + C 4 u O C 5 i e C 4 m S k s O X 0 m c X V v d D s s J n F 1 b 3 Q 7 U 2 V j d G l v b j E v 4 L i q 4 L i 0 4 L i Z 4 L i E 4 L m J 4 L i y 4 L i t 4 L i 4 4 L i V 4 L i q 4 L i y 4 L i r 4 L i B 4 L i j 4 L i j 4 L i h I C h J T k R V U y k g X H U w M D N l X H U w M D N l I O C 4 m u C 4 o + C 4 o + C 4 i O C 4 u O C 4 o O C 4 s e C 4 k + C 4 k e C 5 j C A o U E t H 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0 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M T Y 3 M z A 5 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N z g 4 N T k w 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K L g u L L g u J n g u K L g u J n g u J X g u Y w g K E F V V E 8 p L 0 F 1 d G 9 S Z W 1 v d m V k Q 2 9 s d W 1 u c z E u e + C 4 q + C 4 p e C 4 s e C 4 g e C 4 l + C 4 o + C 4 s e C 4 n u C 4 o u C 5 j C w w f S Z x d W 9 0 O y w m c X V v d D t T Z W N 0 a W 9 u M S / g u K r g u L T g u J n g u I T g u Y n g u L L g u K 3 g u L j g u J X g u K r g u L L g u K v g u I H g u K P g u K P g u K E g K E l O R F V T K S B c d T A w M 2 V c d T A w M 2 U g 4 L i i 4 L i y 4 L i Z 4 L i i 4 L i Z 4 L i V 4 L m M I C h B V V R P K S 9 B d X R v U m V t b 3 Z l Z E N v b H V t b n M x L n v g u Y D g u J v g u L T g u J Q s M X 0 m c X V v d D s s J n F 1 b 3 Q 7 U 2 V j d G l v b j E v 4 L i q 4 L i 0 4 L i Z 4 L i E 4 L m J 4 L i y 4 L i t 4 L i 4 4 L i V 4 L i q 4 L i y 4 L i r 4 L i B 4 L i j 4 L i j 4 L i h I C h J T k R V U y k g X H U w M D N l X H U w M D N l I O C 4 o u C 4 s u C 4 m e C 4 o u C 4 m e C 4 l e C 5 j C A o Q V V U T y k v Q X V 0 b 1 J l b W 9 2 Z W R D b 2 x 1 b W 5 z M S 5 7 4 L i q 4 L i 5 4 L i H 4 L i q 4 L i 4 4 L i U L D J 9 J n F 1 b 3 Q 7 L C Z x d W 9 0 O 1 N l Y 3 R p b 2 4 x L + C 4 q u C 4 t O C 4 m e C 4 h O C 5 i e C 4 s u C 4 r e C 4 u O C 4 l e C 4 q u C 4 s u C 4 q + C 4 g e C 4 o + C 4 o + C 4 o S A o S U 5 E V V M p I F x 1 M D A z Z V x 1 M D A z Z S D g u K L g u L L g u J n g u K L g u J n g u J X g u Y w g K E F V V E 8 p L 0 F 1 d G 9 S Z W 1 v d m V k Q 2 9 s d W 1 u c z E u e + C 4 l e C 5 i O C 4 s + C 4 q u C 4 u O C 4 l C w z f S Z x d W 9 0 O y w m c X V v d D t T Z W N 0 a W 9 u M S / g u K r g u L T g u J n g u I T g u Y n g u L L g u K 3 g u L j g u J X g u K r g u L L g u K v g u I H g u K P g u K P g u K E g K E l O R F V T K S B c d T A w M 2 V c d T A w M 2 U g 4 L i i 4 L i y 4 L i Z 4 L i i 4 L i Z 4 L i V 4 L m M I C h B V V R P K S 9 B d X R v U m V t b 3 Z l Z E N v b H V t b n M x L n v g u K X g u Y j g u L L g u K r g u L j g u J Q s N H 0 m c X V v d D s s J n F 1 b 3 Q 7 U 2 V j d G l v b j E v 4 L i q 4 L i 0 4 L i Z 4 L i E 4 L m J 4 L i y 4 L i t 4 L i 4 4 L i V 4 L i q 4 L i y 4 L i r 4 L i B 4 L i j 4 L i j 4 L i h I C h J T k R V U y k g X H U w M D N l X H U w M D N l I O C 4 o u C 4 s u C 4 m e C 4 o u C 4 m e C 4 l e C 5 j C A o Q V V U T y k v Q X V 0 b 1 J l b W 9 2 Z W R D b 2 x 1 b W 5 z M S 5 7 4 L m A 4 L i b 4 L i l 4 L i 1 4 L m I 4 L i i 4 L i Z I O C 5 g e C 4 m + C 4 p e C 4 h y w 1 f S Z x d W 9 0 O y w m c X V v d D t T Z W N 0 a W 9 u M S / g u K r g u L T g u J n g u I T g u Y n g u L L g u K 3 g u L j g u J X g u K r g u L L g u K v g u I H g u K P g u K P g u K E g K E l O R F V T K S B c d T A w M 2 V c d T A w M 2 U g 4 L i i 4 L i y 4 L i Z 4 L i i 4 L i Z 4 L i V 4 L m M I C h B V V R P K S 9 B d X R v U m V t b 3 Z l Z E N v b H V t b n M x L n s l 4 L m A 4 L i b 4 L i l 4 L i 1 4 L m I 4 L i i 4 L i Z I O C 5 g e C 4 m + C 4 p e C 4 h y w 2 f S Z x d W 9 0 O y w m c X V v d D t T Z W N 0 a W 9 u M S / g u K r g u L T g u J n g u I T g u Y n g u L L g u K 3 g u L j g u J X g u K r g u L L g u K v g u I H g u K P g u K P g u K E g K E l O R F V T K S B c d T A w M 2 V c d T A w M 2 U g 4 L i i 4 L i y 4 L i Z 4 L i i 4 L i Z 4 L i V 4 L m M I C h B V V R P K S 9 B d X R v U m V t b 3 Z l Z E N v b H V t b n M x L n v g u Y D g u K r g u J n g u K 0 g 4 L i L 4 L i 3 4 L m J 4 L i t L D d 9 J n F 1 b 3 Q 7 L C Z x d W 9 0 O 1 N l Y 3 R p b 2 4 x L + C 4 q u C 4 t O C 4 m e C 4 h O C 5 i e C 4 s u C 4 r e C 4 u O C 4 l e C 4 q u C 4 s u C 4 q + C 4 g e C 4 o + C 4 o + C 4 o S A o S U 5 E V V M p I F x 1 M D A z Z V x 1 M D A z Z S D g u K L g u L L g u J n g u K L g u J n g u J X g u Y w g K E F V V E 8 p L 0 F 1 d G 9 S Z W 1 v d m V k Q 2 9 s d W 1 u c z E u e + C 5 g O C 4 q u C 4 m e C 4 r S D g u I L g u L L g u K I s O H 0 m c X V v d D s s J n F 1 b 3 Q 7 U 2 V j d G l v b j E v 4 L i q 4 L i 0 4 L i Z 4 L i E 4 L m J 4 L i y 4 L i t 4 L i 4 4 L i V 4 L i q 4 L i y 4 L i r 4 L i B 4 L i j 4 L i j 4 L i h I C h J T k R V U y k g X H U w M D N l X H U w M D N l I O C 4 o u C 4 s u C 4 m e C 4 o u C 4 m e C 4 l e C 5 j C A o Q V V U T y k v Q X V 0 b 1 J l b W 9 2 Z W R D b 2 x 1 b W 5 z M S 5 7 4 L i b 4 L i j 4 L i 0 4 L i h 4 L i y 4 L i T I C j g u K v g u L j g u Y n g u J k p L D l 9 J n F 1 b 3 Q 7 L C Z x d W 9 0 O 1 N l Y 3 R p b 2 4 x L + C 4 q u C 4 t O C 4 m e C 4 h O C 5 i e C 4 s u C 4 r e C 4 u O C 4 l e C 4 q u C 4 s u C 4 q + C 4 g e C 4 o + C 4 o + C 4 o S A o S U 5 E V V M p I F x 1 M D A z Z V x 1 M D A z Z S D g u K L g u L L g u J n g u K L g u J n g u J X g u Y w g K E F V V E 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Q 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z U 0 M D E z N 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f g u L H g u K r g u J T g u L j g u K 3 g u L j g u J X g u K r g u L L g u K v g u I H g u K P g u K P g u K H g u Y H g u K X g u L D g u Y D g u I T g u K P g u L f g u Y j g u K 3 g u I f g u I j g u L H g u I H g u K M g K E l N T S k v Q X V 0 b 1 J l b W 9 2 Z W R D b 2 x 1 b W 5 z M S 5 7 4 L i r 4 L i l 4 L i x 4 L i B 4 L i X 4 L i j 4 L i x 4 L i e 4 L i i 4 L m M L D B 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0 4 L i U L D F 9 J n F 1 b 3 Q 7 L C Z x d W 9 0 O 1 N l Y 3 R p b 2 4 x L + C 4 q u C 4 t O C 4 m e C 4 h O C 5 i e C 4 s u C 4 r e C 4 u O C 4 l e C 4 q u C 4 s u C 4 q + C 4 g e C 4 o + C 4 o + C 4 o S A o S U 5 E V V M p I F x 1 M D A z Z V x 1 M D A z Z S D g u K f g u L H g u K r g u J T g u L j g u K 3 g u L j g u J X g u K r g u L L g u K v g u I H g u K P g u K P g u K H g u Y H g u K X g u L D g u Y D g u I T g u K P g u L f g u Y j g u K 3 g u I f g u I j g u L H g u I H g u K M g K E l N T S k v Q X V 0 b 1 J l b W 9 2 Z W R D b 2 x 1 b W 5 z M S 5 7 4 L i q 4 L i 5 4 L i H 4 L i q 4 L i 4 4 L i U L D J 9 J n F 1 b 3 Q 7 L C Z x d W 9 0 O 1 N l Y 3 R p b 2 4 x L + C 4 q u C 4 t O C 4 m e C 4 h O C 5 i e C 4 s u C 4 r e C 4 u O C 4 l e C 4 q u C 4 s u C 4 q + C 4 g e C 4 o + C 4 o + C 4 o S A o S U 5 E V V M p I F x 1 M D A z Z V x 1 M D A z Z S D g u K f g u L H g u K r g u J T g u L j g u K 3 g u L j g u J X g u K r g u L L g u K v g u I H g u K P g u K P g u K H g u Y H g u K X g u L D g u Y D g u I T g u K P g u L f g u Y j g u K 3 g u I f g u I j g u L H g u I H g u K M g K E l N T S k v Q X V 0 b 1 J l b W 9 2 Z W R D b 2 x 1 b W 5 z M S 5 7 4 L i V 4 L m I 4 L i z 4 L i q 4 L i 4 4 L i U L D N 9 J n F 1 b 3 Q 7 L C Z x d W 9 0 O 1 N l Y 3 R p b 2 4 x L + C 4 q u C 4 t O C 4 m e C 4 h O C 5 i e C 4 s u C 4 r e C 4 u O C 4 l e C 4 q u C 4 s u C 4 q + C 4 g e C 4 o + C 4 o + C 4 o S A o S U 5 E V V M p I F x 1 M D A z Z V x 1 M D A z Z S D g u K f g u L H g u K r g u J T g u L j g u K 3 g u L j g u J X g u K r g u L L g u K v g u I H g u K P g u K P g u K H g u Y H g u K X g u L D g u Y D g u I T g u K P g u L f g u Y j g u K 3 g u I f g u I j g u L H g u I H g u K M g K E l N T S k v Q X V 0 b 1 J l b W 9 2 Z W R D b 2 x 1 b W 5 z M S 5 7 4 L i l 4 L m I 4 L i y 4 L i q 4 L i 4 4 L i U L D R 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l 4 L i 1 4 L m I 4 L i i 4 L i Z I O C 5 g e C 4 m + C 4 p e C 4 h y w 1 f S Z x d W 9 0 O y w m c X V v d D t T Z W N 0 a W 9 u M S / g u K r g u L T g u J n g u I T g u Y n g u L L g u K 3 g u L j g u J X g u K r g u L L g u K v g u I H g u K P g u K P g u K E g K E l O R F V T K S B c d T A w M 2 V c d T A w M 2 U g 4 L i n 4 L i x 4 L i q 4 L i U 4 L i 4 4 L i t 4 L i 4 4 L i V 4 L i q 4 L i y 4 L i r 4 L i B 4 L i j 4 L i j 4 L i h 4 L m B 4 L i l 4 L i w 4 L m A 4 L i E 4 L i j 4 L i 3 4 L m I 4 L i t 4 L i H 4 L i I 4 L i x 4 L i B 4 L i j I C h J T U 0 p L 0 F 1 d G 9 S Z W 1 v d m V k Q 2 9 s d W 1 u c z E u e y X g u Y D g u J v g u K X g u L X g u Y j g u K L g u J k g 4 L m B 4 L i b 4 L i l 4 L i H L D Z 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i + C 4 t + C 5 i e C 4 r S w 3 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L g u L L g u K I s O H 0 m c X V v d D s s J n F 1 b 3 Q 7 U 2 V j d G l v b j E v 4 L i q 4 L i 0 4 L i Z 4 L i E 4 L m J 4 L i y 4 L i t 4 L i 4 4 L i V 4 L i q 4 L i y 4 L i r 4 L i B 4 L i j 4 L i j 4 L i h I C h J T k R V U y k g X H U w M D N l X H U w M D N l I O C 4 p + C 4 s e C 4 q u C 4 l O C 4 u O C 4 r e C 4 u O C 4 l e C 4 q u C 4 s u C 4 q + C 4 g e C 4 o + C 4 o + C 4 o e C 5 g e C 4 p e C 4 s O C 5 g O C 4 h O C 4 o + C 4 t + C 5 i O C 4 r e C 4 h + C 4 i O C 4 s e C 4 g e C 4 o y A o S U 1 N K S 9 B d X R v U m V t b 3 Z l Z E N v b H V t b n M x L n v g u J v g u K P g u L T g u K H g u L L g u J M g K O C 4 q + C 4 u O C 5 i e C 4 m S k s O X 0 m c X V v d D s s J n F 1 b 3 Q 7 U 2 V j d G l v b j E v 4 L i q 4 L i 0 4 L i Z 4 L i E 4 L m J 4 L i y 4 L i t 4 L i 4 4 L i V 4 L i q 4 L i y 4 L i r 4 L i B 4 L i j 4 L i j 4 L i h I C h J T k R V U y k g X H U w M D N l X H U w M D N l I O C 4 p + C 4 s e C 4 q u C 4 l O C 4 u O C 4 r e C 4 u O C 4 l e C 4 q u C 4 s u C 4 q + C 4 g e C 4 o + C 4 o + C 4 o e C 5 g e C 4 p e C 4 s O C 5 g O C 4 h O C 4 o + C 4 t + C 5 i O C 4 r e C 4 h + C 4 i O C 4 s e C 4 g e C 4 o y A o S U 1 N 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0 K S 9 E Y X R h M T E 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O D Q x M T E y 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5 g e C 4 n + C 4 i u C 4 s e C 5 i O C 4 m S A o R k F T S E l P T i k v Q X V 0 b 1 J l b W 9 2 Z W R D b 2 x 1 b W 5 z M S 5 7 4 L i r 4 L i l 4 L i x 4 L i B 4 L i X 4 L i j 4 L i x 4 L i e 4 L i i 4 L m M L D B 9 J n F 1 b 3 Q 7 L C Z x d W 9 0 O 1 N l Y 3 R p b 2 4 x L + C 4 q u C 4 t O C 4 m e C 4 h O C 5 i e C 4 s u C 4 r e C 4 u O C 4 m + C 5 g u C 4 o O C 4 h O C 4 m u C 4 o + C 4 t O C 5 g u C 4 o O C 4 h C A o Q 0 9 O U 1 V N U C k g X H U w M D N l X H U w M D N l I O C 5 g e C 4 n + C 4 i u C 4 s e C 5 i O C 4 m S A o R k F T S E l P T i k v Q X V 0 b 1 J l b W 9 2 Z W R D b 2 x 1 b W 5 z M S 5 7 4 L m A 4 L i b 4 L i 0 4 L i U L D F 9 J n F 1 b 3 Q 7 L C Z x d W 9 0 O 1 N l Y 3 R p b 2 4 x L + C 4 q u C 4 t O C 4 m e C 4 h O C 5 i e C 4 s u C 4 r e C 4 u O C 4 m + C 5 g u C 4 o O C 4 h O C 4 m u C 4 o + C 4 t O C 5 g u C 4 o O C 4 h C A o Q 0 9 O U 1 V N U C k g X H U w M D N l X H U w M D N l I O C 5 g e C 4 n + C 4 i u C 4 s e C 5 i O C 4 m S A o R k F T S E l P T i k v Q X V 0 b 1 J l b W 9 2 Z W R D b 2 x 1 b W 5 z M S 5 7 4 L i q 4 L i 5 4 L i H 4 L i q 4 L i 4 4 L i U L D J 9 J n F 1 b 3 Q 7 L C Z x d W 9 0 O 1 N l Y 3 R p b 2 4 x L + C 4 q u C 4 t O C 4 m e C 4 h O C 5 i e C 4 s u C 4 r e C 4 u O C 4 m + C 5 g u C 4 o O C 4 h O C 4 m u C 4 o + C 4 t O C 5 g u C 4 o O C 4 h C A o Q 0 9 O U 1 V N U C k g X H U w M D N l X H U w M D N l I O C 5 g e C 4 n + C 4 i u C 4 s e C 5 i O C 4 m S A o R k F T S E l P T i k v Q X V 0 b 1 J l b W 9 2 Z W R D b 2 x 1 b W 5 z M S 5 7 4 L i V 4 L m I 4 L i z 4 L i q 4 L i 4 4 L i U L D N 9 J n F 1 b 3 Q 7 L C Z x d W 9 0 O 1 N l Y 3 R p b 2 4 x L + C 4 q u C 4 t O C 4 m e C 4 h O C 5 i e C 4 s u C 4 r e C 4 u O C 4 m + C 5 g u C 4 o O C 4 h O C 4 m u C 4 o + C 4 t O C 5 g u C 4 o O C 4 h C A o Q 0 9 O U 1 V N U C k g X H U w M D N l X H U w M D N l I O C 5 g e C 4 n + C 4 i u C 4 s e C 5 i O C 4 m S A o R k F T S E l P T i k v Q X V 0 b 1 J l b W 9 2 Z W R D b 2 x 1 b W 5 z M S 5 7 4 L i l 4 L m I 4 L i y 4 L i q 4 L i 4 4 L i U L D R 9 J n F 1 b 3 Q 7 L C Z x d W 9 0 O 1 N l Y 3 R p b 2 4 x L + C 4 q u C 4 t O C 4 m e C 4 h O C 5 i e C 4 s u C 4 r e C 4 u O C 4 m + C 5 g u C 4 o O C 4 h O C 4 m u C 4 o + C 4 t O C 5 g u C 4 o O C 4 h C A o Q 0 9 O U 1 V N U C k g X H U w M D N l X H U w M D N l I O C 5 g e C 4 n + C 4 i u C 4 s e C 5 i O C 4 m S A o R k F T S E l P T i k v Q X V 0 b 1 J l b W 9 2 Z W R D b 2 x 1 b W 5 z M S 5 7 4 L m A 4 L i b 4 L i l 4 L i 1 4 L m I 4 L i i 4 L i Z I O C 5 g e C 4 m + C 4 p e C 4 h y w 1 f S Z x d W 9 0 O y w m c X V v d D t T Z W N 0 a W 9 u M S / g u K r g u L T g u J n g u I T g u Y n g u L L g u K 3 g u L j g u J v g u Y L g u K D g u I T g u J r g u K P g u L T g u Y L g u K D g u I Q g K E N P T l N V T V A p I F x 1 M D A z Z V x 1 M D A z Z S D g u Y H g u J / g u I r g u L H g u Y j g u J k g K E Z B U 0 h J T 0 4 p L 0 F 1 d G 9 S Z W 1 v d m V k Q 2 9 s d W 1 u c z E u e y X g u Y D g u J v g u K X g u L X g u Y j g u K L g u J k g 4 L m B 4 L i b 4 L i l 4 L i H L D Z 9 J n F 1 b 3 Q 7 L C Z x d W 9 0 O 1 N l Y 3 R p b 2 4 x L + C 4 q u C 4 t O C 4 m e C 4 h O C 5 i e C 4 s u C 4 r e C 4 u O C 4 m + C 5 g u C 4 o O C 4 h O C 4 m u C 4 o + C 4 t O C 5 g u C 4 o O C 4 h C A o Q 0 9 O U 1 V N U C k g X H U w M D N l X H U w M D N l I O C 5 g e C 4 n + C 4 i u C 4 s e C 5 i O C 4 m S A o R k F T S E l P T i k v Q X V 0 b 1 J l b W 9 2 Z W R D b 2 x 1 b W 5 z M S 5 7 4 L m A 4 L i q 4 L i Z 4 L i t I O C 4 i + C 4 t + C 5 i e C 4 r S w 3 f S Z x d W 9 0 O y w m c X V v d D t T Z W N 0 a W 9 u M S / g u K r g u L T g u J n g u I T g u Y n g u L L g u K 3 g u L j g u J v g u Y L g u K D g u I T g u J r g u K P g u L T g u Y L g u K D g u I Q g K E N P T l N V T V A p I F x 1 M D A z Z V x 1 M D A z Z S D g u Y H g u J / g u I r g u L H g u Y j g u J k g K E Z B U 0 h J T 0 4 p L 0 F 1 d G 9 S Z W 1 v d m V k Q 2 9 s d W 1 u c z E u e + C 5 g O C 4 q u C 4 m e C 4 r S D g u I L g u L L g u K I s O H 0 m c X V v d D s s J n F 1 b 3 Q 7 U 2 V j d G l v b j E v 4 L i q 4 L i 0 4 L i Z 4 L i E 4 L m J 4 L i y 4 L i t 4 L i 4 4 L i b 4 L m C 4 L i g 4 L i E 4 L i a 4 L i j 4 L i 0 4 L m C 4 L i g 4 L i E I C h D T 0 5 T V U 1 Q K S B c d T A w M 2 V c d T A w M 2 U g 4 L m B 4 L i f 4 L i K 4 L i x 4 L m I 4 L i Z I C h G Q V N I S U 9 O K S 9 B d X R v U m V t b 3 Z l Z E N v b H V t b n M x L n v g u J v g u K P g u L T g u K H g u L L g u J M g K O C 4 q + C 4 u O C 5 i e C 4 m S k s O X 0 m c X V v d D s s J n F 1 b 3 Q 7 U 2 V j d G l v b j E v 4 L i q 4 L i 0 4 L i Z 4 L i E 4 L m J 4 L i y 4 L i t 4 L i 4 4 L i b 4 L m C 4 L i g 4 L i E 4 L i a 4 L i j 4 L i 0 4 L m C 4 L i g 4 L i E I C h D T 0 5 T V U 1 Q K S B c d T A w M 2 V c d T A w M 2 U g 4 L m B 4 L i f 4 L i K 4 L i x 4 L m I 4 L i Z I C h G Q V N I S U 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Q 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0 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5 M T U y M D E 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m D 4 L i Z 4 L i E 4 L i j 4 L i x 4 L i n 4 L m A 4 L i j 4 L i 3 4 L i t 4 L i Z 4 L m B 4 L i l 4 L i w 4 L i q 4 L i z 4 L i Z 4 L i x 4 L i B 4 L i H 4 L i y 4 L i Z I C h I T 0 1 F K S 9 B d X R v U m V t b 3 Z l Z E N v b H V t b n M x L n v g u K v g u K X g u L H g u I H g u J f g u K P g u L H g u J 7 g u K L g u Y w s M 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L T g u J Q s M 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r g u L n g u I f g u K r g u L j g u J Q s M 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X g u Y j g u L P g u K r g u L j g u J Q s M 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X g u Y j g u L L g u K r g u L j g u J Q s N 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K X g u L X g u Y j g u K L g u J k g 4 L m B 4 L i b 4 L i l 4 L i H L D V 9 J n F 1 b 3 Q 7 L C Z x d W 9 0 O 1 N l Y 3 R p b 2 4 x L + C 4 q u C 4 t O C 4 m e C 4 h O C 5 i e C 4 s u C 4 r e C 4 u O C 4 m + C 5 g u C 4 o O C 4 h O C 4 m u C 4 o + C 4 t O C 5 g u C 4 o O C 4 h C A o Q 0 9 O U 1 V N U C k g X H U w M D N l X H U w M D N l I O C 4 g u C 4 r e C 4 h + C 5 g + C 4 i u C 5 i e C 5 g + C 4 m e C 4 h O C 4 o + C 4 s e C 4 p + C 5 g O C 4 o + C 4 t + C 4 r e C 4 m e C 5 g e C 4 p e C 4 s O C 4 q u C 4 s + C 4 m e C 4 s e C 4 g e C 4 h + C 4 s u C 4 m S A o S E 9 N R S k v Q X V 0 b 1 J l b W 9 2 Z W R D b 2 x 1 b W 5 z M S 5 7 J e C 5 g O C 4 m + C 4 p e C 4 t e C 5 i O C 4 o u C 4 m S D g u Y H g u J v g u K X g u I c s N 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L 4 L i 3 4 L m J 4 L i t L D d 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g u C 4 s u C 4 o i w 4 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m + C 4 o + C 4 t O C 4 o e C 4 s u C 4 k y A o 4 L i r 4 L i 4 4 L m J 4 L i Z K S w 5 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N C 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D E w M j M 3 M 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E Y X R h N j 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Q 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A 4 N j I 3 N z l 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0 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T Y y M j U x O V 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m u C 4 o + C 4 t O C 4 g e C 4 s u C 4 o + C 4 o + C 4 s e C 4 m u C 5 g O C 4 q + C 4 o e C 4 s u C 4 g e C 5 i O C 4 r e C 4 q u C 4 o + C 5 i e C 4 s u C 4 h y A o Q 0 9 O U y k v Q X V 0 b 1 J l b W 9 2 Z W R D b 2 x 1 b W 5 z M S 5 7 4 L i r 4 L i l 4 L i x 4 L i B 4 L i X 4 L i j 4 L i x 4 L i e 4 L i i 4 L m M L D B 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0 4 L i U L D F 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q 4 L i 5 4 L i H 4 L i q 4 L i 4 4 L i U L D J 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V 4 L m I 4 L i z 4 L i q 4 L i 4 4 L i U L D N 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l 4 L m I 4 L i y 4 L i q 4 L i 4 4 L i U L D R 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l 4 L i 1 4 L m I 4 L i i 4 L i Z I O C 5 g e C 4 m + C 4 p e C 4 h y w 1 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y X g u Y D g u J v g u K X g u L X g u Y j g u K L g u J k g 4 L m B 4 L i b 4 L i l 4 L i H L D Z 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i + C 4 t + C 5 i e C 4 r S w 3 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L g u L L g u K I s O 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v g u K P g u L T g u K H g u L L g u J M g K O C 4 q + C 4 u O C 5 i e C 4 m S k s O 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0 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j M w O T Q w 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n u C 4 s e C 4 k u C 4 m e C 4 s u C 4 r e C 4 q u C 4 s e C 4 h + C 4 q + C 4 s u C 4 o + C 4 t O C 4 o e C 4 l + C 4 o + C 4 s e C 4 n u C 4 o u C 5 j C A o U F J P U C k v Q X V 0 b 1 J l b W 9 2 Z W R D b 2 x 1 b W 5 z M S 5 7 4 L i r 4 L i l 4 L i x 4 L i B 4 L i X 4 L i j 4 L i x 4 L i e 4 L i i 4 L m M L D B 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0 4 L i U L D F 9 J n F 1 b 3 Q 7 L C Z x d W 9 0 O 1 N l Y 3 R p b 2 4 x L + C 4 r e C 4 q u C 4 s e C 4 h + C 4 q + C 4 s u C 4 o + C 4 t O C 4 o e C 4 l + C 4 o + C 4 s e C 4 n u C 4 o u C 5 j O C 5 g e C 4 p e C 4 s O C 4 g e C 5 i O C 4 r e C 4 q u C 4 o + C 5 i e C 4 s u C 4 h y A o U F J P U E N P T i k g X H U w M D N l X H U w M D N l I O C 4 n u C 4 s e C 4 k u C 4 m e C 4 s u C 4 r e C 4 q u C 4 s e C 4 h + C 4 q + C 4 s u C 4 o + C 4 t O C 4 o e C 4 l + C 4 o + C 4 s e C 4 n u C 4 o u C 5 j C A o U F J P U C k v Q X V 0 b 1 J l b W 9 2 Z W R D b 2 x 1 b W 5 z M S 5 7 4 L i q 4 L i 5 4 L i H 4 L i q 4 L i 4 4 L i U L D J 9 J n F 1 b 3 Q 7 L C Z x d W 9 0 O 1 N l Y 3 R p b 2 4 x L + C 4 r e C 4 q u C 4 s e C 4 h + C 4 q + C 4 s u C 4 o + C 4 t O C 4 o e C 4 l + C 4 o + C 4 s e C 4 n u C 4 o u C 5 j O C 5 g e C 4 p e C 4 s O C 4 g e C 5 i O C 4 r e C 4 q u C 4 o + C 5 i e C 4 s u C 4 h y A o U F J P U E N P T i k g X H U w M D N l X H U w M D N l I O C 4 n u C 4 s e C 4 k u C 4 m e C 4 s u C 4 r e C 4 q u C 4 s e C 4 h + C 4 q + C 4 s u C 4 o + C 4 t O C 4 o e C 4 l + C 4 o + C 4 s e C 4 n u C 4 o u C 5 j C A o U F J P U C k v Q X V 0 b 1 J l b W 9 2 Z W R D b 2 x 1 b W 5 z M S 5 7 4 L i V 4 L m I 4 L i z 4 L i q 4 L i 4 4 L i U L D N 9 J n F 1 b 3 Q 7 L C Z x d W 9 0 O 1 N l Y 3 R p b 2 4 x L + C 4 r e C 4 q u C 4 s e C 4 h + C 4 q + C 4 s u C 4 o + C 4 t O C 4 o e C 4 l + C 4 o + C 4 s e C 4 n u C 4 o u C 5 j O C 5 g e C 4 p e C 4 s O C 4 g e C 5 i O C 4 r e C 4 q u C 4 o + C 5 i e C 4 s u C 4 h y A o U F J P U E N P T i k g X H U w M D N l X H U w M D N l I O C 4 n u C 4 s e C 4 k u C 4 m e C 4 s u C 4 r e C 4 q u C 4 s e C 4 h + C 4 q + C 4 s u C 4 o + C 4 t O C 4 o e C 4 l + C 4 o + C 4 s e C 4 n u C 4 o u C 5 j C A o U F J P U C k v Q X V 0 b 1 J l b W 9 2 Z W R D b 2 x 1 b W 5 z M S 5 7 4 L i l 4 L m I 4 L i y 4 L i q 4 L i 4 4 L i U L D R 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l 4 L i 1 4 L m I 4 L i i 4 L i Z I O C 5 g e C 4 m + C 4 p e C 4 h y w 1 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y X g u Y D g u J v g u K X g u L X g u Y j g u K L g u J k g 4 L m B 4 L i b 4 L i l 4 L i H L D Z 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i + C 4 t + C 5 i e C 4 r S w 3 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L g u L L g u K I s O 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v g u K P g u L T g u K H g u L L g u J M g K O C 4 q + C 4 u O C 5 i e C 4 m S k s O 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0 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z A z M j Q y 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D a G F u Z 2 V k J T I w V H l w Z T w v S X R l b V B h d G g + P C 9 J d G V t T G 9 j Y X R p b 2 4 + P F N 0 Y W J s Z U V u d H J p Z X M g L z 4 8 L 0 l 0 Z W 0 + P E l 0 Z W 0 + P E l 0 Z W 1 M b 2 N h d G l v b j 4 8 S X R l b V R 5 c G U + R m 9 y b X V s Y T w v S X R l b V R 5 c G U + P E l 0 Z W 1 Q Y X R o P l N l Y 3 R p b 2 4 x L 1 R h Y m x l J T I w M T A 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M 5 M j g y N z N a 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Q p L 1 N v d X J j Z T w v S X R l b V B h d G g + P C 9 J d G V t T G 9 j Y X R p b 2 4 + P F N 0 Y W J s Z U V u d H J p Z X M g L z 4 8 L 0 l 0 Z W 0 + P E l 0 Z W 0 + P E l 0 Z W 1 M b 2 N h d G l v b j 4 8 S X R l b V R 5 c G U + R m 9 y b X V s Y T w v S X R l b V R 5 c G U + P E l 0 Z W 1 Q Y X R o P l N l Y 3 R p b 2 4 x L 1 R h Y m x l J T I w M T A l M j A o N C k v R G F 0 Y T E w P C 9 J d G V t U G F 0 a D 4 8 L 0 l 0 Z W 1 M b 2 N h d G l v b j 4 8 U 3 R h Y m x l R W 5 0 c m l l c y A v P j w v S X R l b T 4 8 S X R l b T 4 8 S X R l b U x v Y 2 F 0 a W 9 u P j x J d G V t V H l w Z T 5 G b 3 J t d W x h P C 9 J d G V t V H l w Z T 4 8 S X R l b V B h d G g + U 2 V j d G l v b j E v V G F i b G U l M j A x M C U y M C g 0 K S 9 D a G F u Z 2 V k J T I w V H l w Z T w v S X R l b V B h d G g + P C 9 J d G V t T G 9 j Y X R p b 2 4 + P F N 0 Y W J s Z U V u d H J p Z X M g L z 4 8 L 0 l 0 Z W 0 + P E l 0 Z W 0 + P E l 0 Z W 1 M b 2 N h d G l v b j 4 8 S X R l b V R 5 c G U + R m 9 y b X V s Y T w v S X R l b V R 5 c G U + P E l 0 Z W 1 Q Y X R o P l N l Y 3 R p b 2 4 x L 1 R h Y m x l J T I w M 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0 O D E 4 N D c x W i 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N C k v U 2 9 1 c m N l P C 9 J d G V t U G F 0 a D 4 8 L 0 l 0 Z W 1 M b 2 N h d G l v b j 4 8 U 3 R h Y m x l R W 5 0 c m l l c y A v P j w v S X R l b T 4 8 S X R l b T 4 8 S X R l b U x v Y 2 F 0 a W 9 u P j x J d G V t V H l w Z T 5 G b 3 J t d W x h P C 9 J d G V t V H l w Z T 4 8 S X R l b V B h d G g + U 2 V j d G l v b j E v V G F i b G U l M j A z J T I w K D Q p L 0 R h d G E z P C 9 J d G V t U G F 0 a D 4 8 L 0 l 0 Z W 1 M b 2 N h d G l v b j 4 8 U 3 R h Y m x l R W 5 0 c m l l c y A v P j w v S X R l b T 4 8 S X R l b T 4 8 S X R l b U x v Y 2 F 0 a W 9 u P j x J d G V t V H l w Z T 5 G b 3 J t d W x h P C 9 J d G V t V H l w Z T 4 8 S X R l b V B h d G g + U 2 V j d G l v b j E v V G F i b G U l M j A z J T I w K D Q p L 0 N o Y W 5 n Z W Q l M j B U e X B l P C 9 J d G V t U G F 0 a D 4 8 L 0 l 0 Z W 1 M b 2 N h d G l v b j 4 8 U 3 R h Y m x l R W 5 0 c m l l c y A v P j w v S X R l b T 4 8 S X R l b T 4 8 S X R l b U x v Y 2 F 0 a W 9 u P j x J d G V t V H l w Z T 5 G b 3 J t d W x h P C 9 J d G V t V H l w Z T 4 8 S X R l b V B h d G g + U 2 V j d G l v b j E v V G F i b G U l M j A 0 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U 1 N T k y M D l a 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0 K S 9 T b 3 V y Y 2 U 8 L 0 l 0 Z W 1 Q Y X R o P j w v S X R l b U x v Y 2 F 0 a W 9 u P j x T d G F i b G V F b n R y a W V z I C 8 + P C 9 J d G V t P j x J d G V t P j x J d G V t T G 9 j Y X R p b 2 4 + P E l 0 Z W 1 U e X B l P k Z v c m 1 1 b G E 8 L 0 l 0 Z W 1 U e X B l P j x J d G V t U G F 0 a D 5 T Z W N 0 a W 9 u M S 9 U Y W J s Z S U y M D Q l M j A o N C k v R G F 0 Y T Q 8 L 0 l 0 Z W 1 Q Y X R o P j w v S X R l b U x v Y 2 F 0 a W 9 u P j x T d G F i b G V F b n R y a W V z I C 8 + P C 9 J d G V t P j x J d G V t P j x J d G V t T G 9 j Y X R p b 2 4 + P E l 0 Z W 1 U e X B l P k Z v c m 1 1 b G E 8 L 0 l 0 Z W 1 U e X B l P j x J d G V t U G F 0 a D 5 T Z W N 0 a W 9 u M S 9 U Y W J s Z S U y M D Q l M j A o N C k v Q 2 h h b m d l Z C U y M F R 5 c G U 8 L 0 l 0 Z W 1 Q Y X R o P j w v S X R l b U x v Y 2 F 0 a W 9 u P j x T d G F i b G V F b n R y a W V z I C 8 + P C 9 J d G V t P j x J d G V t P j x J d G V t T G 9 j Y X R p b 2 4 + P E l 0 Z W 1 U e X B l P k Z v c m 1 1 b G E 8 L 0 l 0 Z W 1 U e X B l P j x J d G V t U G F 0 a D 5 T Z W N 0 a W 9 u M S 9 U Y W J s Z S U y M D U 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j Q y M T c 1 M V o 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Q p L 1 N v d X J j Z T w v S X R l b V B h d G g + P C 9 J d G V t T G 9 j Y X R p b 2 4 + P F N 0 Y W J s Z U V u d H J p Z X M g L z 4 8 L 0 l 0 Z W 0 + P E l 0 Z W 0 + P E l 0 Z W 1 M b 2 N h d G l v b j 4 8 S X R l b V R 5 c G U + R m 9 y b X V s Y T w v S X R l b V R 5 c G U + P E l 0 Z W 1 Q Y X R o P l N l Y 3 R p b 2 4 x L 1 R h Y m x l J T I w N S U y M C g 0 K S 9 E Y X R h N T w v S X R l b V B h d G g + P C 9 J d G V t T G 9 j Y X R p b 2 4 + P F N 0 Y W J s Z U V u d H J p Z X M g L z 4 8 L 0 l 0 Z W 0 + P E l 0 Z W 0 + P E l 0 Z W 1 M b 2 N h d G l v b j 4 8 S X R l b V R 5 c G U + R m 9 y b X V s Y T w v S X R l b V R 5 c G U + P E l 0 Z W 1 Q Y X R o P l N l Y 3 R p b 2 4 x L 1 R h Y m x l J T I w N S U y M C g 0 K S 9 D a G F u Z 2 V k J T I w V H l w Z T w v S X R l b V B h d G g + P C 9 J d G V t T G 9 j Y X R p b 2 4 + P F N 0 Y W J s Z U V u d H J p Z X M g L z 4 8 L 0 l 0 Z W 0 + P E l 0 Z W 0 + P E l 0 Z W 1 M b 2 N h d G l v b j 4 8 S X R l b V R 5 c G U + R m 9 y b X V s Y T w v S X R l b V R 5 c G U + P E l 0 Z W 1 Q Y X R o P l N l Y 3 R p b 2 4 x L 1 R h Y m x l J T I w N i 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3 M T Y 0 M T Y z W i 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N C k v U 2 9 1 c m N l P C 9 J d G V t U G F 0 a D 4 8 L 0 l 0 Z W 1 M b 2 N h d G l v b j 4 8 U 3 R h Y m x l R W 5 0 c m l l c y A v P j w v S X R l b T 4 8 S X R l b T 4 8 S X R l b U x v Y 2 F 0 a W 9 u P j x J d G V t V H l w Z T 5 G b 3 J t d W x h P C 9 J d G V t V H l w Z T 4 8 S X R l b V B h d G g + U 2 V j d G l v b j E v V G F i b G U l M j A 2 J T I w K D Q p L 0 R h d G E 2 P C 9 J d G V t U G F 0 a D 4 8 L 0 l 0 Z W 1 M b 2 N h d G l v b j 4 8 U 3 R h Y m x l R W 5 0 c m l l c y A v P j w v S X R l b T 4 8 S X R l b T 4 8 S X R l b U x v Y 2 F 0 a W 9 u P j x J d G V t V H l w Z T 5 G b 3 J t d W x h P C 9 J d G V t V H l w Z T 4 8 S X R l b V B h d G g + U 2 V j d G l v b j E v V G F i b G U l M j A 2 J T I w K D Q p L 0 N o Y W 5 n Z W Q l M j B U e X B l P C 9 J d G V t U G F 0 a D 4 8 L 0 l 0 Z W 1 M b 2 N h d G l v b j 4 8 U 3 R h Y m x l R W 5 0 c m l l c y A v P j w v S X R l b T 4 8 S X R l b T 4 8 S X R l b U x v Y 2 F 0 a W 9 u P j x J d G V t V H l w Z T 5 G b 3 J t d W x h P C 9 J d G V t V H l w Z T 4 8 S X R l b V B h d G g + U 2 V j d G l v b j E v V G F i b G U l M j A 3 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c 5 N D Q y N D R a 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0 K S 9 T b 3 V y Y 2 U 8 L 0 l 0 Z W 1 Q Y X R o P j w v S X R l b U x v Y 2 F 0 a W 9 u P j x T d G F i b G V F b n R y a W V z I C 8 + P C 9 J d G V t P j x J d G V t P j x J d G V t T G 9 j Y X R p b 2 4 + P E l 0 Z W 1 U e X B l P k Z v c m 1 1 b G E 8 L 0 l 0 Z W 1 U e X B l P j x J d G V t U G F 0 a D 5 T Z W N 0 a W 9 u M S 9 U Y W J s Z S U y M D c l M j A o N C k v R G F 0 Y T c 8 L 0 l 0 Z W 1 Q Y X R o P j w v S X R l b U x v Y 2 F 0 a W 9 u P j x T d G F i b G V F b n R y a W V z I C 8 + P C 9 J d G V t P j x J d G V t P j x J d G V t T G 9 j Y X R p b 2 4 + P E l 0 Z W 1 U e X B l P k Z v c m 1 1 b G E 8 L 0 l 0 Z W 1 U e X B l P j x J d G V t U G F 0 a D 5 T Z W N 0 a W 9 u M S 9 U Y W J s Z S U y M D c l M j A o N C k v Q 2 h h b m d l Z C U y M F R 5 c G U 8 L 0 l 0 Z W 1 Q Y X R o P j w v S X R l b U x v Y 2 F 0 a W 9 u P j x T d G F i b G V F b n R y a W V z I C 8 + P C 9 J d G V t P j x J d G V t P j x J d G V t T G 9 j Y X R p b 2 4 + P E l 0 Z W 1 U e X B l P k Z v c m 1 1 b G E 8 L 0 l 0 Z W 1 U e X B l P j x J d G V t U G F 0 a D 5 T Z W N 0 a W 9 u M S 9 U Y W J s Z S U y M D g 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T m F 2 a W d h d G l v b l N 0 Z X B O Y W 1 l I i B W Y W x 1 Z T 0 i c 0 5 h d m l n Y X R p b 2 4 i I C 8 + P E V u d H J 5 I F R 5 c G U 9 I k Z p b G x M Y X N 0 V X B k Y X R l Z C I g V m F s d W U 9 I m Q y M D I z L T A y L T A z V D E w O j M z O j Q 1 L j g y N j Y 3 N z h 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0 K S 9 T b 3 V y Y 2 U 8 L 0 l 0 Z W 1 Q Y X R o P j w v S X R l b U x v Y 2 F 0 a W 9 u P j x T d G F i b G V F b n R y a W V z I C 8 + P C 9 J d G V t P j x J d G V t P j x J d G V t T G 9 j Y X R p b 2 4 + P E l 0 Z W 1 U e X B l P k Z v c m 1 1 b G E 8 L 0 l 0 Z W 1 U e X B l P j x J d G V t U G F 0 a D 5 T Z W N 0 a W 9 u M S 9 U Y W J s Z S U y M D g l M j A o N C k v R G F 0 Y T g 8 L 0 l 0 Z W 1 Q Y X R o P j w v S X R l b U x v Y 2 F 0 a W 9 u P j x T d G F i b G V F b n R y a W V z I C 8 + P C 9 J d G V t P j x J d G V t P j x J d G V t T G 9 j Y X R p b 2 4 + P E l 0 Z W 1 U e X B l P k Z v c m 1 1 b G E 8 L 0 l 0 Z W 1 U e X B l P j x J d G V t U G F 0 a D 5 T Z W N 0 a W 9 u M S 9 U Y W J s Z S U y M D g l M j A o N C k v Q 2 h h b m d l Z C U y M F R 5 c G U 8 L 0 l 0 Z W 1 Q Y X R o P j w v S X R l b U x v Y 2 F 0 a W 9 u P j x T d G F i b G V F b n R y a W V z I C 8 + P C 9 J d G V t P j x J d G V t P j x J d G V t T G 9 j Y X R p b 2 4 + P E l 0 Z W 1 U e X B l P k Z v c m 1 1 b G E 8 L 0 l 0 Z W 1 U e X B l P j x J d G V t U G F 0 a D 5 T Z W N 0 a W 9 u M S 9 U Y W J s Z S U y M D 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T m F 2 a W d h d G l v b l N 0 Z X B O Y W 1 l I i B W Y W x 1 Z T 0 i c 0 5 h d m l n Y X R p b 2 4 i I C 8 + P E V u d H J 5 I F R 5 c G U 9 I k Z p b G x M Y X N 0 V X B k Y X R l Z C I g V m F s d W U 9 I m Q y M D I z L T A y L T A z V D E w O j M z O j Q 1 L j k w M T E z N D R a 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0 K S 9 T b 3 V y Y 2 U 8 L 0 l 0 Z W 1 Q Y X R o P j w v S X R l b U x v Y 2 F 0 a W 9 u P j x T d G F i b G V F b n R y a W V z I C 8 + P C 9 J d G V t P j x J d G V t P j x J d G V t T G 9 j Y X R p b 2 4 + P E l 0 Z W 1 U e X B l P k Z v c m 1 1 b G E 8 L 0 l 0 Z W 1 U e X B l P j x J d G V t U G F 0 a D 5 T Z W N 0 a W 9 u M S 9 U Y W J s Z S U y M D k l M j A o N C k v R G F 0 Y T k 8 L 0 l 0 Z W 1 Q Y X R o P j w v S X R l b U x v Y 2 F 0 a W 9 u P j x T d G F i b G V F b n R y a W V z I C 8 + P C 9 J d G V t P j x J d G V t P j x J d G V t T G 9 j Y X R p b 2 4 + P E l 0 Z W 1 U e X B l P k Z v c m 1 1 b G E 8 L 0 l 0 Z W 1 U e X B l P j x J d G V t U G F 0 a D 5 T Z W N 0 a W 9 u M S 9 U Y W J s Z S U y M D k l M j A o N C k v Q 2 h h b m d l Z C U y M F R 5 c G U 8 L 0 l 0 Z W 1 Q Y X R o P j w v S X R l b U x v Y 2 F 0 a W 9 u P j x T d G F i b G V F b n R y a W V z I C 8 + P C 9 J d G V t P j w v S X R l b X M + P C 9 M b 2 N h b F B h Y 2 t h Z 2 V N Z X R h Z G F 0 Y U Z p b G U + F g A A A F B L B Q Y A A A A A A A A A A A A A A A A A A A A A A A A m A Q A A A Q A A A N C M n d 8 B F d E R j H o A w E / C l + s B A A A A i m w u j E j i 5 0 W + p x 0 w b k Y 8 C w A A A A A C A A A A A A A Q Z g A A A A E A A C A A A A B W y U I K k F D / K 1 8 I h I G T Y H E V Z P K b m 9 X j i K E p K 3 / i h / 9 F q A A A A A A O g A A A A A I A A C A A A A D w 9 + P w Q U M k z z 6 A o g I V v O 9 S P 1 u A c 4 M y S U u w K 4 f 4 c a C e J l A A A A C e G T d Z t y 1 R s a M Q U a j k d S O d r 0 v F d o n L 1 m Z r A Q L l U P n s 5 3 5 M X E Q 0 d U G T 0 z f z 2 H k W x z p M L H 9 B j 3 Q l / m Y G q n I E d 3 8 T R t n Y m a v + f Q I 9 7 1 v x / K 3 w L E A A A A C 6 o K j 7 s l J H E z Q f v C 0 8 U V / m U k S R t P U K 5 n N V J L 1 B + h 5 U i i L C 5 j b c S Y D Y L f V F j G I g H d l 7 L R L P K n H / c 1 Z E L I J c k j z i < / 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7</vt:i4>
      </vt:variant>
    </vt:vector>
  </HeadingPairs>
  <TitlesOfParts>
    <vt:vector size="7" baseType="lpstr">
      <vt:lpstr>Price</vt:lpstr>
      <vt:lpstr>Form - Normal</vt:lpstr>
      <vt:lpstr>Form - Financial</vt:lpstr>
      <vt:lpstr>SABINA</vt:lpstr>
      <vt:lpstr>DOHOME</vt:lpstr>
      <vt:lpstr>PLUS</vt:lpstr>
      <vt:lpstr>RPH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IT-BAAC</cp:lastModifiedBy>
  <dcterms:created xsi:type="dcterms:W3CDTF">2020-09-21T15:20:24Z</dcterms:created>
  <dcterms:modified xsi:type="dcterms:W3CDTF">2023-03-20T15:10:05Z</dcterms:modified>
</cp:coreProperties>
</file>