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D:\เอกสารทุกธนาคาร\หุ้นสามัญ\ลงทุนกล้วยๆ\คอร์สเรียนอ.ประพาส\HW\Day4\PLUS\"/>
    </mc:Choice>
  </mc:AlternateContent>
  <xr:revisionPtr revIDLastSave="0" documentId="13_ncr:1_{C2BA472E-B0D3-4DF5-AAA7-4225B93E3D69}" xr6:coauthVersionLast="47" xr6:coauthVersionMax="47" xr10:uidLastSave="{00000000-0000-0000-0000-000000000000}"/>
  <bookViews>
    <workbookView xWindow="-120" yWindow="-120" windowWidth="20730" windowHeight="11160" activeTab="1" xr2:uid="{00000000-000D-0000-FFFF-FFFF00000000}"/>
  </bookViews>
  <sheets>
    <sheet name="Price" sheetId="23" r:id="rId1"/>
    <sheet name="PLUS" sheetId="24" r:id="rId2"/>
  </sheets>
  <definedNames>
    <definedName name="ExternalData_2" localSheetId="0" hidden="1">Price!$A$1:$L$878</definedName>
  </definedNames>
  <calcPr calcId="181029"/>
</workbook>
</file>

<file path=xl/calcChain.xml><?xml version="1.0" encoding="utf-8"?>
<calcChain xmlns="http://schemas.openxmlformats.org/spreadsheetml/2006/main">
  <c r="Q661" i="24" l="1"/>
  <c r="Q629" i="24"/>
  <c r="Q628" i="24"/>
  <c r="Q627" i="24"/>
  <c r="Q626" i="24"/>
  <c r="Q624" i="24"/>
  <c r="Q623" i="24"/>
  <c r="Q622" i="24"/>
  <c r="Q621" i="24"/>
  <c r="Q619" i="24"/>
  <c r="Q618" i="24"/>
  <c r="Q617" i="24"/>
  <c r="Q616" i="24"/>
  <c r="Q614" i="24"/>
  <c r="Q613" i="24"/>
  <c r="Q612" i="24"/>
  <c r="Q611" i="24"/>
  <c r="Q602" i="24"/>
  <c r="Q608" i="24" s="1"/>
  <c r="Q601" i="24"/>
  <c r="Q607" i="24" s="1"/>
  <c r="Q600" i="24"/>
  <c r="Q599" i="24"/>
  <c r="Q605" i="24" s="1"/>
  <c r="Q596" i="24"/>
  <c r="Q595" i="24"/>
  <c r="Q594" i="24"/>
  <c r="Q593" i="24"/>
  <c r="Q587" i="24"/>
  <c r="Q586" i="24"/>
  <c r="Q585" i="24"/>
  <c r="Q584" i="24"/>
  <c r="Q580" i="24"/>
  <c r="Q579" i="24"/>
  <c r="Q578" i="24"/>
  <c r="Q577" i="24"/>
  <c r="Q566" i="24"/>
  <c r="Q565" i="24"/>
  <c r="Q564" i="24"/>
  <c r="Q563" i="24"/>
  <c r="Q535" i="24"/>
  <c r="Q534" i="24"/>
  <c r="Q533" i="24"/>
  <c r="Q532" i="24"/>
  <c r="Q527" i="24"/>
  <c r="Q526" i="24"/>
  <c r="Q525" i="24"/>
  <c r="Q528" i="24" s="1"/>
  <c r="Q524" i="24"/>
  <c r="Q519" i="24"/>
  <c r="Q518" i="24"/>
  <c r="Q517" i="24"/>
  <c r="Q520" i="24" s="1"/>
  <c r="Q516" i="24"/>
  <c r="Q502" i="24"/>
  <c r="Q501" i="24"/>
  <c r="Q500" i="24"/>
  <c r="Q499" i="24"/>
  <c r="Q495" i="24"/>
  <c r="Q494" i="24"/>
  <c r="Q493" i="24"/>
  <c r="Q492" i="24"/>
  <c r="Q496" i="24" s="1"/>
  <c r="Q489" i="24"/>
  <c r="Q488" i="24"/>
  <c r="Q487" i="24"/>
  <c r="Q486" i="24"/>
  <c r="Q483" i="24"/>
  <c r="Q482" i="24"/>
  <c r="Q481" i="24"/>
  <c r="Q480" i="24"/>
  <c r="Q477" i="24"/>
  <c r="Q476" i="24"/>
  <c r="Q475" i="24"/>
  <c r="Q474" i="24"/>
  <c r="Q478" i="24" s="1"/>
  <c r="Q471" i="24"/>
  <c r="Q470" i="24"/>
  <c r="Q469" i="24"/>
  <c r="Q468" i="24"/>
  <c r="Q472" i="24" s="1"/>
  <c r="Q464" i="24"/>
  <c r="Q463" i="24"/>
  <c r="Q509" i="24" s="1"/>
  <c r="Q462" i="24"/>
  <c r="Q508" i="24" s="1"/>
  <c r="Q461" i="24"/>
  <c r="Q457" i="24"/>
  <c r="Q648" i="24" s="1"/>
  <c r="Q456" i="24"/>
  <c r="Q455" i="24"/>
  <c r="Q454" i="24"/>
  <c r="Q451" i="24"/>
  <c r="Q452" i="24" s="1"/>
  <c r="Q450" i="24"/>
  <c r="Q449" i="24"/>
  <c r="Q448" i="24"/>
  <c r="Q444" i="24"/>
  <c r="Q443" i="24"/>
  <c r="Q442" i="24"/>
  <c r="Q441" i="24"/>
  <c r="Q438" i="24"/>
  <c r="Q437" i="24"/>
  <c r="Q436" i="24"/>
  <c r="Q435" i="24"/>
  <c r="Q414" i="24"/>
  <c r="Q413" i="24"/>
  <c r="Q412" i="24"/>
  <c r="Q411" i="24"/>
  <c r="Q408" i="24"/>
  <c r="Q407" i="24"/>
  <c r="Q406" i="24"/>
  <c r="Q405" i="24"/>
  <c r="Q402" i="24"/>
  <c r="Q445" i="24" s="1"/>
  <c r="Q401" i="24"/>
  <c r="Q400" i="24"/>
  <c r="Q399" i="24"/>
  <c r="Q396" i="24"/>
  <c r="Q397" i="24" s="1"/>
  <c r="Q395" i="24"/>
  <c r="Q394" i="24"/>
  <c r="Q393" i="24"/>
  <c r="Q390" i="24"/>
  <c r="Q389" i="24"/>
  <c r="Q388" i="24"/>
  <c r="Q387" i="24"/>
  <c r="Q384" i="24"/>
  <c r="Q383" i="24"/>
  <c r="Q382" i="24"/>
  <c r="Q381" i="24"/>
  <c r="Q378" i="24"/>
  <c r="Q377" i="24"/>
  <c r="Q376" i="24"/>
  <c r="Q375" i="24"/>
  <c r="Q372" i="24"/>
  <c r="Q371" i="24"/>
  <c r="Q370" i="24"/>
  <c r="Q369" i="24"/>
  <c r="Q366" i="24"/>
  <c r="Q367" i="24" s="1"/>
  <c r="Q365" i="24"/>
  <c r="Q364" i="24"/>
  <c r="Q363" i="24"/>
  <c r="Q360" i="24"/>
  <c r="Q359" i="24"/>
  <c r="Q358" i="24"/>
  <c r="Q357" i="24"/>
  <c r="Q354" i="24"/>
  <c r="Q353" i="24"/>
  <c r="Q352" i="24"/>
  <c r="Q351" i="24"/>
  <c r="Q215" i="24"/>
  <c r="Q213" i="24"/>
  <c r="Q122" i="24"/>
  <c r="Q124" i="24" s="1"/>
  <c r="Q121" i="24"/>
  <c r="Q120" i="24"/>
  <c r="Q119" i="24"/>
  <c r="Q123" i="24" s="1"/>
  <c r="Q125" i="24" s="1"/>
  <c r="P654" i="24"/>
  <c r="P629" i="24"/>
  <c r="P628" i="24"/>
  <c r="P627" i="24"/>
  <c r="P626" i="24"/>
  <c r="P624" i="24"/>
  <c r="P623" i="24"/>
  <c r="P622" i="24"/>
  <c r="P621" i="24"/>
  <c r="P619" i="24"/>
  <c r="P618" i="24"/>
  <c r="P617" i="24"/>
  <c r="P616" i="24"/>
  <c r="P614" i="24"/>
  <c r="P613" i="24"/>
  <c r="P612" i="24"/>
  <c r="P611" i="24"/>
  <c r="P602" i="24"/>
  <c r="P608" i="24" s="1"/>
  <c r="P601" i="24"/>
  <c r="P607" i="24" s="1"/>
  <c r="P600" i="24"/>
  <c r="P599" i="24"/>
  <c r="P605" i="24" s="1"/>
  <c r="P596" i="24"/>
  <c r="P595" i="24"/>
  <c r="P594" i="24"/>
  <c r="P593" i="24"/>
  <c r="P587" i="24"/>
  <c r="P586" i="24"/>
  <c r="P585" i="24"/>
  <c r="P584" i="24"/>
  <c r="P580" i="24"/>
  <c r="P579" i="24"/>
  <c r="P578" i="24"/>
  <c r="P577" i="24"/>
  <c r="P566" i="24"/>
  <c r="P565" i="24"/>
  <c r="P564" i="24"/>
  <c r="P563" i="24"/>
  <c r="P535" i="24"/>
  <c r="P534" i="24"/>
  <c r="P533" i="24"/>
  <c r="P532" i="24"/>
  <c r="P527" i="24"/>
  <c r="P526" i="24"/>
  <c r="P525" i="24"/>
  <c r="P524" i="24"/>
  <c r="P519" i="24"/>
  <c r="P518" i="24"/>
  <c r="P517" i="24"/>
  <c r="P516" i="24"/>
  <c r="P502" i="24"/>
  <c r="P501" i="24"/>
  <c r="P500" i="24"/>
  <c r="P499" i="24"/>
  <c r="P495" i="24"/>
  <c r="P494" i="24"/>
  <c r="P493" i="24"/>
  <c r="P492" i="24"/>
  <c r="P489" i="24"/>
  <c r="P488" i="24"/>
  <c r="P487" i="24"/>
  <c r="P486" i="24"/>
  <c r="P483" i="24"/>
  <c r="P482" i="24"/>
  <c r="P481" i="24"/>
  <c r="P480" i="24"/>
  <c r="P477" i="24"/>
  <c r="P476" i="24"/>
  <c r="P475" i="24"/>
  <c r="P474" i="24"/>
  <c r="P471" i="24"/>
  <c r="P470" i="24"/>
  <c r="P469" i="24"/>
  <c r="P468" i="24"/>
  <c r="P464" i="24"/>
  <c r="P510" i="24" s="1"/>
  <c r="P463" i="24"/>
  <c r="P509" i="24" s="1"/>
  <c r="P462" i="24"/>
  <c r="P508" i="24" s="1"/>
  <c r="P461" i="24"/>
  <c r="P457" i="24"/>
  <c r="P648" i="24" s="1"/>
  <c r="P456" i="24"/>
  <c r="P455" i="24"/>
  <c r="P454" i="24"/>
  <c r="P451" i="24"/>
  <c r="P450" i="24"/>
  <c r="P449" i="24"/>
  <c r="P448" i="24"/>
  <c r="P444" i="24"/>
  <c r="P443" i="24"/>
  <c r="P442" i="24"/>
  <c r="P441" i="24"/>
  <c r="P438" i="24"/>
  <c r="P437" i="24"/>
  <c r="P436" i="24"/>
  <c r="P435" i="24"/>
  <c r="P414" i="24"/>
  <c r="P413" i="24"/>
  <c r="P412" i="24"/>
  <c r="P411" i="24"/>
  <c r="P408" i="24"/>
  <c r="P407" i="24"/>
  <c r="P406" i="24"/>
  <c r="P405" i="24"/>
  <c r="P402" i="24"/>
  <c r="P401" i="24"/>
  <c r="P400" i="24"/>
  <c r="P399" i="24"/>
  <c r="P396" i="24"/>
  <c r="P395" i="24"/>
  <c r="P394" i="24"/>
  <c r="P393" i="24"/>
  <c r="P390" i="24"/>
  <c r="P391" i="24" s="1"/>
  <c r="P389" i="24"/>
  <c r="P388" i="24"/>
  <c r="P387" i="24"/>
  <c r="P384" i="24"/>
  <c r="P385" i="24" s="1"/>
  <c r="P383" i="24"/>
  <c r="P382" i="24"/>
  <c r="P381" i="24"/>
  <c r="P378" i="24"/>
  <c r="P377" i="24"/>
  <c r="P376" i="24"/>
  <c r="P375" i="24"/>
  <c r="P372" i="24"/>
  <c r="P373" i="24" s="1"/>
  <c r="P371" i="24"/>
  <c r="P370" i="24"/>
  <c r="P369" i="24"/>
  <c r="P366" i="24"/>
  <c r="P367" i="24" s="1"/>
  <c r="P365" i="24"/>
  <c r="P364" i="24"/>
  <c r="P363" i="24"/>
  <c r="P360" i="24"/>
  <c r="P361" i="24" s="1"/>
  <c r="P359" i="24"/>
  <c r="P358" i="24"/>
  <c r="P357" i="24"/>
  <c r="P354" i="24"/>
  <c r="P355" i="24" s="1"/>
  <c r="P353" i="24"/>
  <c r="P352" i="24"/>
  <c r="P351" i="24"/>
  <c r="P213" i="24"/>
  <c r="P215" i="24" s="1"/>
  <c r="P122" i="24"/>
  <c r="P124" i="24" s="1"/>
  <c r="P121" i="24"/>
  <c r="P120" i="24"/>
  <c r="P119" i="24"/>
  <c r="P123" i="24" s="1"/>
  <c r="Q655" i="24" l="1"/>
  <c r="Q503" i="24"/>
  <c r="Q391" i="24"/>
  <c r="Q409" i="24"/>
  <c r="Q361" i="24"/>
  <c r="Q373" i="24"/>
  <c r="Q507" i="24"/>
  <c r="Q536" i="24"/>
  <c r="Q606" i="24"/>
  <c r="Q355" i="24"/>
  <c r="Q379" i="24"/>
  <c r="Q385" i="24"/>
  <c r="Q484" i="24"/>
  <c r="Q490" i="24"/>
  <c r="Q567" i="24"/>
  <c r="Q581" i="24"/>
  <c r="Q643" i="24"/>
  <c r="P125" i="24"/>
  <c r="P606" i="24"/>
  <c r="Q458" i="24"/>
  <c r="Q510" i="24"/>
  <c r="Q654" i="24"/>
  <c r="Q669" i="24"/>
  <c r="Q652" i="24"/>
  <c r="P528" i="24"/>
  <c r="Q530" i="24" s="1"/>
  <c r="P536" i="24"/>
  <c r="Q538" i="24" s="1"/>
  <c r="Q644" i="24"/>
  <c r="P490" i="24"/>
  <c r="Q637" i="24"/>
  <c r="Q636" i="24"/>
  <c r="Q415" i="24"/>
  <c r="Q439" i="24"/>
  <c r="Q465" i="24"/>
  <c r="Q588" i="24"/>
  <c r="Q603" i="24" s="1"/>
  <c r="P452" i="24"/>
  <c r="P637" i="24"/>
  <c r="P409" i="24"/>
  <c r="P415" i="24"/>
  <c r="P520" i="24"/>
  <c r="Q522" i="24" s="1"/>
  <c r="P439" i="24"/>
  <c r="P445" i="24"/>
  <c r="P465" i="24"/>
  <c r="P472" i="24"/>
  <c r="P478" i="24"/>
  <c r="P484" i="24"/>
  <c r="P496" i="24"/>
  <c r="P503" i="24"/>
  <c r="P504" i="24" s="1"/>
  <c r="P507" i="24"/>
  <c r="P567" i="24"/>
  <c r="P581" i="24"/>
  <c r="P588" i="24"/>
  <c r="P590" i="24" s="1"/>
  <c r="P632" i="24"/>
  <c r="P397" i="24"/>
  <c r="P379" i="24"/>
  <c r="P458" i="24"/>
  <c r="P652" i="24"/>
  <c r="P636" i="24"/>
  <c r="P669" i="24"/>
  <c r="P655" i="24"/>
  <c r="N721" i="24"/>
  <c r="O720" i="24"/>
  <c r="P720" i="24" s="1"/>
  <c r="M717" i="24"/>
  <c r="N716" i="24"/>
  <c r="N717" i="24" s="1"/>
  <c r="L713" i="24"/>
  <c r="M712" i="24"/>
  <c r="M713" i="24" s="1"/>
  <c r="K709" i="24"/>
  <c r="L708" i="24"/>
  <c r="L709" i="24" s="1"/>
  <c r="J705" i="24"/>
  <c r="K704" i="24"/>
  <c r="K705" i="24" s="1"/>
  <c r="I701" i="24"/>
  <c r="J700" i="24"/>
  <c r="K700" i="24" s="1"/>
  <c r="H697" i="24"/>
  <c r="I696" i="24"/>
  <c r="I697" i="24" s="1"/>
  <c r="G693" i="24"/>
  <c r="H692" i="24"/>
  <c r="H693" i="24" s="1"/>
  <c r="F689" i="24"/>
  <c r="G688" i="24"/>
  <c r="H688" i="24" s="1"/>
  <c r="E685" i="24"/>
  <c r="F684" i="24"/>
  <c r="F685" i="24" s="1"/>
  <c r="D681" i="24"/>
  <c r="E680" i="24"/>
  <c r="E681" i="24" s="1"/>
  <c r="C677" i="24"/>
  <c r="D676" i="24"/>
  <c r="D677" i="24" s="1"/>
  <c r="B673" i="24"/>
  <c r="C672" i="24"/>
  <c r="C673" i="24" s="1"/>
  <c r="N669" i="24"/>
  <c r="O654" i="24"/>
  <c r="N654" i="24"/>
  <c r="M654" i="24"/>
  <c r="L654" i="24"/>
  <c r="K654" i="24"/>
  <c r="J654" i="24"/>
  <c r="I654" i="24"/>
  <c r="H654" i="24"/>
  <c r="G654" i="24"/>
  <c r="F654" i="24"/>
  <c r="E654" i="24"/>
  <c r="D654" i="24"/>
  <c r="C654" i="24"/>
  <c r="B654" i="24"/>
  <c r="N652" i="24"/>
  <c r="M652" i="24"/>
  <c r="L652" i="24"/>
  <c r="K652" i="24"/>
  <c r="J652" i="24"/>
  <c r="I652" i="24"/>
  <c r="H652" i="24"/>
  <c r="G652" i="24"/>
  <c r="F652" i="24"/>
  <c r="E652" i="24"/>
  <c r="D652" i="24"/>
  <c r="C652" i="24"/>
  <c r="B652" i="24"/>
  <c r="O629" i="24"/>
  <c r="N629" i="24"/>
  <c r="M629" i="24"/>
  <c r="L629" i="24"/>
  <c r="K629" i="24"/>
  <c r="J629" i="24"/>
  <c r="I629" i="24"/>
  <c r="H629" i="24"/>
  <c r="G629" i="24"/>
  <c r="F629" i="24"/>
  <c r="E629" i="24"/>
  <c r="D629" i="24"/>
  <c r="C629" i="24"/>
  <c r="B629" i="24"/>
  <c r="O628" i="24"/>
  <c r="N628" i="24"/>
  <c r="M628" i="24"/>
  <c r="L628" i="24"/>
  <c r="K628" i="24"/>
  <c r="J628" i="24"/>
  <c r="I628" i="24"/>
  <c r="H628" i="24"/>
  <c r="G628" i="24"/>
  <c r="F628" i="24"/>
  <c r="E628" i="24"/>
  <c r="D628" i="24"/>
  <c r="C628" i="24"/>
  <c r="B628" i="24"/>
  <c r="O627" i="24"/>
  <c r="N627" i="24"/>
  <c r="M627" i="24"/>
  <c r="L627" i="24"/>
  <c r="K627" i="24"/>
  <c r="J627" i="24"/>
  <c r="I627" i="24"/>
  <c r="H627" i="24"/>
  <c r="G627" i="24"/>
  <c r="F627" i="24"/>
  <c r="E627" i="24"/>
  <c r="D627" i="24"/>
  <c r="C627" i="24"/>
  <c r="B627" i="24"/>
  <c r="O626" i="24"/>
  <c r="N626" i="24"/>
  <c r="M626" i="24"/>
  <c r="L626" i="24"/>
  <c r="K626" i="24"/>
  <c r="J626" i="24"/>
  <c r="I626" i="24"/>
  <c r="H626" i="24"/>
  <c r="G626" i="24"/>
  <c r="F626" i="24"/>
  <c r="E626" i="24"/>
  <c r="D626" i="24"/>
  <c r="C626" i="24"/>
  <c r="B626" i="24"/>
  <c r="O624" i="24"/>
  <c r="N624" i="24"/>
  <c r="M624" i="24"/>
  <c r="L624" i="24"/>
  <c r="K624" i="24"/>
  <c r="J624" i="24"/>
  <c r="I624" i="24"/>
  <c r="H624" i="24"/>
  <c r="G624" i="24"/>
  <c r="F624" i="24"/>
  <c r="E624" i="24"/>
  <c r="D624" i="24"/>
  <c r="C624" i="24"/>
  <c r="B624" i="24"/>
  <c r="O623" i="24"/>
  <c r="N623" i="24"/>
  <c r="M623" i="24"/>
  <c r="L623" i="24"/>
  <c r="K623" i="24"/>
  <c r="J623" i="24"/>
  <c r="I623" i="24"/>
  <c r="H623" i="24"/>
  <c r="G623" i="24"/>
  <c r="F623" i="24"/>
  <c r="E623" i="24"/>
  <c r="D623" i="24"/>
  <c r="C623" i="24"/>
  <c r="B623" i="24"/>
  <c r="O622" i="24"/>
  <c r="N622" i="24"/>
  <c r="M622" i="24"/>
  <c r="L622" i="24"/>
  <c r="K622" i="24"/>
  <c r="J622" i="24"/>
  <c r="I622" i="24"/>
  <c r="H622" i="24"/>
  <c r="G622" i="24"/>
  <c r="F622" i="24"/>
  <c r="E622" i="24"/>
  <c r="D622" i="24"/>
  <c r="C622" i="24"/>
  <c r="B622" i="24"/>
  <c r="O621" i="24"/>
  <c r="N621" i="24"/>
  <c r="M621" i="24"/>
  <c r="L621" i="24"/>
  <c r="K621" i="24"/>
  <c r="J621" i="24"/>
  <c r="I621" i="24"/>
  <c r="H621" i="24"/>
  <c r="G621" i="24"/>
  <c r="F621" i="24"/>
  <c r="E621" i="24"/>
  <c r="D621" i="24"/>
  <c r="C621" i="24"/>
  <c r="B621" i="24"/>
  <c r="O619" i="24"/>
  <c r="N619" i="24"/>
  <c r="M619" i="24"/>
  <c r="L619" i="24"/>
  <c r="K619" i="24"/>
  <c r="J619" i="24"/>
  <c r="I619" i="24"/>
  <c r="H619" i="24"/>
  <c r="G619" i="24"/>
  <c r="F619" i="24"/>
  <c r="E619" i="24"/>
  <c r="D619" i="24"/>
  <c r="C619" i="24"/>
  <c r="B619" i="24"/>
  <c r="O618" i="24"/>
  <c r="N618" i="24"/>
  <c r="M618" i="24"/>
  <c r="L618" i="24"/>
  <c r="K618" i="24"/>
  <c r="J618" i="24"/>
  <c r="I618" i="24"/>
  <c r="H618" i="24"/>
  <c r="G618" i="24"/>
  <c r="F618" i="24"/>
  <c r="E618" i="24"/>
  <c r="D618" i="24"/>
  <c r="C618" i="24"/>
  <c r="B618" i="24"/>
  <c r="O617" i="24"/>
  <c r="N617" i="24"/>
  <c r="M617" i="24"/>
  <c r="L617" i="24"/>
  <c r="K617" i="24"/>
  <c r="J617" i="24"/>
  <c r="I617" i="24"/>
  <c r="H617" i="24"/>
  <c r="G617" i="24"/>
  <c r="F617" i="24"/>
  <c r="E617" i="24"/>
  <c r="D617" i="24"/>
  <c r="C617" i="24"/>
  <c r="B617" i="24"/>
  <c r="O616" i="24"/>
  <c r="N616" i="24"/>
  <c r="M616" i="24"/>
  <c r="L616" i="24"/>
  <c r="K616" i="24"/>
  <c r="J616" i="24"/>
  <c r="I616" i="24"/>
  <c r="H616" i="24"/>
  <c r="G616" i="24"/>
  <c r="F616" i="24"/>
  <c r="E616" i="24"/>
  <c r="D616" i="24"/>
  <c r="C616" i="24"/>
  <c r="B616" i="24"/>
  <c r="O614" i="24"/>
  <c r="N614" i="24"/>
  <c r="M614" i="24"/>
  <c r="L614" i="24"/>
  <c r="K614" i="24"/>
  <c r="J614" i="24"/>
  <c r="I614" i="24"/>
  <c r="H614" i="24"/>
  <c r="G614" i="24"/>
  <c r="F614" i="24"/>
  <c r="E614" i="24"/>
  <c r="D614" i="24"/>
  <c r="C614" i="24"/>
  <c r="B614" i="24"/>
  <c r="O613" i="24"/>
  <c r="N613" i="24"/>
  <c r="M613" i="24"/>
  <c r="L613" i="24"/>
  <c r="K613" i="24"/>
  <c r="J613" i="24"/>
  <c r="I613" i="24"/>
  <c r="H613" i="24"/>
  <c r="G613" i="24"/>
  <c r="F613" i="24"/>
  <c r="E613" i="24"/>
  <c r="D613" i="24"/>
  <c r="C613" i="24"/>
  <c r="B613" i="24"/>
  <c r="O612" i="24"/>
  <c r="N612" i="24"/>
  <c r="M612" i="24"/>
  <c r="L612" i="24"/>
  <c r="K612" i="24"/>
  <c r="J612" i="24"/>
  <c r="I612" i="24"/>
  <c r="H612" i="24"/>
  <c r="G612" i="24"/>
  <c r="F612" i="24"/>
  <c r="E612" i="24"/>
  <c r="D612" i="24"/>
  <c r="C612" i="24"/>
  <c r="B612" i="24"/>
  <c r="O611" i="24"/>
  <c r="N611" i="24"/>
  <c r="M611" i="24"/>
  <c r="L611" i="24"/>
  <c r="K611" i="24"/>
  <c r="J611" i="24"/>
  <c r="I611" i="24"/>
  <c r="H611" i="24"/>
  <c r="G611" i="24"/>
  <c r="F611" i="24"/>
  <c r="E611" i="24"/>
  <c r="D611" i="24"/>
  <c r="C611" i="24"/>
  <c r="B611" i="24"/>
  <c r="O602" i="24"/>
  <c r="N602" i="24"/>
  <c r="N608" i="24" s="1"/>
  <c r="M602" i="24"/>
  <c r="L602" i="24"/>
  <c r="K602" i="24"/>
  <c r="J602" i="24"/>
  <c r="J608" i="24" s="1"/>
  <c r="I602" i="24"/>
  <c r="H602" i="24"/>
  <c r="G602" i="24"/>
  <c r="F602" i="24"/>
  <c r="F608" i="24" s="1"/>
  <c r="E602" i="24"/>
  <c r="D602" i="24"/>
  <c r="C602" i="24"/>
  <c r="B602" i="24"/>
  <c r="B608" i="24" s="1"/>
  <c r="O601" i="24"/>
  <c r="N601" i="24"/>
  <c r="N607" i="24" s="1"/>
  <c r="M601" i="24"/>
  <c r="L601" i="24"/>
  <c r="L607" i="24" s="1"/>
  <c r="K601" i="24"/>
  <c r="J601" i="24"/>
  <c r="I601" i="24"/>
  <c r="H601" i="24"/>
  <c r="H607" i="24" s="1"/>
  <c r="G601" i="24"/>
  <c r="F601" i="24"/>
  <c r="E601" i="24"/>
  <c r="D601" i="24"/>
  <c r="D607" i="24" s="1"/>
  <c r="C601" i="24"/>
  <c r="B601" i="24"/>
  <c r="O600" i="24"/>
  <c r="N600" i="24"/>
  <c r="N606" i="24" s="1"/>
  <c r="M600" i="24"/>
  <c r="L600" i="24"/>
  <c r="K600" i="24"/>
  <c r="J600" i="24"/>
  <c r="J606" i="24" s="1"/>
  <c r="I600" i="24"/>
  <c r="H600" i="24"/>
  <c r="G600" i="24"/>
  <c r="F600" i="24"/>
  <c r="F606" i="24" s="1"/>
  <c r="E600" i="24"/>
  <c r="D600" i="24"/>
  <c r="C600" i="24"/>
  <c r="B600" i="24"/>
  <c r="B606" i="24" s="1"/>
  <c r="O599" i="24"/>
  <c r="N599" i="24"/>
  <c r="M599" i="24"/>
  <c r="L599" i="24"/>
  <c r="L605" i="24" s="1"/>
  <c r="K599" i="24"/>
  <c r="J599" i="24"/>
  <c r="I599" i="24"/>
  <c r="H599" i="24"/>
  <c r="H605" i="24" s="1"/>
  <c r="G599" i="24"/>
  <c r="F599" i="24"/>
  <c r="E599" i="24"/>
  <c r="D599" i="24"/>
  <c r="D605" i="24" s="1"/>
  <c r="C599" i="24"/>
  <c r="B599" i="24"/>
  <c r="O596" i="24"/>
  <c r="N596" i="24"/>
  <c r="M596" i="24"/>
  <c r="L596" i="24"/>
  <c r="K596" i="24"/>
  <c r="J596" i="24"/>
  <c r="I596" i="24"/>
  <c r="H596" i="24"/>
  <c r="G596" i="24"/>
  <c r="F596" i="24"/>
  <c r="E596" i="24"/>
  <c r="D596" i="24"/>
  <c r="C596" i="24"/>
  <c r="B596" i="24"/>
  <c r="O595" i="24"/>
  <c r="N595" i="24"/>
  <c r="M595" i="24"/>
  <c r="L595" i="24"/>
  <c r="K595" i="24"/>
  <c r="J595" i="24"/>
  <c r="I595" i="24"/>
  <c r="H595" i="24"/>
  <c r="G595" i="24"/>
  <c r="F595" i="24"/>
  <c r="E595" i="24"/>
  <c r="D595" i="24"/>
  <c r="C595" i="24"/>
  <c r="B595" i="24"/>
  <c r="O594" i="24"/>
  <c r="N594" i="24"/>
  <c r="M594" i="24"/>
  <c r="L594" i="24"/>
  <c r="K594" i="24"/>
  <c r="J594" i="24"/>
  <c r="I594" i="24"/>
  <c r="H594" i="24"/>
  <c r="G594" i="24"/>
  <c r="F594" i="24"/>
  <c r="E594" i="24"/>
  <c r="D594" i="24"/>
  <c r="C594" i="24"/>
  <c r="B594" i="24"/>
  <c r="O593" i="24"/>
  <c r="N593" i="24"/>
  <c r="M593" i="24"/>
  <c r="L593" i="24"/>
  <c r="K593" i="24"/>
  <c r="J593" i="24"/>
  <c r="I593" i="24"/>
  <c r="H593" i="24"/>
  <c r="G593" i="24"/>
  <c r="F593" i="24"/>
  <c r="E593" i="24"/>
  <c r="D593" i="24"/>
  <c r="C593" i="24"/>
  <c r="B593" i="24"/>
  <c r="O587" i="24"/>
  <c r="N587" i="24"/>
  <c r="M587" i="24"/>
  <c r="L587" i="24"/>
  <c r="K587" i="24"/>
  <c r="J587" i="24"/>
  <c r="I587" i="24"/>
  <c r="H587" i="24"/>
  <c r="G587" i="24"/>
  <c r="F587" i="24"/>
  <c r="E587" i="24"/>
  <c r="D587" i="24"/>
  <c r="C587" i="24"/>
  <c r="B587" i="24"/>
  <c r="O586" i="24"/>
  <c r="N586" i="24"/>
  <c r="M586" i="24"/>
  <c r="L586" i="24"/>
  <c r="K586" i="24"/>
  <c r="J586" i="24"/>
  <c r="I586" i="24"/>
  <c r="H586" i="24"/>
  <c r="G586" i="24"/>
  <c r="F586" i="24"/>
  <c r="E586" i="24"/>
  <c r="D586" i="24"/>
  <c r="C586" i="24"/>
  <c r="B586" i="24"/>
  <c r="O585" i="24"/>
  <c r="N585" i="24"/>
  <c r="N588" i="24" s="1"/>
  <c r="M585" i="24"/>
  <c r="L585" i="24"/>
  <c r="K585" i="24"/>
  <c r="J585" i="24"/>
  <c r="I585" i="24"/>
  <c r="H585" i="24"/>
  <c r="G585" i="24"/>
  <c r="F585" i="24"/>
  <c r="E585" i="24"/>
  <c r="D585" i="24"/>
  <c r="C585" i="24"/>
  <c r="B585" i="24"/>
  <c r="O584" i="24"/>
  <c r="O588" i="24" s="1"/>
  <c r="N584" i="24"/>
  <c r="M584" i="24"/>
  <c r="L584" i="24"/>
  <c r="L588" i="24" s="1"/>
  <c r="K584" i="24"/>
  <c r="K588" i="24" s="1"/>
  <c r="J584" i="24"/>
  <c r="I584" i="24"/>
  <c r="H584" i="24"/>
  <c r="H588" i="24" s="1"/>
  <c r="G584" i="24"/>
  <c r="G588" i="24" s="1"/>
  <c r="F584" i="24"/>
  <c r="E584" i="24"/>
  <c r="D584" i="24"/>
  <c r="C584" i="24"/>
  <c r="C588" i="24" s="1"/>
  <c r="B584" i="24"/>
  <c r="O580" i="24"/>
  <c r="N580" i="24"/>
  <c r="M580" i="24"/>
  <c r="L580" i="24"/>
  <c r="K580" i="24"/>
  <c r="J580" i="24"/>
  <c r="I580" i="24"/>
  <c r="H580" i="24"/>
  <c r="G580" i="24"/>
  <c r="F580" i="24"/>
  <c r="E580" i="24"/>
  <c r="D580" i="24"/>
  <c r="C580" i="24"/>
  <c r="B580" i="24"/>
  <c r="O579" i="24"/>
  <c r="N579" i="24"/>
  <c r="M579" i="24"/>
  <c r="L579" i="24"/>
  <c r="K579" i="24"/>
  <c r="J579" i="24"/>
  <c r="I579" i="24"/>
  <c r="H579" i="24"/>
  <c r="G579" i="24"/>
  <c r="F579" i="24"/>
  <c r="E579" i="24"/>
  <c r="D579" i="24"/>
  <c r="C579" i="24"/>
  <c r="B579" i="24"/>
  <c r="O578" i="24"/>
  <c r="N578" i="24"/>
  <c r="N581" i="24" s="1"/>
  <c r="M578" i="24"/>
  <c r="L578" i="24"/>
  <c r="K578" i="24"/>
  <c r="J578" i="24"/>
  <c r="I578" i="24"/>
  <c r="H578" i="24"/>
  <c r="G578" i="24"/>
  <c r="F578" i="24"/>
  <c r="E578" i="24"/>
  <c r="D578" i="24"/>
  <c r="C578" i="24"/>
  <c r="B578" i="24"/>
  <c r="O577" i="24"/>
  <c r="N577" i="24"/>
  <c r="M577" i="24"/>
  <c r="L577" i="24"/>
  <c r="L581" i="24" s="1"/>
  <c r="K577" i="24"/>
  <c r="K581" i="24" s="1"/>
  <c r="J577" i="24"/>
  <c r="I577" i="24"/>
  <c r="H577" i="24"/>
  <c r="H581" i="24" s="1"/>
  <c r="G577" i="24"/>
  <c r="G581" i="24" s="1"/>
  <c r="F577" i="24"/>
  <c r="E577" i="24"/>
  <c r="D577" i="24"/>
  <c r="D581" i="24" s="1"/>
  <c r="C577" i="24"/>
  <c r="C581" i="24" s="1"/>
  <c r="B577" i="24"/>
  <c r="O566" i="24"/>
  <c r="N566" i="24"/>
  <c r="M566" i="24"/>
  <c r="L566" i="24"/>
  <c r="K566" i="24"/>
  <c r="J566" i="24"/>
  <c r="I566" i="24"/>
  <c r="H566" i="24"/>
  <c r="G566" i="24"/>
  <c r="F566" i="24"/>
  <c r="E566" i="24"/>
  <c r="D566" i="24"/>
  <c r="C566" i="24"/>
  <c r="B566" i="24"/>
  <c r="O565" i="24"/>
  <c r="N565" i="24"/>
  <c r="M565" i="24"/>
  <c r="L565" i="24"/>
  <c r="K565" i="24"/>
  <c r="J565" i="24"/>
  <c r="I565" i="24"/>
  <c r="H565" i="24"/>
  <c r="G565" i="24"/>
  <c r="F565" i="24"/>
  <c r="E565" i="24"/>
  <c r="D565" i="24"/>
  <c r="C565" i="24"/>
  <c r="B565" i="24"/>
  <c r="O564" i="24"/>
  <c r="N564" i="24"/>
  <c r="N567" i="24" s="1"/>
  <c r="M564" i="24"/>
  <c r="L564" i="24"/>
  <c r="K564" i="24"/>
  <c r="J564" i="24"/>
  <c r="I564" i="24"/>
  <c r="H564" i="24"/>
  <c r="G564" i="24"/>
  <c r="F564" i="24"/>
  <c r="E564" i="24"/>
  <c r="D564" i="24"/>
  <c r="C564" i="24"/>
  <c r="B564" i="24"/>
  <c r="O563" i="24"/>
  <c r="O567" i="24" s="1"/>
  <c r="N563" i="24"/>
  <c r="M563" i="24"/>
  <c r="L563" i="24"/>
  <c r="L567" i="24" s="1"/>
  <c r="K563" i="24"/>
  <c r="K567" i="24" s="1"/>
  <c r="J563" i="24"/>
  <c r="I563" i="24"/>
  <c r="H563" i="24"/>
  <c r="H567" i="24" s="1"/>
  <c r="G563" i="24"/>
  <c r="G567" i="24" s="1"/>
  <c r="F563" i="24"/>
  <c r="E563" i="24"/>
  <c r="D563" i="24"/>
  <c r="D567" i="24" s="1"/>
  <c r="C563" i="24"/>
  <c r="C567" i="24" s="1"/>
  <c r="B563" i="24"/>
  <c r="N543" i="24"/>
  <c r="M543" i="24"/>
  <c r="L543" i="24"/>
  <c r="K543" i="24"/>
  <c r="J543" i="24"/>
  <c r="I543" i="24"/>
  <c r="H543" i="24"/>
  <c r="G543" i="24"/>
  <c r="F543" i="24"/>
  <c r="E543" i="24"/>
  <c r="D543" i="24"/>
  <c r="C543" i="24"/>
  <c r="B543" i="24"/>
  <c r="O542" i="24"/>
  <c r="N542" i="24"/>
  <c r="M542" i="24"/>
  <c r="L542" i="24"/>
  <c r="K542" i="24"/>
  <c r="J542" i="24"/>
  <c r="I542" i="24"/>
  <c r="H542" i="24"/>
  <c r="G542" i="24"/>
  <c r="F542" i="24"/>
  <c r="E542" i="24"/>
  <c r="D542" i="24"/>
  <c r="C542" i="24"/>
  <c r="B542" i="24"/>
  <c r="O541" i="24"/>
  <c r="N541" i="24"/>
  <c r="M541" i="24"/>
  <c r="L541" i="24"/>
  <c r="K541" i="24"/>
  <c r="J541" i="24"/>
  <c r="I541" i="24"/>
  <c r="H541" i="24"/>
  <c r="G541" i="24"/>
  <c r="F541" i="24"/>
  <c r="E541" i="24"/>
  <c r="D541" i="24"/>
  <c r="C541" i="24"/>
  <c r="B541" i="24"/>
  <c r="O540" i="24"/>
  <c r="N540" i="24"/>
  <c r="M540" i="24"/>
  <c r="L540" i="24"/>
  <c r="K540" i="24"/>
  <c r="J540" i="24"/>
  <c r="I540" i="24"/>
  <c r="H540" i="24"/>
  <c r="G540" i="24"/>
  <c r="F540" i="24"/>
  <c r="E540" i="24"/>
  <c r="D540" i="24"/>
  <c r="C540" i="24"/>
  <c r="B540" i="24"/>
  <c r="O535" i="24"/>
  <c r="N535" i="24"/>
  <c r="M535" i="24"/>
  <c r="L535" i="24"/>
  <c r="K535" i="24"/>
  <c r="J535" i="24"/>
  <c r="I535" i="24"/>
  <c r="H535" i="24"/>
  <c r="G535" i="24"/>
  <c r="F535" i="24"/>
  <c r="E535" i="24"/>
  <c r="D535" i="24"/>
  <c r="C535" i="24"/>
  <c r="B535" i="24"/>
  <c r="O534" i="24"/>
  <c r="N534" i="24"/>
  <c r="M534" i="24"/>
  <c r="L534" i="24"/>
  <c r="K534" i="24"/>
  <c r="J534" i="24"/>
  <c r="I534" i="24"/>
  <c r="H534" i="24"/>
  <c r="G534" i="24"/>
  <c r="F534" i="24"/>
  <c r="E534" i="24"/>
  <c r="D534" i="24"/>
  <c r="C534" i="24"/>
  <c r="B534" i="24"/>
  <c r="O533" i="24"/>
  <c r="N533" i="24"/>
  <c r="M533" i="24"/>
  <c r="L533" i="24"/>
  <c r="K533" i="24"/>
  <c r="J533" i="24"/>
  <c r="I533" i="24"/>
  <c r="H533" i="24"/>
  <c r="G533" i="24"/>
  <c r="F533" i="24"/>
  <c r="E533" i="24"/>
  <c r="D533" i="24"/>
  <c r="C533" i="24"/>
  <c r="B533" i="24"/>
  <c r="O532" i="24"/>
  <c r="N532" i="24"/>
  <c r="M532" i="24"/>
  <c r="L532" i="24"/>
  <c r="K532" i="24"/>
  <c r="J532" i="24"/>
  <c r="J536" i="24" s="1"/>
  <c r="I532" i="24"/>
  <c r="H532" i="24"/>
  <c r="G532" i="24"/>
  <c r="F532" i="24"/>
  <c r="F536" i="24" s="1"/>
  <c r="E532" i="24"/>
  <c r="D532" i="24"/>
  <c r="C532" i="24"/>
  <c r="B532" i="24"/>
  <c r="B536" i="24" s="1"/>
  <c r="O527" i="24"/>
  <c r="N527" i="24"/>
  <c r="M527" i="24"/>
  <c r="L527" i="24"/>
  <c r="K527" i="24"/>
  <c r="J527" i="24"/>
  <c r="I527" i="24"/>
  <c r="H527" i="24"/>
  <c r="G527" i="24"/>
  <c r="F527" i="24"/>
  <c r="E527" i="24"/>
  <c r="D527" i="24"/>
  <c r="C527" i="24"/>
  <c r="B527" i="24"/>
  <c r="O526" i="24"/>
  <c r="N526" i="24"/>
  <c r="M526" i="24"/>
  <c r="L526" i="24"/>
  <c r="K526" i="24"/>
  <c r="J526" i="24"/>
  <c r="I526" i="24"/>
  <c r="H526" i="24"/>
  <c r="G526" i="24"/>
  <c r="F526" i="24"/>
  <c r="E526" i="24"/>
  <c r="D526" i="24"/>
  <c r="C526" i="24"/>
  <c r="B526" i="24"/>
  <c r="O525" i="24"/>
  <c r="N525" i="24"/>
  <c r="M525" i="24"/>
  <c r="L525" i="24"/>
  <c r="K525" i="24"/>
  <c r="J525" i="24"/>
  <c r="I525" i="24"/>
  <c r="H525" i="24"/>
  <c r="G525" i="24"/>
  <c r="F525" i="24"/>
  <c r="E525" i="24"/>
  <c r="D525" i="24"/>
  <c r="C525" i="24"/>
  <c r="B525" i="24"/>
  <c r="O524" i="24"/>
  <c r="N524" i="24"/>
  <c r="M524" i="24"/>
  <c r="L524" i="24"/>
  <c r="K524" i="24"/>
  <c r="J524" i="24"/>
  <c r="J528" i="24" s="1"/>
  <c r="I524" i="24"/>
  <c r="H524" i="24"/>
  <c r="G524" i="24"/>
  <c r="F524" i="24"/>
  <c r="F528" i="24" s="1"/>
  <c r="E524" i="24"/>
  <c r="D524" i="24"/>
  <c r="C524" i="24"/>
  <c r="B524" i="24"/>
  <c r="B528" i="24" s="1"/>
  <c r="O519" i="24"/>
  <c r="N519" i="24"/>
  <c r="M519" i="24"/>
  <c r="L519" i="24"/>
  <c r="K519" i="24"/>
  <c r="J519" i="24"/>
  <c r="I519" i="24"/>
  <c r="H519" i="24"/>
  <c r="G519" i="24"/>
  <c r="F519" i="24"/>
  <c r="E519" i="24"/>
  <c r="D519" i="24"/>
  <c r="C519" i="24"/>
  <c r="B519" i="24"/>
  <c r="O518" i="24"/>
  <c r="N518" i="24"/>
  <c r="M518" i="24"/>
  <c r="L518" i="24"/>
  <c r="K518" i="24"/>
  <c r="J518" i="24"/>
  <c r="I518" i="24"/>
  <c r="H518" i="24"/>
  <c r="G518" i="24"/>
  <c r="F518" i="24"/>
  <c r="E518" i="24"/>
  <c r="D518" i="24"/>
  <c r="C518" i="24"/>
  <c r="B518" i="24"/>
  <c r="O517" i="24"/>
  <c r="N517" i="24"/>
  <c r="M517" i="24"/>
  <c r="L517" i="24"/>
  <c r="K517" i="24"/>
  <c r="J517" i="24"/>
  <c r="I517" i="24"/>
  <c r="H517" i="24"/>
  <c r="G517" i="24"/>
  <c r="F517" i="24"/>
  <c r="E517" i="24"/>
  <c r="D517" i="24"/>
  <c r="C517" i="24"/>
  <c r="B517" i="24"/>
  <c r="O516" i="24"/>
  <c r="N516" i="24"/>
  <c r="M516" i="24"/>
  <c r="L516" i="24"/>
  <c r="K516" i="24"/>
  <c r="J516" i="24"/>
  <c r="J520" i="24" s="1"/>
  <c r="I516" i="24"/>
  <c r="H516" i="24"/>
  <c r="G516" i="24"/>
  <c r="F516" i="24"/>
  <c r="F520" i="24" s="1"/>
  <c r="E516" i="24"/>
  <c r="D516" i="24"/>
  <c r="C516" i="24"/>
  <c r="B516" i="24"/>
  <c r="B520" i="24" s="1"/>
  <c r="O502" i="24"/>
  <c r="N502" i="24"/>
  <c r="M502" i="24"/>
  <c r="L502" i="24"/>
  <c r="K502" i="24"/>
  <c r="J502" i="24"/>
  <c r="I502" i="24"/>
  <c r="H502" i="24"/>
  <c r="G502" i="24"/>
  <c r="F502" i="24"/>
  <c r="E502" i="24"/>
  <c r="D502" i="24"/>
  <c r="C502" i="24"/>
  <c r="B502" i="24"/>
  <c r="O501" i="24"/>
  <c r="N501" i="24"/>
  <c r="M501" i="24"/>
  <c r="L501" i="24"/>
  <c r="K501" i="24"/>
  <c r="J501" i="24"/>
  <c r="I501" i="24"/>
  <c r="H501" i="24"/>
  <c r="G501" i="24"/>
  <c r="F501" i="24"/>
  <c r="E501" i="24"/>
  <c r="D501" i="24"/>
  <c r="C501" i="24"/>
  <c r="B501" i="24"/>
  <c r="O500" i="24"/>
  <c r="N500" i="24"/>
  <c r="M500" i="24"/>
  <c r="L500" i="24"/>
  <c r="K500" i="24"/>
  <c r="J500" i="24"/>
  <c r="I500" i="24"/>
  <c r="H500" i="24"/>
  <c r="G500" i="24"/>
  <c r="F500" i="24"/>
  <c r="E500" i="24"/>
  <c r="D500" i="24"/>
  <c r="C500" i="24"/>
  <c r="B500" i="24"/>
  <c r="O499" i="24"/>
  <c r="N499" i="24"/>
  <c r="M499" i="24"/>
  <c r="L499" i="24"/>
  <c r="K499" i="24"/>
  <c r="J499" i="24"/>
  <c r="J503" i="24" s="1"/>
  <c r="I499" i="24"/>
  <c r="H499" i="24"/>
  <c r="G499" i="24"/>
  <c r="F499" i="24"/>
  <c r="F503" i="24" s="1"/>
  <c r="E499" i="24"/>
  <c r="D499" i="24"/>
  <c r="C499" i="24"/>
  <c r="B499" i="24"/>
  <c r="B503" i="24" s="1"/>
  <c r="O495" i="24"/>
  <c r="N495" i="24"/>
  <c r="M495" i="24"/>
  <c r="L495" i="24"/>
  <c r="K495" i="24"/>
  <c r="J495" i="24"/>
  <c r="I495" i="24"/>
  <c r="H495" i="24"/>
  <c r="G495" i="24"/>
  <c r="F495" i="24"/>
  <c r="E495" i="24"/>
  <c r="D495" i="24"/>
  <c r="C495" i="24"/>
  <c r="B495" i="24"/>
  <c r="O494" i="24"/>
  <c r="N494" i="24"/>
  <c r="M494" i="24"/>
  <c r="L494" i="24"/>
  <c r="K494" i="24"/>
  <c r="J494" i="24"/>
  <c r="I494" i="24"/>
  <c r="H494" i="24"/>
  <c r="G494" i="24"/>
  <c r="F494" i="24"/>
  <c r="E494" i="24"/>
  <c r="D494" i="24"/>
  <c r="C494" i="24"/>
  <c r="B494" i="24"/>
  <c r="O493" i="24"/>
  <c r="N493" i="24"/>
  <c r="M493" i="24"/>
  <c r="L493" i="24"/>
  <c r="K493" i="24"/>
  <c r="J493" i="24"/>
  <c r="I493" i="24"/>
  <c r="H493" i="24"/>
  <c r="G493" i="24"/>
  <c r="F493" i="24"/>
  <c r="E493" i="24"/>
  <c r="D493" i="24"/>
  <c r="C493" i="24"/>
  <c r="B493" i="24"/>
  <c r="O492" i="24"/>
  <c r="N492" i="24"/>
  <c r="M492" i="24"/>
  <c r="L492" i="24"/>
  <c r="K492" i="24"/>
  <c r="J492" i="24"/>
  <c r="J496" i="24" s="1"/>
  <c r="I492" i="24"/>
  <c r="H492" i="24"/>
  <c r="G492" i="24"/>
  <c r="F492" i="24"/>
  <c r="F496" i="24" s="1"/>
  <c r="E492" i="24"/>
  <c r="D492" i="24"/>
  <c r="C492" i="24"/>
  <c r="B492" i="24"/>
  <c r="B496" i="24" s="1"/>
  <c r="O489" i="24"/>
  <c r="N489" i="24"/>
  <c r="M489" i="24"/>
  <c r="L489" i="24"/>
  <c r="K489" i="24"/>
  <c r="J489" i="24"/>
  <c r="I489" i="24"/>
  <c r="H489" i="24"/>
  <c r="G489" i="24"/>
  <c r="F489" i="24"/>
  <c r="E489" i="24"/>
  <c r="D489" i="24"/>
  <c r="C489" i="24"/>
  <c r="B489" i="24"/>
  <c r="O488" i="24"/>
  <c r="N488" i="24"/>
  <c r="M488" i="24"/>
  <c r="L488" i="24"/>
  <c r="K488" i="24"/>
  <c r="J488" i="24"/>
  <c r="I488" i="24"/>
  <c r="H488" i="24"/>
  <c r="G488" i="24"/>
  <c r="F488" i="24"/>
  <c r="E488" i="24"/>
  <c r="D488" i="24"/>
  <c r="C488" i="24"/>
  <c r="B488" i="24"/>
  <c r="O487" i="24"/>
  <c r="N487" i="24"/>
  <c r="M487" i="24"/>
  <c r="L487" i="24"/>
  <c r="K487" i="24"/>
  <c r="J487" i="24"/>
  <c r="I487" i="24"/>
  <c r="H487" i="24"/>
  <c r="G487" i="24"/>
  <c r="F487" i="24"/>
  <c r="E487" i="24"/>
  <c r="D487" i="24"/>
  <c r="C487" i="24"/>
  <c r="B487" i="24"/>
  <c r="O486" i="24"/>
  <c r="N486" i="24"/>
  <c r="M486" i="24"/>
  <c r="L486" i="24"/>
  <c r="K486" i="24"/>
  <c r="J486" i="24"/>
  <c r="J490" i="24" s="1"/>
  <c r="I486" i="24"/>
  <c r="H486" i="24"/>
  <c r="G486" i="24"/>
  <c r="F486" i="24"/>
  <c r="F490" i="24" s="1"/>
  <c r="E486" i="24"/>
  <c r="D486" i="24"/>
  <c r="C486" i="24"/>
  <c r="B486" i="24"/>
  <c r="B490" i="24" s="1"/>
  <c r="O483" i="24"/>
  <c r="N483" i="24"/>
  <c r="M483" i="24"/>
  <c r="L483" i="24"/>
  <c r="K483" i="24"/>
  <c r="J483" i="24"/>
  <c r="I483" i="24"/>
  <c r="H483" i="24"/>
  <c r="G483" i="24"/>
  <c r="F483" i="24"/>
  <c r="E483" i="24"/>
  <c r="D483" i="24"/>
  <c r="C483" i="24"/>
  <c r="B483" i="24"/>
  <c r="O482" i="24"/>
  <c r="N482" i="24"/>
  <c r="M482" i="24"/>
  <c r="L482" i="24"/>
  <c r="K482" i="24"/>
  <c r="J482" i="24"/>
  <c r="I482" i="24"/>
  <c r="H482" i="24"/>
  <c r="G482" i="24"/>
  <c r="F482" i="24"/>
  <c r="E482" i="24"/>
  <c r="D482" i="24"/>
  <c r="C482" i="24"/>
  <c r="B482" i="24"/>
  <c r="O481" i="24"/>
  <c r="N481" i="24"/>
  <c r="M481" i="24"/>
  <c r="L481" i="24"/>
  <c r="K481" i="24"/>
  <c r="J481" i="24"/>
  <c r="I481" i="24"/>
  <c r="H481" i="24"/>
  <c r="G481" i="24"/>
  <c r="F481" i="24"/>
  <c r="E481" i="24"/>
  <c r="D481" i="24"/>
  <c r="C481" i="24"/>
  <c r="B481" i="24"/>
  <c r="O480" i="24"/>
  <c r="N480" i="24"/>
  <c r="M480" i="24"/>
  <c r="L480" i="24"/>
  <c r="K480" i="24"/>
  <c r="J480" i="24"/>
  <c r="J484" i="24" s="1"/>
  <c r="I480" i="24"/>
  <c r="H480" i="24"/>
  <c r="G480" i="24"/>
  <c r="F480" i="24"/>
  <c r="F484" i="24" s="1"/>
  <c r="E480" i="24"/>
  <c r="D480" i="24"/>
  <c r="C480" i="24"/>
  <c r="B480" i="24"/>
  <c r="B484" i="24" s="1"/>
  <c r="O477" i="24"/>
  <c r="N477" i="24"/>
  <c r="M477" i="24"/>
  <c r="L477" i="24"/>
  <c r="K477" i="24"/>
  <c r="J477" i="24"/>
  <c r="I477" i="24"/>
  <c r="H477" i="24"/>
  <c r="G477" i="24"/>
  <c r="F477" i="24"/>
  <c r="E477" i="24"/>
  <c r="D477" i="24"/>
  <c r="C477" i="24"/>
  <c r="B477" i="24"/>
  <c r="O476" i="24"/>
  <c r="N476" i="24"/>
  <c r="M476" i="24"/>
  <c r="L476" i="24"/>
  <c r="K476" i="24"/>
  <c r="J476" i="24"/>
  <c r="I476" i="24"/>
  <c r="H476" i="24"/>
  <c r="G476" i="24"/>
  <c r="F476" i="24"/>
  <c r="E476" i="24"/>
  <c r="D476" i="24"/>
  <c r="C476" i="24"/>
  <c r="B476" i="24"/>
  <c r="O475" i="24"/>
  <c r="N475" i="24"/>
  <c r="M475" i="24"/>
  <c r="L475" i="24"/>
  <c r="K475" i="24"/>
  <c r="J475" i="24"/>
  <c r="I475" i="24"/>
  <c r="H475" i="24"/>
  <c r="G475" i="24"/>
  <c r="F475" i="24"/>
  <c r="E475" i="24"/>
  <c r="D475" i="24"/>
  <c r="C475" i="24"/>
  <c r="B475" i="24"/>
  <c r="O474" i="24"/>
  <c r="N474" i="24"/>
  <c r="M474" i="24"/>
  <c r="L474" i="24"/>
  <c r="K474" i="24"/>
  <c r="J474" i="24"/>
  <c r="J478" i="24" s="1"/>
  <c r="I474" i="24"/>
  <c r="H474" i="24"/>
  <c r="G474" i="24"/>
  <c r="F474" i="24"/>
  <c r="F478" i="24" s="1"/>
  <c r="E474" i="24"/>
  <c r="D474" i="24"/>
  <c r="C474" i="24"/>
  <c r="B474" i="24"/>
  <c r="B478" i="24" s="1"/>
  <c r="O471" i="24"/>
  <c r="N471" i="24"/>
  <c r="M471" i="24"/>
  <c r="L471" i="24"/>
  <c r="K471" i="24"/>
  <c r="J471" i="24"/>
  <c r="I471" i="24"/>
  <c r="H471" i="24"/>
  <c r="G471" i="24"/>
  <c r="F471" i="24"/>
  <c r="E471" i="24"/>
  <c r="D471" i="24"/>
  <c r="C471" i="24"/>
  <c r="B471" i="24"/>
  <c r="O470" i="24"/>
  <c r="N470" i="24"/>
  <c r="M470" i="24"/>
  <c r="L470" i="24"/>
  <c r="K470" i="24"/>
  <c r="J470" i="24"/>
  <c r="I470" i="24"/>
  <c r="H470" i="24"/>
  <c r="G470" i="24"/>
  <c r="F470" i="24"/>
  <c r="E470" i="24"/>
  <c r="D470" i="24"/>
  <c r="C470" i="24"/>
  <c r="B470" i="24"/>
  <c r="O469" i="24"/>
  <c r="N469" i="24"/>
  <c r="M469" i="24"/>
  <c r="L469" i="24"/>
  <c r="K469" i="24"/>
  <c r="J469" i="24"/>
  <c r="I469" i="24"/>
  <c r="H469" i="24"/>
  <c r="G469" i="24"/>
  <c r="F469" i="24"/>
  <c r="E469" i="24"/>
  <c r="D469" i="24"/>
  <c r="C469" i="24"/>
  <c r="B469" i="24"/>
  <c r="O468" i="24"/>
  <c r="N468" i="24"/>
  <c r="M468" i="24"/>
  <c r="L468" i="24"/>
  <c r="K468" i="24"/>
  <c r="J468" i="24"/>
  <c r="J472" i="24" s="1"/>
  <c r="I468" i="24"/>
  <c r="H468" i="24"/>
  <c r="G468" i="24"/>
  <c r="F468" i="24"/>
  <c r="F472" i="24" s="1"/>
  <c r="E468" i="24"/>
  <c r="D468" i="24"/>
  <c r="C468" i="24"/>
  <c r="B468" i="24"/>
  <c r="B472" i="24" s="1"/>
  <c r="O464" i="24"/>
  <c r="O510" i="24" s="1"/>
  <c r="N464" i="24"/>
  <c r="N510" i="24" s="1"/>
  <c r="M464" i="24"/>
  <c r="M510" i="24" s="1"/>
  <c r="M550" i="24" s="1"/>
  <c r="L464" i="24"/>
  <c r="L510" i="24" s="1"/>
  <c r="L550" i="24" s="1"/>
  <c r="K464" i="24"/>
  <c r="K510" i="24" s="1"/>
  <c r="K550" i="24" s="1"/>
  <c r="J464" i="24"/>
  <c r="J510" i="24" s="1"/>
  <c r="I464" i="24"/>
  <c r="I510" i="24" s="1"/>
  <c r="I550" i="24" s="1"/>
  <c r="H464" i="24"/>
  <c r="H510" i="24" s="1"/>
  <c r="H550" i="24" s="1"/>
  <c r="G464" i="24"/>
  <c r="G510" i="24" s="1"/>
  <c r="G550" i="24" s="1"/>
  <c r="F464" i="24"/>
  <c r="F510" i="24" s="1"/>
  <c r="E464" i="24"/>
  <c r="E510" i="24" s="1"/>
  <c r="E550" i="24" s="1"/>
  <c r="D464" i="24"/>
  <c r="D510" i="24" s="1"/>
  <c r="D550" i="24" s="1"/>
  <c r="C464" i="24"/>
  <c r="C510" i="24" s="1"/>
  <c r="C550" i="24" s="1"/>
  <c r="B464" i="24"/>
  <c r="B510" i="24" s="1"/>
  <c r="O463" i="24"/>
  <c r="O509" i="24" s="1"/>
  <c r="O549" i="24" s="1"/>
  <c r="N463" i="24"/>
  <c r="N509" i="24" s="1"/>
  <c r="N549" i="24" s="1"/>
  <c r="M463" i="24"/>
  <c r="M509" i="24" s="1"/>
  <c r="M549" i="24" s="1"/>
  <c r="L463" i="24"/>
  <c r="L509" i="24" s="1"/>
  <c r="K463" i="24"/>
  <c r="K509" i="24" s="1"/>
  <c r="K549" i="24" s="1"/>
  <c r="J463" i="24"/>
  <c r="J509" i="24" s="1"/>
  <c r="J549" i="24" s="1"/>
  <c r="I463" i="24"/>
  <c r="I509" i="24" s="1"/>
  <c r="I549" i="24" s="1"/>
  <c r="H463" i="24"/>
  <c r="H509" i="24" s="1"/>
  <c r="G463" i="24"/>
  <c r="G509" i="24" s="1"/>
  <c r="G549" i="24" s="1"/>
  <c r="F463" i="24"/>
  <c r="F509" i="24" s="1"/>
  <c r="F549" i="24" s="1"/>
  <c r="E463" i="24"/>
  <c r="E509" i="24" s="1"/>
  <c r="E549" i="24" s="1"/>
  <c r="D463" i="24"/>
  <c r="D509" i="24" s="1"/>
  <c r="C463" i="24"/>
  <c r="C509" i="24" s="1"/>
  <c r="C549" i="24" s="1"/>
  <c r="B463" i="24"/>
  <c r="B509" i="24" s="1"/>
  <c r="B549" i="24" s="1"/>
  <c r="O462" i="24"/>
  <c r="O508" i="24" s="1"/>
  <c r="O548" i="24" s="1"/>
  <c r="N462" i="24"/>
  <c r="N508" i="24" s="1"/>
  <c r="M462" i="24"/>
  <c r="M508" i="24" s="1"/>
  <c r="M548" i="24" s="1"/>
  <c r="L462" i="24"/>
  <c r="L508" i="24" s="1"/>
  <c r="L548" i="24" s="1"/>
  <c r="K462" i="24"/>
  <c r="K508" i="24" s="1"/>
  <c r="K548" i="24" s="1"/>
  <c r="J462" i="24"/>
  <c r="J508" i="24" s="1"/>
  <c r="I462" i="24"/>
  <c r="I508" i="24" s="1"/>
  <c r="I548" i="24" s="1"/>
  <c r="H462" i="24"/>
  <c r="H508" i="24" s="1"/>
  <c r="H548" i="24" s="1"/>
  <c r="G462" i="24"/>
  <c r="G508" i="24" s="1"/>
  <c r="G548" i="24" s="1"/>
  <c r="F462" i="24"/>
  <c r="F508" i="24" s="1"/>
  <c r="E462" i="24"/>
  <c r="E508" i="24" s="1"/>
  <c r="E548" i="24" s="1"/>
  <c r="D462" i="24"/>
  <c r="D508" i="24" s="1"/>
  <c r="D548" i="24" s="1"/>
  <c r="C462" i="24"/>
  <c r="C508" i="24" s="1"/>
  <c r="C548" i="24" s="1"/>
  <c r="B462" i="24"/>
  <c r="B508" i="24" s="1"/>
  <c r="O461" i="24"/>
  <c r="O507" i="24" s="1"/>
  <c r="O547" i="24" s="1"/>
  <c r="N461" i="24"/>
  <c r="N507" i="24" s="1"/>
  <c r="N547" i="24" s="1"/>
  <c r="M461" i="24"/>
  <c r="L461" i="24"/>
  <c r="L507" i="24" s="1"/>
  <c r="K461" i="24"/>
  <c r="K507" i="24" s="1"/>
  <c r="K547" i="24" s="1"/>
  <c r="J461" i="24"/>
  <c r="J465" i="24" s="1"/>
  <c r="I461" i="24"/>
  <c r="H461" i="24"/>
  <c r="H507" i="24" s="1"/>
  <c r="G461" i="24"/>
  <c r="G507" i="24" s="1"/>
  <c r="G547" i="24" s="1"/>
  <c r="F461" i="24"/>
  <c r="F465" i="24" s="1"/>
  <c r="E461" i="24"/>
  <c r="D461" i="24"/>
  <c r="D507" i="24" s="1"/>
  <c r="C461" i="24"/>
  <c r="C507" i="24" s="1"/>
  <c r="C547" i="24" s="1"/>
  <c r="B461" i="24"/>
  <c r="B465" i="24" s="1"/>
  <c r="O457" i="24"/>
  <c r="O648" i="24" s="1"/>
  <c r="N457" i="24"/>
  <c r="N648" i="24" s="1"/>
  <c r="N655" i="24" s="1"/>
  <c r="M457" i="24"/>
  <c r="M648" i="24" s="1"/>
  <c r="M655" i="24" s="1"/>
  <c r="L457" i="24"/>
  <c r="L648" i="24" s="1"/>
  <c r="L655" i="24" s="1"/>
  <c r="K457" i="24"/>
  <c r="K648" i="24" s="1"/>
  <c r="K655" i="24" s="1"/>
  <c r="J457" i="24"/>
  <c r="J648" i="24" s="1"/>
  <c r="J655" i="24" s="1"/>
  <c r="I457" i="24"/>
  <c r="I648" i="24" s="1"/>
  <c r="I655" i="24" s="1"/>
  <c r="H457" i="24"/>
  <c r="H648" i="24" s="1"/>
  <c r="H655" i="24" s="1"/>
  <c r="G457" i="24"/>
  <c r="G648" i="24" s="1"/>
  <c r="G655" i="24" s="1"/>
  <c r="F457" i="24"/>
  <c r="F648" i="24" s="1"/>
  <c r="F655" i="24" s="1"/>
  <c r="E457" i="24"/>
  <c r="E648" i="24" s="1"/>
  <c r="E655" i="24" s="1"/>
  <c r="D457" i="24"/>
  <c r="D648" i="24" s="1"/>
  <c r="D655" i="24" s="1"/>
  <c r="C457" i="24"/>
  <c r="C648" i="24" s="1"/>
  <c r="C655" i="24" s="1"/>
  <c r="B457" i="24"/>
  <c r="B648" i="24" s="1"/>
  <c r="B655" i="24" s="1"/>
  <c r="O456" i="24"/>
  <c r="N456" i="24"/>
  <c r="M456" i="24"/>
  <c r="L456" i="24"/>
  <c r="K456" i="24"/>
  <c r="J456" i="24"/>
  <c r="I456" i="24"/>
  <c r="H456" i="24"/>
  <c r="G456" i="24"/>
  <c r="F456" i="24"/>
  <c r="E456" i="24"/>
  <c r="D456" i="24"/>
  <c r="C456" i="24"/>
  <c r="B456" i="24"/>
  <c r="O455" i="24"/>
  <c r="N455" i="24"/>
  <c r="M455" i="24"/>
  <c r="L455" i="24"/>
  <c r="K455" i="24"/>
  <c r="J455" i="24"/>
  <c r="I455" i="24"/>
  <c r="H455" i="24"/>
  <c r="G455" i="24"/>
  <c r="F455" i="24"/>
  <c r="E455" i="24"/>
  <c r="D455" i="24"/>
  <c r="C455" i="24"/>
  <c r="B455" i="24"/>
  <c r="O454" i="24"/>
  <c r="N454" i="24"/>
  <c r="M454" i="24"/>
  <c r="L454" i="24"/>
  <c r="K454" i="24"/>
  <c r="J454" i="24"/>
  <c r="I454" i="24"/>
  <c r="H454" i="24"/>
  <c r="G454" i="24"/>
  <c r="F454" i="24"/>
  <c r="E454" i="24"/>
  <c r="D454" i="24"/>
  <c r="C454" i="24"/>
  <c r="B454" i="24"/>
  <c r="O451" i="24"/>
  <c r="N451" i="24"/>
  <c r="M451" i="24"/>
  <c r="L451" i="24"/>
  <c r="K451" i="24"/>
  <c r="J451" i="24"/>
  <c r="I451" i="24"/>
  <c r="H451" i="24"/>
  <c r="G451" i="24"/>
  <c r="F451" i="24"/>
  <c r="E451" i="24"/>
  <c r="D451" i="24"/>
  <c r="C451" i="24"/>
  <c r="B451" i="24"/>
  <c r="O450" i="24"/>
  <c r="N450" i="24"/>
  <c r="M450" i="24"/>
  <c r="L450" i="24"/>
  <c r="K450" i="24"/>
  <c r="J450" i="24"/>
  <c r="I450" i="24"/>
  <c r="H450" i="24"/>
  <c r="G450" i="24"/>
  <c r="F450" i="24"/>
  <c r="E450" i="24"/>
  <c r="D450" i="24"/>
  <c r="C450" i="24"/>
  <c r="B450" i="24"/>
  <c r="O449" i="24"/>
  <c r="N449" i="24"/>
  <c r="M449" i="24"/>
  <c r="L449" i="24"/>
  <c r="K449" i="24"/>
  <c r="J449" i="24"/>
  <c r="I449" i="24"/>
  <c r="H449" i="24"/>
  <c r="G449" i="24"/>
  <c r="F449" i="24"/>
  <c r="E449" i="24"/>
  <c r="D449" i="24"/>
  <c r="C449" i="24"/>
  <c r="B449" i="24"/>
  <c r="O448" i="24"/>
  <c r="N448" i="24"/>
  <c r="M448" i="24"/>
  <c r="L448" i="24"/>
  <c r="K448" i="24"/>
  <c r="J448" i="24"/>
  <c r="I448" i="24"/>
  <c r="H448" i="24"/>
  <c r="G448" i="24"/>
  <c r="F448" i="24"/>
  <c r="E448" i="24"/>
  <c r="D448" i="24"/>
  <c r="C448" i="24"/>
  <c r="B448" i="24"/>
  <c r="O444" i="24"/>
  <c r="N444" i="24"/>
  <c r="M444" i="24"/>
  <c r="L444" i="24"/>
  <c r="K444" i="24"/>
  <c r="J444" i="24"/>
  <c r="I444" i="24"/>
  <c r="H444" i="24"/>
  <c r="G444" i="24"/>
  <c r="F444" i="24"/>
  <c r="E444" i="24"/>
  <c r="D444" i="24"/>
  <c r="C444" i="24"/>
  <c r="B444" i="24"/>
  <c r="O443" i="24"/>
  <c r="N443" i="24"/>
  <c r="M443" i="24"/>
  <c r="L443" i="24"/>
  <c r="K443" i="24"/>
  <c r="J443" i="24"/>
  <c r="I443" i="24"/>
  <c r="H443" i="24"/>
  <c r="G443" i="24"/>
  <c r="F443" i="24"/>
  <c r="E443" i="24"/>
  <c r="D443" i="24"/>
  <c r="C443" i="24"/>
  <c r="B443" i="24"/>
  <c r="O442" i="24"/>
  <c r="N442" i="24"/>
  <c r="M442" i="24"/>
  <c r="L442" i="24"/>
  <c r="K442" i="24"/>
  <c r="J442" i="24"/>
  <c r="I442" i="24"/>
  <c r="H442" i="24"/>
  <c r="G442" i="24"/>
  <c r="F442" i="24"/>
  <c r="E442" i="24"/>
  <c r="D442" i="24"/>
  <c r="C442" i="24"/>
  <c r="B442" i="24"/>
  <c r="O441" i="24"/>
  <c r="N441" i="24"/>
  <c r="M441" i="24"/>
  <c r="L441" i="24"/>
  <c r="K441" i="24"/>
  <c r="J441" i="24"/>
  <c r="I441" i="24"/>
  <c r="H441" i="24"/>
  <c r="G441" i="24"/>
  <c r="F441" i="24"/>
  <c r="E441" i="24"/>
  <c r="D441" i="24"/>
  <c r="C441" i="24"/>
  <c r="B441" i="24"/>
  <c r="O438" i="24"/>
  <c r="N438" i="24"/>
  <c r="M438" i="24"/>
  <c r="L438" i="24"/>
  <c r="K438" i="24"/>
  <c r="J438" i="24"/>
  <c r="I438" i="24"/>
  <c r="H438" i="24"/>
  <c r="G438" i="24"/>
  <c r="F438" i="24"/>
  <c r="E438" i="24"/>
  <c r="D438" i="24"/>
  <c r="C438" i="24"/>
  <c r="B438" i="24"/>
  <c r="O437" i="24"/>
  <c r="N437" i="24"/>
  <c r="M437" i="24"/>
  <c r="L437" i="24"/>
  <c r="K437" i="24"/>
  <c r="J437" i="24"/>
  <c r="I437" i="24"/>
  <c r="H437" i="24"/>
  <c r="G437" i="24"/>
  <c r="F437" i="24"/>
  <c r="E437" i="24"/>
  <c r="D437" i="24"/>
  <c r="C437" i="24"/>
  <c r="B437" i="24"/>
  <c r="O436" i="24"/>
  <c r="N436" i="24"/>
  <c r="M436" i="24"/>
  <c r="L436" i="24"/>
  <c r="K436" i="24"/>
  <c r="J436" i="24"/>
  <c r="I436" i="24"/>
  <c r="H436" i="24"/>
  <c r="G436" i="24"/>
  <c r="F436" i="24"/>
  <c r="E436" i="24"/>
  <c r="D436" i="24"/>
  <c r="C436" i="24"/>
  <c r="B436" i="24"/>
  <c r="O435" i="24"/>
  <c r="N435" i="24"/>
  <c r="M435" i="24"/>
  <c r="L435" i="24"/>
  <c r="K435" i="24"/>
  <c r="J435" i="24"/>
  <c r="I435" i="24"/>
  <c r="H435" i="24"/>
  <c r="G435" i="24"/>
  <c r="F435" i="24"/>
  <c r="E435" i="24"/>
  <c r="D435" i="24"/>
  <c r="C435" i="24"/>
  <c r="B435" i="24"/>
  <c r="N432" i="24"/>
  <c r="N433" i="24" s="1"/>
  <c r="M432" i="24"/>
  <c r="L432" i="24"/>
  <c r="K432" i="24"/>
  <c r="K433" i="24" s="1"/>
  <c r="J432" i="24"/>
  <c r="J433" i="24" s="1"/>
  <c r="I432" i="24"/>
  <c r="H432" i="24"/>
  <c r="G432" i="24"/>
  <c r="G433" i="24" s="1"/>
  <c r="F432" i="24"/>
  <c r="F433" i="24" s="1"/>
  <c r="E432" i="24"/>
  <c r="D432" i="24"/>
  <c r="C432" i="24"/>
  <c r="B432" i="24"/>
  <c r="B433" i="24" s="1"/>
  <c r="O431" i="24"/>
  <c r="N431" i="24"/>
  <c r="M431" i="24"/>
  <c r="L431" i="24"/>
  <c r="K431" i="24"/>
  <c r="J431" i="24"/>
  <c r="I431" i="24"/>
  <c r="H431" i="24"/>
  <c r="G431" i="24"/>
  <c r="F431" i="24"/>
  <c r="E431" i="24"/>
  <c r="D431" i="24"/>
  <c r="C431" i="24"/>
  <c r="B431" i="24"/>
  <c r="O430" i="24"/>
  <c r="N430" i="24"/>
  <c r="M430" i="24"/>
  <c r="L430" i="24"/>
  <c r="K430" i="24"/>
  <c r="J430" i="24"/>
  <c r="I430" i="24"/>
  <c r="H430" i="24"/>
  <c r="G430" i="24"/>
  <c r="F430" i="24"/>
  <c r="E430" i="24"/>
  <c r="D430" i="24"/>
  <c r="C430" i="24"/>
  <c r="B430" i="24"/>
  <c r="O429" i="24"/>
  <c r="N429" i="24"/>
  <c r="M429" i="24"/>
  <c r="L429" i="24"/>
  <c r="K429" i="24"/>
  <c r="J429" i="24"/>
  <c r="I429" i="24"/>
  <c r="H429" i="24"/>
  <c r="G429" i="24"/>
  <c r="F429" i="24"/>
  <c r="E429" i="24"/>
  <c r="D429" i="24"/>
  <c r="C429" i="24"/>
  <c r="B429" i="24"/>
  <c r="N426" i="24"/>
  <c r="M426" i="24"/>
  <c r="L426" i="24"/>
  <c r="K426" i="24"/>
  <c r="J426" i="24"/>
  <c r="I426" i="24"/>
  <c r="H426" i="24"/>
  <c r="G426" i="24"/>
  <c r="F426" i="24"/>
  <c r="E426" i="24"/>
  <c r="D426" i="24"/>
  <c r="C426" i="24"/>
  <c r="B426" i="24"/>
  <c r="O425" i="24"/>
  <c r="N425" i="24"/>
  <c r="M425" i="24"/>
  <c r="L425" i="24"/>
  <c r="K425" i="24"/>
  <c r="J425" i="24"/>
  <c r="I425" i="24"/>
  <c r="H425" i="24"/>
  <c r="G425" i="24"/>
  <c r="F425" i="24"/>
  <c r="E425" i="24"/>
  <c r="D425" i="24"/>
  <c r="C425" i="24"/>
  <c r="B425" i="24"/>
  <c r="O424" i="24"/>
  <c r="N424" i="24"/>
  <c r="M424" i="24"/>
  <c r="L424" i="24"/>
  <c r="K424" i="24"/>
  <c r="J424" i="24"/>
  <c r="I424" i="24"/>
  <c r="H424" i="24"/>
  <c r="G424" i="24"/>
  <c r="F424" i="24"/>
  <c r="E424" i="24"/>
  <c r="D424" i="24"/>
  <c r="C424" i="24"/>
  <c r="B424" i="24"/>
  <c r="O423" i="24"/>
  <c r="N423" i="24"/>
  <c r="M423" i="24"/>
  <c r="L423" i="24"/>
  <c r="K423" i="24"/>
  <c r="J423" i="24"/>
  <c r="I423" i="24"/>
  <c r="H423" i="24"/>
  <c r="G423" i="24"/>
  <c r="F423" i="24"/>
  <c r="E423" i="24"/>
  <c r="D423" i="24"/>
  <c r="C423" i="24"/>
  <c r="B423" i="24"/>
  <c r="N420" i="24"/>
  <c r="M420" i="24"/>
  <c r="L420" i="24"/>
  <c r="K420" i="24"/>
  <c r="J420" i="24"/>
  <c r="I420" i="24"/>
  <c r="H420" i="24"/>
  <c r="G420" i="24"/>
  <c r="F420" i="24"/>
  <c r="E420" i="24"/>
  <c r="D420" i="24"/>
  <c r="C420" i="24"/>
  <c r="B420" i="24"/>
  <c r="O419" i="24"/>
  <c r="N419" i="24"/>
  <c r="M419" i="24"/>
  <c r="L419" i="24"/>
  <c r="K419" i="24"/>
  <c r="J419" i="24"/>
  <c r="I419" i="24"/>
  <c r="H419" i="24"/>
  <c r="G419" i="24"/>
  <c r="F419" i="24"/>
  <c r="E419" i="24"/>
  <c r="D419" i="24"/>
  <c r="C419" i="24"/>
  <c r="B419" i="24"/>
  <c r="O418" i="24"/>
  <c r="N418" i="24"/>
  <c r="M418" i="24"/>
  <c r="L418" i="24"/>
  <c r="K418" i="24"/>
  <c r="J418" i="24"/>
  <c r="I418" i="24"/>
  <c r="H418" i="24"/>
  <c r="G418" i="24"/>
  <c r="F418" i="24"/>
  <c r="E418" i="24"/>
  <c r="D418" i="24"/>
  <c r="C418" i="24"/>
  <c r="B418" i="24"/>
  <c r="O417" i="24"/>
  <c r="N417" i="24"/>
  <c r="M417" i="24"/>
  <c r="L417" i="24"/>
  <c r="K417" i="24"/>
  <c r="J417" i="24"/>
  <c r="I417" i="24"/>
  <c r="H417" i="24"/>
  <c r="G417" i="24"/>
  <c r="F417" i="24"/>
  <c r="E417" i="24"/>
  <c r="D417" i="24"/>
  <c r="C417" i="24"/>
  <c r="B417" i="24"/>
  <c r="O414" i="24"/>
  <c r="N414" i="24"/>
  <c r="M414" i="24"/>
  <c r="L414" i="24"/>
  <c r="K414" i="24"/>
  <c r="J414" i="24"/>
  <c r="I414" i="24"/>
  <c r="H414" i="24"/>
  <c r="G414" i="24"/>
  <c r="F414" i="24"/>
  <c r="E414" i="24"/>
  <c r="D414" i="24"/>
  <c r="C414" i="24"/>
  <c r="B414" i="24"/>
  <c r="O413" i="24"/>
  <c r="N413" i="24"/>
  <c r="M413" i="24"/>
  <c r="L413" i="24"/>
  <c r="K413" i="24"/>
  <c r="J413" i="24"/>
  <c r="I413" i="24"/>
  <c r="H413" i="24"/>
  <c r="G413" i="24"/>
  <c r="F413" i="24"/>
  <c r="E413" i="24"/>
  <c r="D413" i="24"/>
  <c r="C413" i="24"/>
  <c r="B413" i="24"/>
  <c r="O412" i="24"/>
  <c r="N412" i="24"/>
  <c r="M412" i="24"/>
  <c r="L412" i="24"/>
  <c r="K412" i="24"/>
  <c r="J412" i="24"/>
  <c r="I412" i="24"/>
  <c r="H412" i="24"/>
  <c r="G412" i="24"/>
  <c r="F412" i="24"/>
  <c r="E412" i="24"/>
  <c r="D412" i="24"/>
  <c r="C412" i="24"/>
  <c r="B412" i="24"/>
  <c r="O411" i="24"/>
  <c r="N411" i="24"/>
  <c r="M411" i="24"/>
  <c r="L411" i="24"/>
  <c r="K411" i="24"/>
  <c r="J411" i="24"/>
  <c r="I411" i="24"/>
  <c r="H411" i="24"/>
  <c r="G411" i="24"/>
  <c r="F411" i="24"/>
  <c r="E411" i="24"/>
  <c r="D411" i="24"/>
  <c r="C411" i="24"/>
  <c r="B411" i="24"/>
  <c r="O408" i="24"/>
  <c r="P644" i="24" s="1"/>
  <c r="N408" i="24"/>
  <c r="M408" i="24"/>
  <c r="L408" i="24"/>
  <c r="K408" i="24"/>
  <c r="J408" i="24"/>
  <c r="I408" i="24"/>
  <c r="H408" i="24"/>
  <c r="G408" i="24"/>
  <c r="F408" i="24"/>
  <c r="E408" i="24"/>
  <c r="D408" i="24"/>
  <c r="C408" i="24"/>
  <c r="B408" i="24"/>
  <c r="O407" i="24"/>
  <c r="N407" i="24"/>
  <c r="M407" i="24"/>
  <c r="L407" i="24"/>
  <c r="K407" i="24"/>
  <c r="J407" i="24"/>
  <c r="I407" i="24"/>
  <c r="H407" i="24"/>
  <c r="G407" i="24"/>
  <c r="F407" i="24"/>
  <c r="E407" i="24"/>
  <c r="D407" i="24"/>
  <c r="C407" i="24"/>
  <c r="B407" i="24"/>
  <c r="O406" i="24"/>
  <c r="N406" i="24"/>
  <c r="M406" i="24"/>
  <c r="L406" i="24"/>
  <c r="K406" i="24"/>
  <c r="J406" i="24"/>
  <c r="I406" i="24"/>
  <c r="H406" i="24"/>
  <c r="G406" i="24"/>
  <c r="F406" i="24"/>
  <c r="E406" i="24"/>
  <c r="D406" i="24"/>
  <c r="C406" i="24"/>
  <c r="B406" i="24"/>
  <c r="O405" i="24"/>
  <c r="N405" i="24"/>
  <c r="M405" i="24"/>
  <c r="L405" i="24"/>
  <c r="K405" i="24"/>
  <c r="J405" i="24"/>
  <c r="I405" i="24"/>
  <c r="H405" i="24"/>
  <c r="G405" i="24"/>
  <c r="F405" i="24"/>
  <c r="E405" i="24"/>
  <c r="D405" i="24"/>
  <c r="C405" i="24"/>
  <c r="B405" i="24"/>
  <c r="O402" i="24"/>
  <c r="O458" i="24" s="1"/>
  <c r="N402" i="24"/>
  <c r="N397" i="24" s="1"/>
  <c r="M402" i="24"/>
  <c r="L402" i="24"/>
  <c r="K402" i="24"/>
  <c r="K458" i="24" s="1"/>
  <c r="J402" i="24"/>
  <c r="I402" i="24"/>
  <c r="I427" i="24" s="1"/>
  <c r="H402" i="24"/>
  <c r="G402" i="24"/>
  <c r="G421" i="24" s="1"/>
  <c r="F402" i="24"/>
  <c r="E402" i="24"/>
  <c r="E427" i="24" s="1"/>
  <c r="D402" i="24"/>
  <c r="C402" i="24"/>
  <c r="C421" i="24" s="1"/>
  <c r="B402" i="24"/>
  <c r="O401" i="24"/>
  <c r="N401" i="24"/>
  <c r="M401" i="24"/>
  <c r="L401" i="24"/>
  <c r="K401" i="24"/>
  <c r="J401" i="24"/>
  <c r="I401" i="24"/>
  <c r="H401" i="24"/>
  <c r="G401" i="24"/>
  <c r="F401" i="24"/>
  <c r="E401" i="24"/>
  <c r="D401" i="24"/>
  <c r="C401" i="24"/>
  <c r="B401" i="24"/>
  <c r="O400" i="24"/>
  <c r="N400" i="24"/>
  <c r="M400" i="24"/>
  <c r="L400" i="24"/>
  <c r="K400" i="24"/>
  <c r="J400" i="24"/>
  <c r="I400" i="24"/>
  <c r="H400" i="24"/>
  <c r="G400" i="24"/>
  <c r="F400" i="24"/>
  <c r="E400" i="24"/>
  <c r="D400" i="24"/>
  <c r="C400" i="24"/>
  <c r="B400" i="24"/>
  <c r="O399" i="24"/>
  <c r="N399" i="24"/>
  <c r="M399" i="24"/>
  <c r="L399" i="24"/>
  <c r="K399" i="24"/>
  <c r="J399" i="24"/>
  <c r="I399" i="24"/>
  <c r="H399" i="24"/>
  <c r="G399" i="24"/>
  <c r="F399" i="24"/>
  <c r="E399" i="24"/>
  <c r="D399" i="24"/>
  <c r="C399" i="24"/>
  <c r="B399" i="24"/>
  <c r="O396" i="24"/>
  <c r="N396" i="24"/>
  <c r="M396" i="24"/>
  <c r="L396" i="24"/>
  <c r="L397" i="24" s="1"/>
  <c r="K396" i="24"/>
  <c r="J396" i="24"/>
  <c r="I396" i="24"/>
  <c r="H396" i="24"/>
  <c r="H397" i="24" s="1"/>
  <c r="G396" i="24"/>
  <c r="F396" i="24"/>
  <c r="F397" i="24" s="1"/>
  <c r="E396" i="24"/>
  <c r="D396" i="24"/>
  <c r="D397" i="24" s="1"/>
  <c r="C396" i="24"/>
  <c r="B396" i="24"/>
  <c r="O395" i="24"/>
  <c r="N395" i="24"/>
  <c r="M395" i="24"/>
  <c r="L395" i="24"/>
  <c r="K395" i="24"/>
  <c r="J395" i="24"/>
  <c r="I395" i="24"/>
  <c r="H395" i="24"/>
  <c r="G395" i="24"/>
  <c r="F395" i="24"/>
  <c r="E395" i="24"/>
  <c r="D395" i="24"/>
  <c r="C395" i="24"/>
  <c r="B395" i="24"/>
  <c r="O394" i="24"/>
  <c r="N394" i="24"/>
  <c r="M394" i="24"/>
  <c r="L394" i="24"/>
  <c r="K394" i="24"/>
  <c r="J394" i="24"/>
  <c r="I394" i="24"/>
  <c r="H394" i="24"/>
  <c r="G394" i="24"/>
  <c r="F394" i="24"/>
  <c r="E394" i="24"/>
  <c r="D394" i="24"/>
  <c r="C394" i="24"/>
  <c r="B394" i="24"/>
  <c r="O393" i="24"/>
  <c r="N393" i="24"/>
  <c r="M393" i="24"/>
  <c r="L393" i="24"/>
  <c r="K393" i="24"/>
  <c r="J393" i="24"/>
  <c r="I393" i="24"/>
  <c r="H393" i="24"/>
  <c r="G393" i="24"/>
  <c r="F393" i="24"/>
  <c r="E393" i="24"/>
  <c r="D393" i="24"/>
  <c r="C393" i="24"/>
  <c r="B393" i="24"/>
  <c r="O390" i="24"/>
  <c r="O391" i="24" s="1"/>
  <c r="N390" i="24"/>
  <c r="M390" i="24"/>
  <c r="M391" i="24" s="1"/>
  <c r="L390" i="24"/>
  <c r="L391" i="24" s="1"/>
  <c r="K390" i="24"/>
  <c r="K391" i="24" s="1"/>
  <c r="J390" i="24"/>
  <c r="I390" i="24"/>
  <c r="I391" i="24" s="1"/>
  <c r="H390" i="24"/>
  <c r="H391" i="24" s="1"/>
  <c r="G390" i="24"/>
  <c r="G391" i="24" s="1"/>
  <c r="F390" i="24"/>
  <c r="E390" i="24"/>
  <c r="E391" i="24" s="1"/>
  <c r="D390" i="24"/>
  <c r="D391" i="24" s="1"/>
  <c r="C390" i="24"/>
  <c r="C391" i="24" s="1"/>
  <c r="B390" i="24"/>
  <c r="O389" i="24"/>
  <c r="N389" i="24"/>
  <c r="M389" i="24"/>
  <c r="L389" i="24"/>
  <c r="K389" i="24"/>
  <c r="J389" i="24"/>
  <c r="I389" i="24"/>
  <c r="H389" i="24"/>
  <c r="G389" i="24"/>
  <c r="F389" i="24"/>
  <c r="E389" i="24"/>
  <c r="D389" i="24"/>
  <c r="C389" i="24"/>
  <c r="B389" i="24"/>
  <c r="O388" i="24"/>
  <c r="N388" i="24"/>
  <c r="M388" i="24"/>
  <c r="L388" i="24"/>
  <c r="K388" i="24"/>
  <c r="J388" i="24"/>
  <c r="I388" i="24"/>
  <c r="H388" i="24"/>
  <c r="G388" i="24"/>
  <c r="F388" i="24"/>
  <c r="E388" i="24"/>
  <c r="D388" i="24"/>
  <c r="C388" i="24"/>
  <c r="B388" i="24"/>
  <c r="O387" i="24"/>
  <c r="N387" i="24"/>
  <c r="M387" i="24"/>
  <c r="L387" i="24"/>
  <c r="K387" i="24"/>
  <c r="J387" i="24"/>
  <c r="I387" i="24"/>
  <c r="H387" i="24"/>
  <c r="G387" i="24"/>
  <c r="F387" i="24"/>
  <c r="E387" i="24"/>
  <c r="D387" i="24"/>
  <c r="C387" i="24"/>
  <c r="B387" i="24"/>
  <c r="O384" i="24"/>
  <c r="N384" i="24"/>
  <c r="M384" i="24"/>
  <c r="M385" i="24" s="1"/>
  <c r="L384" i="24"/>
  <c r="L385" i="24" s="1"/>
  <c r="K384" i="24"/>
  <c r="J384" i="24"/>
  <c r="I384" i="24"/>
  <c r="I385" i="24" s="1"/>
  <c r="H384" i="24"/>
  <c r="H385" i="24" s="1"/>
  <c r="G384" i="24"/>
  <c r="F384" i="24"/>
  <c r="E384" i="24"/>
  <c r="E385" i="24" s="1"/>
  <c r="D384" i="24"/>
  <c r="D385" i="24" s="1"/>
  <c r="C384" i="24"/>
  <c r="B384" i="24"/>
  <c r="O383" i="24"/>
  <c r="N383" i="24"/>
  <c r="M383" i="24"/>
  <c r="L383" i="24"/>
  <c r="K383" i="24"/>
  <c r="J383" i="24"/>
  <c r="I383" i="24"/>
  <c r="H383" i="24"/>
  <c r="G383" i="24"/>
  <c r="F383" i="24"/>
  <c r="E383" i="24"/>
  <c r="D383" i="24"/>
  <c r="C383" i="24"/>
  <c r="B383" i="24"/>
  <c r="O382" i="24"/>
  <c r="N382" i="24"/>
  <c r="M382" i="24"/>
  <c r="L382" i="24"/>
  <c r="K382" i="24"/>
  <c r="J382" i="24"/>
  <c r="I382" i="24"/>
  <c r="H382" i="24"/>
  <c r="G382" i="24"/>
  <c r="F382" i="24"/>
  <c r="E382" i="24"/>
  <c r="D382" i="24"/>
  <c r="C382" i="24"/>
  <c r="B382" i="24"/>
  <c r="O381" i="24"/>
  <c r="N381" i="24"/>
  <c r="M381" i="24"/>
  <c r="L381" i="24"/>
  <c r="K381" i="24"/>
  <c r="J381" i="24"/>
  <c r="I381" i="24"/>
  <c r="H381" i="24"/>
  <c r="G381" i="24"/>
  <c r="F381" i="24"/>
  <c r="E381" i="24"/>
  <c r="D381" i="24"/>
  <c r="C381" i="24"/>
  <c r="B381" i="24"/>
  <c r="O378" i="24"/>
  <c r="O379" i="24" s="1"/>
  <c r="N378" i="24"/>
  <c r="M378" i="24"/>
  <c r="L378" i="24"/>
  <c r="K378" i="24"/>
  <c r="J378" i="24"/>
  <c r="I378" i="24"/>
  <c r="H378" i="24"/>
  <c r="G378" i="24"/>
  <c r="F378" i="24"/>
  <c r="E378" i="24"/>
  <c r="D378" i="24"/>
  <c r="D379" i="24" s="1"/>
  <c r="C378" i="24"/>
  <c r="B378" i="24"/>
  <c r="O377" i="24"/>
  <c r="N377" i="24"/>
  <c r="M377" i="24"/>
  <c r="L377" i="24"/>
  <c r="K377" i="24"/>
  <c r="J377" i="24"/>
  <c r="I377" i="24"/>
  <c r="H377" i="24"/>
  <c r="G377" i="24"/>
  <c r="F377" i="24"/>
  <c r="E377" i="24"/>
  <c r="D377" i="24"/>
  <c r="C377" i="24"/>
  <c r="B377" i="24"/>
  <c r="O376" i="24"/>
  <c r="N376" i="24"/>
  <c r="M376" i="24"/>
  <c r="L376" i="24"/>
  <c r="K376" i="24"/>
  <c r="J376" i="24"/>
  <c r="I376" i="24"/>
  <c r="H376" i="24"/>
  <c r="G376" i="24"/>
  <c r="F376" i="24"/>
  <c r="E376" i="24"/>
  <c r="D376" i="24"/>
  <c r="C376" i="24"/>
  <c r="B376" i="24"/>
  <c r="O375" i="24"/>
  <c r="N375" i="24"/>
  <c r="M375" i="24"/>
  <c r="L375" i="24"/>
  <c r="K375" i="24"/>
  <c r="J375" i="24"/>
  <c r="I375" i="24"/>
  <c r="H375" i="24"/>
  <c r="G375" i="24"/>
  <c r="F375" i="24"/>
  <c r="E375" i="24"/>
  <c r="D375" i="24"/>
  <c r="C375" i="24"/>
  <c r="B375" i="24"/>
  <c r="O372" i="24"/>
  <c r="P643" i="24" s="1"/>
  <c r="N372" i="24"/>
  <c r="M372" i="24"/>
  <c r="M373" i="24" s="1"/>
  <c r="L372" i="24"/>
  <c r="L373" i="24" s="1"/>
  <c r="K372" i="24"/>
  <c r="J372" i="24"/>
  <c r="I372" i="24"/>
  <c r="I373" i="24" s="1"/>
  <c r="H372" i="24"/>
  <c r="H373" i="24" s="1"/>
  <c r="G372" i="24"/>
  <c r="F372" i="24"/>
  <c r="E372" i="24"/>
  <c r="E373" i="24" s="1"/>
  <c r="D372" i="24"/>
  <c r="D373" i="24" s="1"/>
  <c r="C372" i="24"/>
  <c r="B372" i="24"/>
  <c r="O371" i="24"/>
  <c r="N371" i="24"/>
  <c r="M371" i="24"/>
  <c r="L371" i="24"/>
  <c r="K371" i="24"/>
  <c r="J371" i="24"/>
  <c r="I371" i="24"/>
  <c r="H371" i="24"/>
  <c r="G371" i="24"/>
  <c r="F371" i="24"/>
  <c r="E371" i="24"/>
  <c r="D371" i="24"/>
  <c r="C371" i="24"/>
  <c r="B371" i="24"/>
  <c r="O370" i="24"/>
  <c r="N370" i="24"/>
  <c r="M370" i="24"/>
  <c r="L370" i="24"/>
  <c r="K370" i="24"/>
  <c r="J370" i="24"/>
  <c r="I370" i="24"/>
  <c r="H370" i="24"/>
  <c r="G370" i="24"/>
  <c r="F370" i="24"/>
  <c r="E370" i="24"/>
  <c r="D370" i="24"/>
  <c r="C370" i="24"/>
  <c r="B370" i="24"/>
  <c r="O369" i="24"/>
  <c r="N369" i="24"/>
  <c r="M369" i="24"/>
  <c r="L369" i="24"/>
  <c r="K369" i="24"/>
  <c r="J369" i="24"/>
  <c r="I369" i="24"/>
  <c r="H369" i="24"/>
  <c r="G369" i="24"/>
  <c r="F369" i="24"/>
  <c r="E369" i="24"/>
  <c r="D369" i="24"/>
  <c r="C369" i="24"/>
  <c r="B369" i="24"/>
  <c r="O366" i="24"/>
  <c r="P642" i="24" s="1"/>
  <c r="N366" i="24"/>
  <c r="M366" i="24"/>
  <c r="M367" i="24" s="1"/>
  <c r="L366" i="24"/>
  <c r="L367" i="24" s="1"/>
  <c r="K366" i="24"/>
  <c r="J366" i="24"/>
  <c r="I366" i="24"/>
  <c r="I367" i="24" s="1"/>
  <c r="H366" i="24"/>
  <c r="H367" i="24" s="1"/>
  <c r="G366" i="24"/>
  <c r="F366" i="24"/>
  <c r="E366" i="24"/>
  <c r="E367" i="24" s="1"/>
  <c r="D366" i="24"/>
  <c r="D367" i="24" s="1"/>
  <c r="C366" i="24"/>
  <c r="B366" i="24"/>
  <c r="O365" i="24"/>
  <c r="N365" i="24"/>
  <c r="M365" i="24"/>
  <c r="L365" i="24"/>
  <c r="K365" i="24"/>
  <c r="J365" i="24"/>
  <c r="I365" i="24"/>
  <c r="H365" i="24"/>
  <c r="G365" i="24"/>
  <c r="F365" i="24"/>
  <c r="E365" i="24"/>
  <c r="D365" i="24"/>
  <c r="C365" i="24"/>
  <c r="B365" i="24"/>
  <c r="O364" i="24"/>
  <c r="N364" i="24"/>
  <c r="M364" i="24"/>
  <c r="L364" i="24"/>
  <c r="K364" i="24"/>
  <c r="J364" i="24"/>
  <c r="I364" i="24"/>
  <c r="H364" i="24"/>
  <c r="G364" i="24"/>
  <c r="F364" i="24"/>
  <c r="E364" i="24"/>
  <c r="D364" i="24"/>
  <c r="C364" i="24"/>
  <c r="B364" i="24"/>
  <c r="O363" i="24"/>
  <c r="N363" i="24"/>
  <c r="M363" i="24"/>
  <c r="L363" i="24"/>
  <c r="K363" i="24"/>
  <c r="J363" i="24"/>
  <c r="I363" i="24"/>
  <c r="H363" i="24"/>
  <c r="G363" i="24"/>
  <c r="F363" i="24"/>
  <c r="E363" i="24"/>
  <c r="D363" i="24"/>
  <c r="C363" i="24"/>
  <c r="B363" i="24"/>
  <c r="O360" i="24"/>
  <c r="O361" i="24" s="1"/>
  <c r="N360" i="24"/>
  <c r="M360" i="24"/>
  <c r="M361" i="24" s="1"/>
  <c r="L360" i="24"/>
  <c r="L361" i="24" s="1"/>
  <c r="K360" i="24"/>
  <c r="K361" i="24" s="1"/>
  <c r="J360" i="24"/>
  <c r="I360" i="24"/>
  <c r="I361" i="24" s="1"/>
  <c r="H360" i="24"/>
  <c r="H361" i="24" s="1"/>
  <c r="G360" i="24"/>
  <c r="G361" i="24" s="1"/>
  <c r="F360" i="24"/>
  <c r="E360" i="24"/>
  <c r="E361" i="24" s="1"/>
  <c r="D360" i="24"/>
  <c r="D361" i="24" s="1"/>
  <c r="C360" i="24"/>
  <c r="C361" i="24" s="1"/>
  <c r="B360" i="24"/>
  <c r="O359" i="24"/>
  <c r="N359" i="24"/>
  <c r="M359" i="24"/>
  <c r="L359" i="24"/>
  <c r="K359" i="24"/>
  <c r="J359" i="24"/>
  <c r="I359" i="24"/>
  <c r="H359" i="24"/>
  <c r="G359" i="24"/>
  <c r="F359" i="24"/>
  <c r="E359" i="24"/>
  <c r="D359" i="24"/>
  <c r="C359" i="24"/>
  <c r="B359" i="24"/>
  <c r="O358" i="24"/>
  <c r="N358" i="24"/>
  <c r="M358" i="24"/>
  <c r="L358" i="24"/>
  <c r="K358" i="24"/>
  <c r="J358" i="24"/>
  <c r="I358" i="24"/>
  <c r="H358" i="24"/>
  <c r="G358" i="24"/>
  <c r="F358" i="24"/>
  <c r="E358" i="24"/>
  <c r="D358" i="24"/>
  <c r="C358" i="24"/>
  <c r="B358" i="24"/>
  <c r="O357" i="24"/>
  <c r="N357" i="24"/>
  <c r="M357" i="24"/>
  <c r="L357" i="24"/>
  <c r="K357" i="24"/>
  <c r="J357" i="24"/>
  <c r="I357" i="24"/>
  <c r="H357" i="24"/>
  <c r="G357" i="24"/>
  <c r="F357" i="24"/>
  <c r="E357" i="24"/>
  <c r="D357" i="24"/>
  <c r="C357" i="24"/>
  <c r="B357" i="24"/>
  <c r="I355" i="24"/>
  <c r="O354" i="24"/>
  <c r="N354" i="24"/>
  <c r="M354" i="24"/>
  <c r="M355" i="24" s="1"/>
  <c r="L354" i="24"/>
  <c r="L355" i="24" s="1"/>
  <c r="K354" i="24"/>
  <c r="J354" i="24"/>
  <c r="I354" i="24"/>
  <c r="H354" i="24"/>
  <c r="H355" i="24" s="1"/>
  <c r="G354" i="24"/>
  <c r="F354" i="24"/>
  <c r="E354" i="24"/>
  <c r="E355" i="24" s="1"/>
  <c r="D354" i="24"/>
  <c r="D355" i="24" s="1"/>
  <c r="C354" i="24"/>
  <c r="B354" i="24"/>
  <c r="O353" i="24"/>
  <c r="N353" i="24"/>
  <c r="M353" i="24"/>
  <c r="L353" i="24"/>
  <c r="K353" i="24"/>
  <c r="J353" i="24"/>
  <c r="I353" i="24"/>
  <c r="H353" i="24"/>
  <c r="G353" i="24"/>
  <c r="F353" i="24"/>
  <c r="E353" i="24"/>
  <c r="D353" i="24"/>
  <c r="C353" i="24"/>
  <c r="B353" i="24"/>
  <c r="O352" i="24"/>
  <c r="N352" i="24"/>
  <c r="M352" i="24"/>
  <c r="L352" i="24"/>
  <c r="K352" i="24"/>
  <c r="J352" i="24"/>
  <c r="I352" i="24"/>
  <c r="H352" i="24"/>
  <c r="G352" i="24"/>
  <c r="F352" i="24"/>
  <c r="E352" i="24"/>
  <c r="D352" i="24"/>
  <c r="C352" i="24"/>
  <c r="B352" i="24"/>
  <c r="O351" i="24"/>
  <c r="N351" i="24"/>
  <c r="M351" i="24"/>
  <c r="L351" i="24"/>
  <c r="K351" i="24"/>
  <c r="J351" i="24"/>
  <c r="I351" i="24"/>
  <c r="H351" i="24"/>
  <c r="G351" i="24"/>
  <c r="F351" i="24"/>
  <c r="E351" i="24"/>
  <c r="D351" i="24"/>
  <c r="C351" i="24"/>
  <c r="B351" i="24"/>
  <c r="BN213" i="24"/>
  <c r="BN215" i="24" s="1"/>
  <c r="BM213" i="24"/>
  <c r="BM215" i="24" s="1"/>
  <c r="BL213" i="24"/>
  <c r="BL215" i="24" s="1"/>
  <c r="BK213" i="24"/>
  <c r="BK215" i="24" s="1"/>
  <c r="BJ213" i="24"/>
  <c r="BJ215" i="24" s="1"/>
  <c r="BI213" i="24"/>
  <c r="BI215" i="24" s="1"/>
  <c r="BH213" i="24"/>
  <c r="BH215" i="24" s="1"/>
  <c r="BG213" i="24"/>
  <c r="BG215" i="24" s="1"/>
  <c r="BF213" i="24"/>
  <c r="BF215" i="24" s="1"/>
  <c r="BE213" i="24"/>
  <c r="BE215" i="24" s="1"/>
  <c r="BD213" i="24"/>
  <c r="BD215" i="24" s="1"/>
  <c r="BC213" i="24"/>
  <c r="BC215" i="24" s="1"/>
  <c r="BB213" i="24"/>
  <c r="BB215" i="24" s="1"/>
  <c r="BA213" i="24"/>
  <c r="BA215" i="24" s="1"/>
  <c r="AZ213" i="24"/>
  <c r="AZ215" i="24" s="1"/>
  <c r="AY213" i="24"/>
  <c r="AY215" i="24" s="1"/>
  <c r="AX213" i="24"/>
  <c r="AX215" i="24" s="1"/>
  <c r="AW213" i="24"/>
  <c r="AW215" i="24" s="1"/>
  <c r="AV213" i="24"/>
  <c r="AV215" i="24" s="1"/>
  <c r="AU213" i="24"/>
  <c r="AU215" i="24" s="1"/>
  <c r="AT213" i="24"/>
  <c r="AT215" i="24" s="1"/>
  <c r="AS213" i="24"/>
  <c r="AS215" i="24" s="1"/>
  <c r="AR213" i="24"/>
  <c r="AR215" i="24" s="1"/>
  <c r="AQ213" i="24"/>
  <c r="AQ215" i="24" s="1"/>
  <c r="AP213" i="24"/>
  <c r="AP215" i="24" s="1"/>
  <c r="AO213" i="24"/>
  <c r="AO215" i="24" s="1"/>
  <c r="AN213" i="24"/>
  <c r="AN215" i="24" s="1"/>
  <c r="AM213" i="24"/>
  <c r="AM215" i="24" s="1"/>
  <c r="AL213" i="24"/>
  <c r="AL215" i="24" s="1"/>
  <c r="AK213" i="24"/>
  <c r="AK215" i="24" s="1"/>
  <c r="AJ213" i="24"/>
  <c r="AJ215" i="24" s="1"/>
  <c r="AI213" i="24"/>
  <c r="AI215" i="24" s="1"/>
  <c r="AH213" i="24"/>
  <c r="AH215" i="24" s="1"/>
  <c r="AG213" i="24"/>
  <c r="AG215" i="24" s="1"/>
  <c r="AF213" i="24"/>
  <c r="AF215" i="24" s="1"/>
  <c r="AE213" i="24"/>
  <c r="AE215" i="24" s="1"/>
  <c r="AD213" i="24"/>
  <c r="AD215" i="24" s="1"/>
  <c r="AC213" i="24"/>
  <c r="AC215" i="24" s="1"/>
  <c r="AB213" i="24"/>
  <c r="AB215" i="24" s="1"/>
  <c r="AA213" i="24"/>
  <c r="AA215" i="24" s="1"/>
  <c r="Z213" i="24"/>
  <c r="Z215" i="24" s="1"/>
  <c r="Y213" i="24"/>
  <c r="Y215" i="24" s="1"/>
  <c r="X213" i="24"/>
  <c r="X215" i="24" s="1"/>
  <c r="W213" i="24"/>
  <c r="W215" i="24" s="1"/>
  <c r="V213" i="24"/>
  <c r="V215" i="24" s="1"/>
  <c r="U213" i="24"/>
  <c r="U215" i="24" s="1"/>
  <c r="T213" i="24"/>
  <c r="T215" i="24" s="1"/>
  <c r="S213" i="24"/>
  <c r="S215" i="24" s="1"/>
  <c r="R213" i="24"/>
  <c r="R215" i="24" s="1"/>
  <c r="O213" i="24"/>
  <c r="O215" i="24" s="1"/>
  <c r="N213" i="24"/>
  <c r="N215" i="24" s="1"/>
  <c r="M213" i="24"/>
  <c r="M215" i="24" s="1"/>
  <c r="L213" i="24"/>
  <c r="L215" i="24" s="1"/>
  <c r="K213" i="24"/>
  <c r="K215" i="24" s="1"/>
  <c r="J213" i="24"/>
  <c r="J215" i="24" s="1"/>
  <c r="I213" i="24"/>
  <c r="I215" i="24" s="1"/>
  <c r="H213" i="24"/>
  <c r="H215" i="24" s="1"/>
  <c r="G213" i="24"/>
  <c r="G215" i="24" s="1"/>
  <c r="F213" i="24"/>
  <c r="F215" i="24" s="1"/>
  <c r="E213" i="24"/>
  <c r="E215" i="24" s="1"/>
  <c r="D213" i="24"/>
  <c r="D215" i="24" s="1"/>
  <c r="C213" i="24"/>
  <c r="C215" i="24" s="1"/>
  <c r="B213" i="24"/>
  <c r="B215" i="24" s="1"/>
  <c r="Q543" i="24" s="1"/>
  <c r="BM123" i="24"/>
  <c r="BL123" i="24"/>
  <c r="BK123" i="24"/>
  <c r="BJ123" i="24"/>
  <c r="BI123" i="24"/>
  <c r="BH123" i="24"/>
  <c r="BG123" i="24"/>
  <c r="BF123" i="24"/>
  <c r="BE123" i="24"/>
  <c r="BM122" i="24"/>
  <c r="BM124" i="24" s="1"/>
  <c r="BL122" i="24"/>
  <c r="BL124" i="24" s="1"/>
  <c r="BK122" i="24"/>
  <c r="BK124" i="24" s="1"/>
  <c r="BJ122" i="24"/>
  <c r="BJ124" i="24" s="1"/>
  <c r="BI122" i="24"/>
  <c r="BI124" i="24" s="1"/>
  <c r="BH122" i="24"/>
  <c r="BH124" i="24" s="1"/>
  <c r="BG122" i="24"/>
  <c r="BG124" i="24" s="1"/>
  <c r="BF122" i="24"/>
  <c r="BF124" i="24" s="1"/>
  <c r="BE122" i="24"/>
  <c r="BE124" i="24" s="1"/>
  <c r="BD122" i="24"/>
  <c r="BD124" i="24" s="1"/>
  <c r="BC122" i="24"/>
  <c r="BC124" i="24" s="1"/>
  <c r="BB122" i="24"/>
  <c r="BB124" i="24" s="1"/>
  <c r="BA122" i="24"/>
  <c r="BA124" i="24" s="1"/>
  <c r="AZ122" i="24"/>
  <c r="AZ124" i="24" s="1"/>
  <c r="AY122" i="24"/>
  <c r="AY124" i="24" s="1"/>
  <c r="AX122" i="24"/>
  <c r="AX124" i="24" s="1"/>
  <c r="AW122" i="24"/>
  <c r="AW124" i="24" s="1"/>
  <c r="AV122" i="24"/>
  <c r="AV124" i="24" s="1"/>
  <c r="AU122" i="24"/>
  <c r="AU124" i="24" s="1"/>
  <c r="AT122" i="24"/>
  <c r="AT124" i="24" s="1"/>
  <c r="AS122" i="24"/>
  <c r="AS124" i="24" s="1"/>
  <c r="AR122" i="24"/>
  <c r="AR124" i="24" s="1"/>
  <c r="AQ122" i="24"/>
  <c r="AQ124" i="24" s="1"/>
  <c r="AP122" i="24"/>
  <c r="AP124" i="24" s="1"/>
  <c r="AO122" i="24"/>
  <c r="AO124" i="24" s="1"/>
  <c r="AN122" i="24"/>
  <c r="AN124" i="24" s="1"/>
  <c r="AM122" i="24"/>
  <c r="AM124" i="24" s="1"/>
  <c r="AL122" i="24"/>
  <c r="AL124" i="24" s="1"/>
  <c r="AK122" i="24"/>
  <c r="AK124" i="24" s="1"/>
  <c r="AJ122" i="24"/>
  <c r="AJ124" i="24" s="1"/>
  <c r="AI122" i="24"/>
  <c r="AI124" i="24" s="1"/>
  <c r="AH122" i="24"/>
  <c r="AH124" i="24" s="1"/>
  <c r="AG122" i="24"/>
  <c r="AG124" i="24" s="1"/>
  <c r="AF122" i="24"/>
  <c r="AF124" i="24" s="1"/>
  <c r="AE122" i="24"/>
  <c r="AE124" i="24" s="1"/>
  <c r="AD122" i="24"/>
  <c r="AD124" i="24" s="1"/>
  <c r="AC122" i="24"/>
  <c r="AC124" i="24" s="1"/>
  <c r="AB122" i="24"/>
  <c r="AB124" i="24" s="1"/>
  <c r="AA122" i="24"/>
  <c r="AA124" i="24" s="1"/>
  <c r="Z122" i="24"/>
  <c r="Z124" i="24" s="1"/>
  <c r="Y122" i="24"/>
  <c r="Y124" i="24" s="1"/>
  <c r="X122" i="24"/>
  <c r="X124" i="24" s="1"/>
  <c r="W122" i="24"/>
  <c r="W124" i="24" s="1"/>
  <c r="V122" i="24"/>
  <c r="V124" i="24" s="1"/>
  <c r="U122" i="24"/>
  <c r="U124" i="24" s="1"/>
  <c r="T122" i="24"/>
  <c r="T124" i="24" s="1"/>
  <c r="S122" i="24"/>
  <c r="S124" i="24" s="1"/>
  <c r="R122" i="24"/>
  <c r="R124" i="24" s="1"/>
  <c r="O122" i="24"/>
  <c r="O124" i="24" s="1"/>
  <c r="N122" i="24"/>
  <c r="N124" i="24" s="1"/>
  <c r="M122" i="24"/>
  <c r="M124" i="24" s="1"/>
  <c r="L122" i="24"/>
  <c r="L124" i="24" s="1"/>
  <c r="K122" i="24"/>
  <c r="K124" i="24" s="1"/>
  <c r="J122" i="24"/>
  <c r="J124" i="24" s="1"/>
  <c r="I122" i="24"/>
  <c r="I124" i="24" s="1"/>
  <c r="H122" i="24"/>
  <c r="H124" i="24" s="1"/>
  <c r="G122" i="24"/>
  <c r="G124" i="24" s="1"/>
  <c r="F122" i="24"/>
  <c r="F124" i="24" s="1"/>
  <c r="E122" i="24"/>
  <c r="E124" i="24" s="1"/>
  <c r="D122" i="24"/>
  <c r="D124" i="24" s="1"/>
  <c r="C122" i="24"/>
  <c r="C124" i="24" s="1"/>
  <c r="B122" i="24"/>
  <c r="B124" i="24" s="1"/>
  <c r="Q426" i="24" s="1"/>
  <c r="Q427" i="24" s="1"/>
  <c r="BM121" i="24"/>
  <c r="BL121" i="24"/>
  <c r="BK121" i="24"/>
  <c r="BJ121" i="24"/>
  <c r="BI121" i="24"/>
  <c r="BH121" i="24"/>
  <c r="BG121" i="24"/>
  <c r="BF121" i="24"/>
  <c r="BE121" i="24"/>
  <c r="BD121" i="24"/>
  <c r="BC121" i="24"/>
  <c r="BB121" i="24"/>
  <c r="BA121" i="24"/>
  <c r="AZ121" i="24"/>
  <c r="AY121" i="24"/>
  <c r="AX121" i="24"/>
  <c r="AW121" i="24"/>
  <c r="AV121" i="24"/>
  <c r="AU121" i="24"/>
  <c r="AT121" i="24"/>
  <c r="AS121" i="24"/>
  <c r="AR121" i="24"/>
  <c r="AQ121" i="24"/>
  <c r="AP121" i="24"/>
  <c r="AO121" i="24"/>
  <c r="AN121" i="24"/>
  <c r="AM121" i="24"/>
  <c r="AL121" i="24"/>
  <c r="AK121" i="24"/>
  <c r="AJ121" i="24"/>
  <c r="AI121" i="24"/>
  <c r="AH121" i="24"/>
  <c r="AG121" i="24"/>
  <c r="AF121" i="24"/>
  <c r="AE121" i="24"/>
  <c r="AD121" i="24"/>
  <c r="AC121" i="24"/>
  <c r="AB121" i="24"/>
  <c r="AA121" i="24"/>
  <c r="Z121" i="24"/>
  <c r="Y121" i="24"/>
  <c r="X121" i="24"/>
  <c r="W121" i="24"/>
  <c r="V121" i="24"/>
  <c r="U121" i="24"/>
  <c r="T121" i="24"/>
  <c r="S121" i="24"/>
  <c r="R121" i="24"/>
  <c r="O121" i="24"/>
  <c r="N121" i="24"/>
  <c r="M121" i="24"/>
  <c r="L121" i="24"/>
  <c r="K121" i="24"/>
  <c r="J121" i="24"/>
  <c r="I121" i="24"/>
  <c r="H121" i="24"/>
  <c r="G121" i="24"/>
  <c r="F121" i="24"/>
  <c r="E121" i="24"/>
  <c r="D121" i="24"/>
  <c r="C121" i="24"/>
  <c r="B121" i="24"/>
  <c r="BM120" i="24"/>
  <c r="BL120" i="24"/>
  <c r="BK120" i="24"/>
  <c r="BJ120" i="24"/>
  <c r="BI120" i="24"/>
  <c r="BH120" i="24"/>
  <c r="BG120" i="24"/>
  <c r="BF120" i="24"/>
  <c r="BE120" i="24"/>
  <c r="BD120" i="24"/>
  <c r="BC120" i="24"/>
  <c r="BB120" i="24"/>
  <c r="BA120" i="24"/>
  <c r="AZ120" i="24"/>
  <c r="AY120" i="24"/>
  <c r="AX120" i="24"/>
  <c r="AW120" i="24"/>
  <c r="AV120" i="24"/>
  <c r="AU120" i="24"/>
  <c r="AT120" i="24"/>
  <c r="AS120" i="24"/>
  <c r="AR120" i="24"/>
  <c r="AQ120" i="24"/>
  <c r="AP120" i="24"/>
  <c r="AO120" i="24"/>
  <c r="AN120" i="24"/>
  <c r="AM120" i="24"/>
  <c r="AL120" i="24"/>
  <c r="AK120" i="24"/>
  <c r="AJ120" i="24"/>
  <c r="AI120" i="24"/>
  <c r="AH120" i="24"/>
  <c r="AG120" i="24"/>
  <c r="AF120" i="24"/>
  <c r="AE120" i="24"/>
  <c r="AD120" i="24"/>
  <c r="AC120" i="24"/>
  <c r="AB120" i="24"/>
  <c r="AA120" i="24"/>
  <c r="Z120" i="24"/>
  <c r="Y120" i="24"/>
  <c r="X120" i="24"/>
  <c r="W120" i="24"/>
  <c r="V120" i="24"/>
  <c r="U120" i="24"/>
  <c r="T120" i="24"/>
  <c r="S120" i="24"/>
  <c r="R120" i="24"/>
  <c r="O120" i="24"/>
  <c r="N120" i="24"/>
  <c r="M120" i="24"/>
  <c r="L120" i="24"/>
  <c r="K120" i="24"/>
  <c r="J120" i="24"/>
  <c r="I120" i="24"/>
  <c r="H120" i="24"/>
  <c r="G120" i="24"/>
  <c r="F120" i="24"/>
  <c r="E120" i="24"/>
  <c r="D120" i="24"/>
  <c r="C120" i="24"/>
  <c r="B120" i="24"/>
  <c r="BM119" i="24"/>
  <c r="BL119" i="24"/>
  <c r="BK119" i="24"/>
  <c r="BJ119" i="24"/>
  <c r="BI119" i="24"/>
  <c r="BH119" i="24"/>
  <c r="BG119" i="24"/>
  <c r="BF119" i="24"/>
  <c r="BE119" i="24"/>
  <c r="BD119" i="24"/>
  <c r="BC119" i="24"/>
  <c r="BB119" i="24"/>
  <c r="BA119" i="24"/>
  <c r="AZ119" i="24"/>
  <c r="AY119" i="24"/>
  <c r="AX119" i="24"/>
  <c r="AW119" i="24"/>
  <c r="AV119" i="24"/>
  <c r="AU119" i="24"/>
  <c r="AT119" i="24"/>
  <c r="AS119" i="24"/>
  <c r="AR119" i="24"/>
  <c r="AQ119" i="24"/>
  <c r="AP119" i="24"/>
  <c r="AO119" i="24"/>
  <c r="AN119" i="24"/>
  <c r="AM119" i="24"/>
  <c r="AL119" i="24"/>
  <c r="AK119" i="24"/>
  <c r="AJ119" i="24"/>
  <c r="AI119" i="24"/>
  <c r="AH119" i="24"/>
  <c r="AG119" i="24"/>
  <c r="AF119" i="24"/>
  <c r="AE119" i="24"/>
  <c r="AD119" i="24"/>
  <c r="AC119" i="24"/>
  <c r="AB119" i="24"/>
  <c r="AA119" i="24"/>
  <c r="Z119" i="24"/>
  <c r="Y119" i="24"/>
  <c r="X119" i="24"/>
  <c r="W119" i="24"/>
  <c r="V119" i="24"/>
  <c r="U119" i="24"/>
  <c r="T119" i="24"/>
  <c r="S119" i="24"/>
  <c r="R119" i="24"/>
  <c r="O119" i="24"/>
  <c r="N119" i="24"/>
  <c r="M119" i="24"/>
  <c r="L119" i="24"/>
  <c r="K119" i="24"/>
  <c r="J119" i="24"/>
  <c r="I119" i="24"/>
  <c r="H119" i="24"/>
  <c r="G119" i="24"/>
  <c r="F119" i="24"/>
  <c r="E119" i="24"/>
  <c r="D119" i="24"/>
  <c r="C119" i="24"/>
  <c r="B119" i="24"/>
  <c r="P721" i="24" l="1"/>
  <c r="Q720" i="24"/>
  <c r="Q721" i="24" s="1"/>
  <c r="Q723" i="24" s="1"/>
  <c r="Q466" i="24"/>
  <c r="Q642" i="24"/>
  <c r="Q645" i="24" s="1"/>
  <c r="Q511" i="24"/>
  <c r="Q521" i="24"/>
  <c r="Q597" i="24"/>
  <c r="P423" i="24"/>
  <c r="Q423" i="24"/>
  <c r="P426" i="24"/>
  <c r="P427" i="24" s="1"/>
  <c r="Q542" i="24"/>
  <c r="Q549" i="24" s="1"/>
  <c r="P542" i="24"/>
  <c r="P549" i="24" s="1"/>
  <c r="P603" i="24"/>
  <c r="P649" i="24"/>
  <c r="P656" i="24" s="1"/>
  <c r="P529" i="24"/>
  <c r="Q529" i="24"/>
  <c r="Q658" i="24"/>
  <c r="Q550" i="24"/>
  <c r="Q504" i="24"/>
  <c r="Q568" i="24"/>
  <c r="Q425" i="24"/>
  <c r="P425" i="24"/>
  <c r="Q541" i="24"/>
  <c r="P541" i="24"/>
  <c r="P548" i="24" s="1"/>
  <c r="E397" i="24"/>
  <c r="I397" i="24"/>
  <c r="M397" i="24"/>
  <c r="B605" i="24"/>
  <c r="F605" i="24"/>
  <c r="J605" i="24"/>
  <c r="N605" i="24"/>
  <c r="D606" i="24"/>
  <c r="H606" i="24"/>
  <c r="L606" i="24"/>
  <c r="B607" i="24"/>
  <c r="F607" i="24"/>
  <c r="J607" i="24"/>
  <c r="D608" i="24"/>
  <c r="H608" i="24"/>
  <c r="L608" i="24"/>
  <c r="M708" i="24"/>
  <c r="M709" i="24" s="1"/>
  <c r="M711" i="24" s="1"/>
  <c r="P634" i="24"/>
  <c r="Q537" i="24"/>
  <c r="Q505" i="24"/>
  <c r="Q424" i="24"/>
  <c r="P424" i="24"/>
  <c r="Q540" i="24"/>
  <c r="Q547" i="24" s="1"/>
  <c r="P540" i="24"/>
  <c r="B367" i="24"/>
  <c r="F367" i="24"/>
  <c r="J367" i="24"/>
  <c r="N367" i="24"/>
  <c r="B379" i="24"/>
  <c r="F379" i="24"/>
  <c r="B385" i="24"/>
  <c r="J385" i="24"/>
  <c r="B391" i="24"/>
  <c r="F391" i="24"/>
  <c r="J391" i="24"/>
  <c r="N391" i="24"/>
  <c r="D439" i="24"/>
  <c r="H439" i="24"/>
  <c r="L439" i="24"/>
  <c r="D445" i="24"/>
  <c r="H445" i="24"/>
  <c r="L445" i="24"/>
  <c r="D452" i="24"/>
  <c r="H452" i="24"/>
  <c r="L452" i="24"/>
  <c r="P547" i="24"/>
  <c r="Q649" i="24"/>
  <c r="Q632" i="24"/>
  <c r="Q589" i="24"/>
  <c r="Q634" i="24"/>
  <c r="Q590" i="24"/>
  <c r="P568" i="24"/>
  <c r="P511" i="24"/>
  <c r="P589" i="24"/>
  <c r="P597" i="24"/>
  <c r="P537" i="24"/>
  <c r="P658" i="24"/>
  <c r="P521" i="24"/>
  <c r="P645" i="24"/>
  <c r="P512" i="24"/>
  <c r="N385" i="24"/>
  <c r="C123" i="24"/>
  <c r="G123" i="24"/>
  <c r="G125" i="24" s="1"/>
  <c r="K123" i="24"/>
  <c r="K125" i="24" s="1"/>
  <c r="O123" i="24"/>
  <c r="O125" i="24" s="1"/>
  <c r="U123" i="24"/>
  <c r="U125" i="24" s="1"/>
  <c r="Y123" i="24"/>
  <c r="Y125" i="24" s="1"/>
  <c r="AC123" i="24"/>
  <c r="AC125" i="24" s="1"/>
  <c r="AG123" i="24"/>
  <c r="AG125" i="24" s="1"/>
  <c r="AK123" i="24"/>
  <c r="AK125" i="24" s="1"/>
  <c r="AO123" i="24"/>
  <c r="AO125" i="24" s="1"/>
  <c r="AS123" i="24"/>
  <c r="AS125" i="24" s="1"/>
  <c r="AW123" i="24"/>
  <c r="AW125" i="24" s="1"/>
  <c r="BA123" i="24"/>
  <c r="BA125" i="24" s="1"/>
  <c r="BF125" i="24"/>
  <c r="BJ125" i="24"/>
  <c r="O543" i="24"/>
  <c r="P543" i="24"/>
  <c r="B355" i="24"/>
  <c r="F355" i="24"/>
  <c r="J355" i="24"/>
  <c r="N355" i="24"/>
  <c r="B373" i="24"/>
  <c r="F373" i="24"/>
  <c r="J373" i="24"/>
  <c r="N373" i="24"/>
  <c r="C385" i="24"/>
  <c r="G385" i="24"/>
  <c r="K385" i="24"/>
  <c r="O385" i="24"/>
  <c r="B397" i="24"/>
  <c r="J397" i="24"/>
  <c r="E433" i="24"/>
  <c r="I433" i="24"/>
  <c r="M433" i="24"/>
  <c r="N536" i="24"/>
  <c r="D544" i="24"/>
  <c r="H544" i="24"/>
  <c r="L544" i="24"/>
  <c r="E588" i="24"/>
  <c r="I588" i="24"/>
  <c r="M588" i="24"/>
  <c r="E605" i="24"/>
  <c r="I605" i="24"/>
  <c r="M605" i="24"/>
  <c r="C606" i="24"/>
  <c r="G606" i="24"/>
  <c r="K606" i="24"/>
  <c r="O606" i="24"/>
  <c r="E607" i="24"/>
  <c r="I607" i="24"/>
  <c r="M607" i="24"/>
  <c r="G608" i="24"/>
  <c r="K608" i="24"/>
  <c r="O608" i="24"/>
  <c r="N712" i="24"/>
  <c r="O712" i="24" s="1"/>
  <c r="P712" i="24" s="1"/>
  <c r="F385" i="24"/>
  <c r="D588" i="24"/>
  <c r="D123" i="24"/>
  <c r="H123" i="24"/>
  <c r="H125" i="24" s="1"/>
  <c r="L123" i="24"/>
  <c r="L125" i="24" s="1"/>
  <c r="R123" i="24"/>
  <c r="R125" i="24" s="1"/>
  <c r="V123" i="24"/>
  <c r="V125" i="24" s="1"/>
  <c r="Z123" i="24"/>
  <c r="Z125" i="24" s="1"/>
  <c r="AD123" i="24"/>
  <c r="AD125" i="24" s="1"/>
  <c r="AH123" i="24"/>
  <c r="AH125" i="24" s="1"/>
  <c r="AL123" i="24"/>
  <c r="AL125" i="24" s="1"/>
  <c r="AP123" i="24"/>
  <c r="AP125" i="24" s="1"/>
  <c r="AT123" i="24"/>
  <c r="AT125" i="24" s="1"/>
  <c r="AX123" i="24"/>
  <c r="AX125" i="24" s="1"/>
  <c r="BB123" i="24"/>
  <c r="BB125" i="24" s="1"/>
  <c r="B361" i="24"/>
  <c r="F361" i="24"/>
  <c r="J361" i="24"/>
  <c r="N361" i="24"/>
  <c r="M439" i="24"/>
  <c r="E465" i="24"/>
  <c r="I465" i="24"/>
  <c r="M465" i="24"/>
  <c r="E472" i="24"/>
  <c r="I472" i="24"/>
  <c r="M472" i="24"/>
  <c r="O472" i="24"/>
  <c r="E478" i="24"/>
  <c r="I478" i="24"/>
  <c r="M478" i="24"/>
  <c r="O478" i="24"/>
  <c r="E484" i="24"/>
  <c r="I484" i="24"/>
  <c r="M484" i="24"/>
  <c r="O484" i="24"/>
  <c r="E490" i="24"/>
  <c r="I490" i="24"/>
  <c r="M490" i="24"/>
  <c r="O490" i="24"/>
  <c r="E496" i="24"/>
  <c r="I496" i="24"/>
  <c r="M496" i="24"/>
  <c r="O496" i="24"/>
  <c r="E503" i="24"/>
  <c r="I503" i="24"/>
  <c r="M503" i="24"/>
  <c r="O503" i="24"/>
  <c r="P505" i="24" s="1"/>
  <c r="E520" i="24"/>
  <c r="I520" i="24"/>
  <c r="M520" i="24"/>
  <c r="O520" i="24"/>
  <c r="P522" i="24" s="1"/>
  <c r="E528" i="24"/>
  <c r="I528" i="24"/>
  <c r="M528" i="24"/>
  <c r="O528" i="24"/>
  <c r="P530" i="24" s="1"/>
  <c r="E536" i="24"/>
  <c r="I536" i="24"/>
  <c r="M536" i="24"/>
  <c r="O536" i="24"/>
  <c r="P538" i="24" s="1"/>
  <c r="P723" i="24"/>
  <c r="O426" i="24"/>
  <c r="C605" i="24"/>
  <c r="G605" i="24"/>
  <c r="K605" i="24"/>
  <c r="O605" i="24"/>
  <c r="E606" i="24"/>
  <c r="I606" i="24"/>
  <c r="M606" i="24"/>
  <c r="C607" i="24"/>
  <c r="G607" i="24"/>
  <c r="K607" i="24"/>
  <c r="O607" i="24"/>
  <c r="M608" i="24"/>
  <c r="K707" i="24"/>
  <c r="P653" i="24"/>
  <c r="F680" i="24"/>
  <c r="G680" i="24" s="1"/>
  <c r="H680" i="24" s="1"/>
  <c r="I692" i="24"/>
  <c r="I693" i="24" s="1"/>
  <c r="I695" i="24" s="1"/>
  <c r="J696" i="24"/>
  <c r="J697" i="24" s="1"/>
  <c r="J699" i="24" s="1"/>
  <c r="G689" i="24"/>
  <c r="G691" i="24" s="1"/>
  <c r="C472" i="24"/>
  <c r="G472" i="24"/>
  <c r="K472" i="24"/>
  <c r="C478" i="24"/>
  <c r="G478" i="24"/>
  <c r="K478" i="24"/>
  <c r="C484" i="24"/>
  <c r="G484" i="24"/>
  <c r="K484" i="24"/>
  <c r="C490" i="24"/>
  <c r="G490" i="24"/>
  <c r="K490" i="24"/>
  <c r="C496" i="24"/>
  <c r="G496" i="24"/>
  <c r="K496" i="24"/>
  <c r="C503" i="24"/>
  <c r="C643" i="24" s="1"/>
  <c r="G503" i="24"/>
  <c r="K503" i="24"/>
  <c r="C520" i="24"/>
  <c r="G520" i="24"/>
  <c r="G522" i="24" s="1"/>
  <c r="K520" i="24"/>
  <c r="C528" i="24"/>
  <c r="G528" i="24"/>
  <c r="K528" i="24"/>
  <c r="K530" i="24" s="1"/>
  <c r="C536" i="24"/>
  <c r="G536" i="24"/>
  <c r="K536" i="24"/>
  <c r="E544" i="24"/>
  <c r="E545" i="24" s="1"/>
  <c r="I544" i="24"/>
  <c r="M544" i="24"/>
  <c r="O544" i="24"/>
  <c r="E567" i="24"/>
  <c r="E568" i="24" s="1"/>
  <c r="I567" i="24"/>
  <c r="M567" i="24"/>
  <c r="E581" i="24"/>
  <c r="I581" i="24"/>
  <c r="M581" i="24"/>
  <c r="O581" i="24"/>
  <c r="D547" i="24"/>
  <c r="H547" i="24"/>
  <c r="H570" i="24" s="1"/>
  <c r="L547" i="24"/>
  <c r="B548" i="24"/>
  <c r="F548" i="24"/>
  <c r="J548" i="24"/>
  <c r="J571" i="24" s="1"/>
  <c r="N548" i="24"/>
  <c r="D549" i="24"/>
  <c r="H549" i="24"/>
  <c r="L549" i="24"/>
  <c r="L572" i="24" s="1"/>
  <c r="B550" i="24"/>
  <c r="F550" i="24"/>
  <c r="J550" i="24"/>
  <c r="N550" i="24"/>
  <c r="N573" i="24" s="1"/>
  <c r="D472" i="24"/>
  <c r="H472" i="24"/>
  <c r="L472" i="24"/>
  <c r="N472" i="24"/>
  <c r="D478" i="24"/>
  <c r="H478" i="24"/>
  <c r="L478" i="24"/>
  <c r="N478" i="24"/>
  <c r="D484" i="24"/>
  <c r="H484" i="24"/>
  <c r="L484" i="24"/>
  <c r="N484" i="24"/>
  <c r="D490" i="24"/>
  <c r="H490" i="24"/>
  <c r="L490" i="24"/>
  <c r="N490" i="24"/>
  <c r="D496" i="24"/>
  <c r="H496" i="24"/>
  <c r="L496" i="24"/>
  <c r="N496" i="24"/>
  <c r="D503" i="24"/>
  <c r="H503" i="24"/>
  <c r="L503" i="24"/>
  <c r="N503" i="24"/>
  <c r="N643" i="24" s="1"/>
  <c r="D520" i="24"/>
  <c r="H520" i="24"/>
  <c r="L520" i="24"/>
  <c r="N520" i="24"/>
  <c r="O522" i="24" s="1"/>
  <c r="D528" i="24"/>
  <c r="H528" i="24"/>
  <c r="L528" i="24"/>
  <c r="N528" i="24"/>
  <c r="D536" i="24"/>
  <c r="H536" i="24"/>
  <c r="L536" i="24"/>
  <c r="B544" i="24"/>
  <c r="B545" i="24" s="1"/>
  <c r="F544" i="24"/>
  <c r="J544" i="24"/>
  <c r="B567" i="24"/>
  <c r="F567" i="24"/>
  <c r="F568" i="24" s="1"/>
  <c r="J567" i="24"/>
  <c r="B581" i="24"/>
  <c r="F581" i="24"/>
  <c r="J581" i="24"/>
  <c r="B588" i="24"/>
  <c r="F588" i="24"/>
  <c r="J588" i="24"/>
  <c r="O550" i="24"/>
  <c r="O558" i="24" s="1"/>
  <c r="C415" i="24"/>
  <c r="K415" i="24"/>
  <c r="G427" i="24"/>
  <c r="C355" i="24"/>
  <c r="G355" i="24"/>
  <c r="K355" i="24"/>
  <c r="O355" i="24"/>
  <c r="G373" i="24"/>
  <c r="O373" i="24"/>
  <c r="D409" i="24"/>
  <c r="H409" i="24"/>
  <c r="L409" i="24"/>
  <c r="D415" i="24"/>
  <c r="H415" i="24"/>
  <c r="L415" i="24"/>
  <c r="D421" i="24"/>
  <c r="H421" i="24"/>
  <c r="L421" i="24"/>
  <c r="D427" i="24"/>
  <c r="H427" i="24"/>
  <c r="L427" i="24"/>
  <c r="E439" i="24"/>
  <c r="I439" i="24"/>
  <c r="E445" i="24"/>
  <c r="I445" i="24"/>
  <c r="M445" i="24"/>
  <c r="E452" i="24"/>
  <c r="I452" i="24"/>
  <c r="M452" i="24"/>
  <c r="O415" i="24"/>
  <c r="O427" i="24"/>
  <c r="E123" i="24"/>
  <c r="I123" i="24"/>
  <c r="I125" i="24" s="1"/>
  <c r="M123" i="24"/>
  <c r="M125" i="24" s="1"/>
  <c r="S123" i="24"/>
  <c r="S125" i="24" s="1"/>
  <c r="W123" i="24"/>
  <c r="W125" i="24" s="1"/>
  <c r="AA123" i="24"/>
  <c r="AA125" i="24" s="1"/>
  <c r="AE123" i="24"/>
  <c r="AE125" i="24" s="1"/>
  <c r="AI123" i="24"/>
  <c r="AI125" i="24" s="1"/>
  <c r="AM123" i="24"/>
  <c r="AM125" i="24" s="1"/>
  <c r="AQ123" i="24"/>
  <c r="AQ125" i="24" s="1"/>
  <c r="AU123" i="24"/>
  <c r="AU125" i="24" s="1"/>
  <c r="AY123" i="24"/>
  <c r="AY125" i="24" s="1"/>
  <c r="BC123" i="24"/>
  <c r="BC125" i="24" s="1"/>
  <c r="C397" i="24"/>
  <c r="G397" i="24"/>
  <c r="K397" i="24"/>
  <c r="O397" i="24"/>
  <c r="E409" i="24"/>
  <c r="I409" i="24"/>
  <c r="M409" i="24"/>
  <c r="E421" i="24"/>
  <c r="I421" i="24"/>
  <c r="M421" i="24"/>
  <c r="B439" i="24"/>
  <c r="F439" i="24"/>
  <c r="J439" i="24"/>
  <c r="N439" i="24"/>
  <c r="B445" i="24"/>
  <c r="F445" i="24"/>
  <c r="J445" i="24"/>
  <c r="N445" i="24"/>
  <c r="B452" i="24"/>
  <c r="F452" i="24"/>
  <c r="J452" i="24"/>
  <c r="N452" i="24"/>
  <c r="G415" i="24"/>
  <c r="C427" i="24"/>
  <c r="K427" i="24"/>
  <c r="B123" i="24"/>
  <c r="F123" i="24"/>
  <c r="P420" i="24" s="1"/>
  <c r="P421" i="24" s="1"/>
  <c r="J123" i="24"/>
  <c r="J125" i="24" s="1"/>
  <c r="N123" i="24"/>
  <c r="N125" i="24" s="1"/>
  <c r="T123" i="24"/>
  <c r="T125" i="24" s="1"/>
  <c r="X123" i="24"/>
  <c r="X125" i="24" s="1"/>
  <c r="AB123" i="24"/>
  <c r="AB125" i="24" s="1"/>
  <c r="AF123" i="24"/>
  <c r="AF125" i="24" s="1"/>
  <c r="AJ123" i="24"/>
  <c r="AJ125" i="24" s="1"/>
  <c r="AN123" i="24"/>
  <c r="AN125" i="24" s="1"/>
  <c r="AR123" i="24"/>
  <c r="AR125" i="24" s="1"/>
  <c r="AV123" i="24"/>
  <c r="AV125" i="24" s="1"/>
  <c r="AZ123" i="24"/>
  <c r="AZ125" i="24" s="1"/>
  <c r="BD123" i="24"/>
  <c r="BD125" i="24" s="1"/>
  <c r="C367" i="24"/>
  <c r="G367" i="24"/>
  <c r="K367" i="24"/>
  <c r="O367" i="24"/>
  <c r="C373" i="24"/>
  <c r="K373" i="24"/>
  <c r="B409" i="24"/>
  <c r="F409" i="24"/>
  <c r="J409" i="24"/>
  <c r="N409" i="24"/>
  <c r="B415" i="24"/>
  <c r="F415" i="24"/>
  <c r="J415" i="24"/>
  <c r="N415" i="24"/>
  <c r="B421" i="24"/>
  <c r="F421" i="24"/>
  <c r="J421" i="24"/>
  <c r="N421" i="24"/>
  <c r="B427" i="24"/>
  <c r="F427" i="24"/>
  <c r="J427" i="24"/>
  <c r="N427" i="24"/>
  <c r="C439" i="24"/>
  <c r="G439" i="24"/>
  <c r="K439" i="24"/>
  <c r="O439" i="24"/>
  <c r="C445" i="24"/>
  <c r="G445" i="24"/>
  <c r="C452" i="24"/>
  <c r="G452" i="24"/>
  <c r="K452" i="24"/>
  <c r="O452" i="24"/>
  <c r="BG125" i="24"/>
  <c r="BK125" i="24"/>
  <c r="BH125" i="24"/>
  <c r="BL125" i="24"/>
  <c r="BE125" i="24"/>
  <c r="BI125" i="24"/>
  <c r="BM125" i="24"/>
  <c r="B636" i="24"/>
  <c r="B637" i="24"/>
  <c r="F636" i="24"/>
  <c r="F637" i="24"/>
  <c r="J636" i="24"/>
  <c r="J637" i="24"/>
  <c r="N636" i="24"/>
  <c r="N637" i="24"/>
  <c r="J379" i="24"/>
  <c r="B658" i="24"/>
  <c r="B597" i="24"/>
  <c r="B511" i="24"/>
  <c r="F658" i="24"/>
  <c r="F642" i="24"/>
  <c r="F597" i="24"/>
  <c r="F511" i="24"/>
  <c r="F466" i="24"/>
  <c r="J658" i="24"/>
  <c r="J642" i="24"/>
  <c r="J597" i="24"/>
  <c r="J511" i="24"/>
  <c r="J466" i="24"/>
  <c r="N570" i="24"/>
  <c r="N555" i="24"/>
  <c r="D571" i="24"/>
  <c r="D556" i="24"/>
  <c r="H571" i="24"/>
  <c r="H556" i="24"/>
  <c r="L571" i="24"/>
  <c r="L556" i="24"/>
  <c r="B572" i="24"/>
  <c r="B557" i="24"/>
  <c r="F572" i="24"/>
  <c r="F557" i="24"/>
  <c r="J572" i="24"/>
  <c r="J557" i="24"/>
  <c r="N572" i="24"/>
  <c r="N557" i="24"/>
  <c r="D573" i="24"/>
  <c r="D558" i="24"/>
  <c r="H573" i="24"/>
  <c r="H558" i="24"/>
  <c r="L573" i="24"/>
  <c r="L558" i="24"/>
  <c r="B504" i="24"/>
  <c r="F643" i="24"/>
  <c r="F645" i="24" s="1"/>
  <c r="F644" i="24"/>
  <c r="F505" i="24"/>
  <c r="F504" i="24"/>
  <c r="J643" i="24"/>
  <c r="J645" i="24" s="1"/>
  <c r="J644" i="24"/>
  <c r="J505" i="24"/>
  <c r="J504" i="24"/>
  <c r="B521" i="24"/>
  <c r="F522" i="24"/>
  <c r="F521" i="24"/>
  <c r="J522" i="24"/>
  <c r="J521" i="24"/>
  <c r="B529" i="24"/>
  <c r="F530" i="24"/>
  <c r="F529" i="24"/>
  <c r="J530" i="24"/>
  <c r="J529" i="24"/>
  <c r="B537" i="24"/>
  <c r="J537" i="24"/>
  <c r="J538" i="24"/>
  <c r="C637" i="24"/>
  <c r="C636" i="24"/>
  <c r="G637" i="24"/>
  <c r="G636" i="24"/>
  <c r="K637" i="24"/>
  <c r="K636" i="24"/>
  <c r="K379" i="24"/>
  <c r="C570" i="24"/>
  <c r="C555" i="24"/>
  <c r="G570" i="24"/>
  <c r="G555" i="24"/>
  <c r="K570" i="24"/>
  <c r="K555" i="24"/>
  <c r="O570" i="24"/>
  <c r="O555" i="24"/>
  <c r="E571" i="24"/>
  <c r="E556" i="24"/>
  <c r="I571" i="24"/>
  <c r="I556" i="24"/>
  <c r="M571" i="24"/>
  <c r="M556" i="24"/>
  <c r="C572" i="24"/>
  <c r="C557" i="24"/>
  <c r="G572" i="24"/>
  <c r="G557" i="24"/>
  <c r="K572" i="24"/>
  <c r="K557" i="24"/>
  <c r="O572" i="24"/>
  <c r="O557" i="24"/>
  <c r="E573" i="24"/>
  <c r="E558" i="24"/>
  <c r="I573" i="24"/>
  <c r="I558" i="24"/>
  <c r="M573" i="24"/>
  <c r="M558" i="24"/>
  <c r="C644" i="24"/>
  <c r="G644" i="24"/>
  <c r="G643" i="24"/>
  <c r="G505" i="24"/>
  <c r="K644" i="24"/>
  <c r="K643" i="24"/>
  <c r="K505" i="24"/>
  <c r="C522" i="24"/>
  <c r="K522" i="24"/>
  <c r="C530" i="24"/>
  <c r="G530" i="24"/>
  <c r="C538" i="24"/>
  <c r="G538" i="24"/>
  <c r="K538" i="24"/>
  <c r="I545" i="24"/>
  <c r="M545" i="24"/>
  <c r="D637" i="24"/>
  <c r="D636" i="24"/>
  <c r="H637" i="24"/>
  <c r="H636" i="24"/>
  <c r="L637" i="24"/>
  <c r="L636" i="24"/>
  <c r="G379" i="24"/>
  <c r="L379" i="24"/>
  <c r="D570" i="24"/>
  <c r="D555" i="24"/>
  <c r="H555" i="24"/>
  <c r="L570" i="24"/>
  <c r="L555" i="24"/>
  <c r="B571" i="24"/>
  <c r="B556" i="24"/>
  <c r="F571" i="24"/>
  <c r="F556" i="24"/>
  <c r="J556" i="24"/>
  <c r="N571" i="24"/>
  <c r="N556" i="24"/>
  <c r="D572" i="24"/>
  <c r="D557" i="24"/>
  <c r="H572" i="24"/>
  <c r="H557" i="24"/>
  <c r="L557" i="24"/>
  <c r="B573" i="24"/>
  <c r="B558" i="24"/>
  <c r="F573" i="24"/>
  <c r="F558" i="24"/>
  <c r="J573" i="24"/>
  <c r="J558" i="24"/>
  <c r="N558" i="24"/>
  <c r="D644" i="24"/>
  <c r="D643" i="24"/>
  <c r="H644" i="24"/>
  <c r="H643" i="24"/>
  <c r="H505" i="24"/>
  <c r="L644" i="24"/>
  <c r="L643" i="24"/>
  <c r="L505" i="24"/>
  <c r="N505" i="24"/>
  <c r="D522" i="24"/>
  <c r="L522" i="24"/>
  <c r="N522" i="24"/>
  <c r="D530" i="24"/>
  <c r="H530" i="24"/>
  <c r="N530" i="24"/>
  <c r="D538" i="24"/>
  <c r="F545" i="24"/>
  <c r="J545" i="24"/>
  <c r="E636" i="24"/>
  <c r="E637" i="24"/>
  <c r="E379" i="24"/>
  <c r="I636" i="24"/>
  <c r="I637" i="24"/>
  <c r="I379" i="24"/>
  <c r="M636" i="24"/>
  <c r="M637" i="24"/>
  <c r="M379" i="24"/>
  <c r="C379" i="24"/>
  <c r="H379" i="24"/>
  <c r="N379" i="24"/>
  <c r="E658" i="24"/>
  <c r="E642" i="24"/>
  <c r="E511" i="24"/>
  <c r="I658" i="24"/>
  <c r="I642" i="24"/>
  <c r="I511" i="24"/>
  <c r="M658" i="24"/>
  <c r="M642" i="24"/>
  <c r="M511" i="24"/>
  <c r="C556" i="24"/>
  <c r="C571" i="24"/>
  <c r="G556" i="24"/>
  <c r="G571" i="24"/>
  <c r="K556" i="24"/>
  <c r="K571" i="24"/>
  <c r="O556" i="24"/>
  <c r="O571" i="24"/>
  <c r="E557" i="24"/>
  <c r="E572" i="24"/>
  <c r="I557" i="24"/>
  <c r="I572" i="24"/>
  <c r="M557" i="24"/>
  <c r="M572" i="24"/>
  <c r="C558" i="24"/>
  <c r="C573" i="24"/>
  <c r="G558" i="24"/>
  <c r="G573" i="24"/>
  <c r="K558" i="24"/>
  <c r="K573" i="24"/>
  <c r="E644" i="24"/>
  <c r="E643" i="24"/>
  <c r="E505" i="24"/>
  <c r="E504" i="24"/>
  <c r="I644" i="24"/>
  <c r="I643" i="24"/>
  <c r="I505" i="24"/>
  <c r="I504" i="24"/>
  <c r="M644" i="24"/>
  <c r="M643" i="24"/>
  <c r="M505" i="24"/>
  <c r="M504" i="24"/>
  <c r="O644" i="24"/>
  <c r="O643" i="24"/>
  <c r="E521" i="24"/>
  <c r="E522" i="24"/>
  <c r="I521" i="24"/>
  <c r="I522" i="24"/>
  <c r="M521" i="24"/>
  <c r="M522" i="24"/>
  <c r="E530" i="24"/>
  <c r="E529" i="24"/>
  <c r="I530" i="24"/>
  <c r="I529" i="24"/>
  <c r="M530" i="24"/>
  <c r="M529" i="24"/>
  <c r="O530" i="24"/>
  <c r="E538" i="24"/>
  <c r="E537" i="24"/>
  <c r="I538" i="24"/>
  <c r="I537" i="24"/>
  <c r="M538" i="24"/>
  <c r="M537" i="24"/>
  <c r="O538" i="24"/>
  <c r="O637" i="24"/>
  <c r="O636" i="24"/>
  <c r="C640" i="24"/>
  <c r="C639" i="24"/>
  <c r="G640" i="24"/>
  <c r="G639" i="24"/>
  <c r="K640" i="24"/>
  <c r="K639" i="24"/>
  <c r="E458" i="24"/>
  <c r="I458" i="24"/>
  <c r="M458" i="24"/>
  <c r="C465" i="24"/>
  <c r="G465" i="24"/>
  <c r="G504" i="24" s="1"/>
  <c r="K465" i="24"/>
  <c r="K597" i="24" s="1"/>
  <c r="O465" i="24"/>
  <c r="O597" i="24" s="1"/>
  <c r="E507" i="24"/>
  <c r="E547" i="24" s="1"/>
  <c r="I507" i="24"/>
  <c r="I547" i="24" s="1"/>
  <c r="M507" i="24"/>
  <c r="M547" i="24" s="1"/>
  <c r="L538" i="24"/>
  <c r="C544" i="24"/>
  <c r="C545" i="24" s="1"/>
  <c r="G544" i="24"/>
  <c r="K544" i="24"/>
  <c r="K545" i="24" s="1"/>
  <c r="D649" i="24"/>
  <c r="D634" i="24"/>
  <c r="D632" i="24"/>
  <c r="D603" i="24"/>
  <c r="D590" i="24"/>
  <c r="H649" i="24"/>
  <c r="H634" i="24"/>
  <c r="H632" i="24"/>
  <c r="H603" i="24"/>
  <c r="H590" i="24"/>
  <c r="L649" i="24"/>
  <c r="L634" i="24"/>
  <c r="L632" i="24"/>
  <c r="L603" i="24"/>
  <c r="L590" i="24"/>
  <c r="N649" i="24"/>
  <c r="N634" i="24"/>
  <c r="N632" i="24"/>
  <c r="N590" i="24"/>
  <c r="D640" i="24"/>
  <c r="D639" i="24"/>
  <c r="H640" i="24"/>
  <c r="H639" i="24"/>
  <c r="L640" i="24"/>
  <c r="L639" i="24"/>
  <c r="B458" i="24"/>
  <c r="F458" i="24"/>
  <c r="J458" i="24"/>
  <c r="N458" i="24"/>
  <c r="D465" i="24"/>
  <c r="D545" i="24" s="1"/>
  <c r="H465" i="24"/>
  <c r="H545" i="24" s="1"/>
  <c r="L465" i="24"/>
  <c r="L545" i="24" s="1"/>
  <c r="B507" i="24"/>
  <c r="B547" i="24" s="1"/>
  <c r="F507" i="24"/>
  <c r="F547" i="24" s="1"/>
  <c r="J507" i="24"/>
  <c r="J547" i="24" s="1"/>
  <c r="H538" i="24"/>
  <c r="N538" i="24"/>
  <c r="N544" i="24"/>
  <c r="I568" i="24"/>
  <c r="M568" i="24"/>
  <c r="E649" i="24"/>
  <c r="E634" i="24"/>
  <c r="E632" i="24"/>
  <c r="E590" i="24"/>
  <c r="E589" i="24"/>
  <c r="I649" i="24"/>
  <c r="I634" i="24"/>
  <c r="I632" i="24"/>
  <c r="I590" i="24"/>
  <c r="I589" i="24"/>
  <c r="M649" i="24"/>
  <c r="M634" i="24"/>
  <c r="M632" i="24"/>
  <c r="M603" i="24"/>
  <c r="M590" i="24"/>
  <c r="M589" i="24"/>
  <c r="C597" i="24"/>
  <c r="C603" i="24"/>
  <c r="C409" i="24"/>
  <c r="G409" i="24"/>
  <c r="K409" i="24"/>
  <c r="O409" i="24"/>
  <c r="E415" i="24"/>
  <c r="I415" i="24"/>
  <c r="M415" i="24"/>
  <c r="K421" i="24"/>
  <c r="M427" i="24"/>
  <c r="E639" i="24"/>
  <c r="E640" i="24"/>
  <c r="I639" i="24"/>
  <c r="I640" i="24"/>
  <c r="M639" i="24"/>
  <c r="M640" i="24"/>
  <c r="C433" i="24"/>
  <c r="K445" i="24"/>
  <c r="O445" i="24"/>
  <c r="C458" i="24"/>
  <c r="G458" i="24"/>
  <c r="B568" i="24"/>
  <c r="J568" i="24"/>
  <c r="B649" i="24"/>
  <c r="B634" i="24"/>
  <c r="B632" i="24"/>
  <c r="B589" i="24"/>
  <c r="F649" i="24"/>
  <c r="F634" i="24"/>
  <c r="F632" i="24"/>
  <c r="F589" i="24"/>
  <c r="F590" i="24"/>
  <c r="J649" i="24"/>
  <c r="J634" i="24"/>
  <c r="J632" i="24"/>
  <c r="J589" i="24"/>
  <c r="J590" i="24"/>
  <c r="H597" i="24"/>
  <c r="L597" i="24"/>
  <c r="B639" i="24"/>
  <c r="B640" i="24"/>
  <c r="F639" i="24"/>
  <c r="F640" i="24"/>
  <c r="J639" i="24"/>
  <c r="J640" i="24"/>
  <c r="N639" i="24"/>
  <c r="N640" i="24"/>
  <c r="D433" i="24"/>
  <c r="H433" i="24"/>
  <c r="L433" i="24"/>
  <c r="D458" i="24"/>
  <c r="H458" i="24"/>
  <c r="L458" i="24"/>
  <c r="N465" i="24"/>
  <c r="N568" i="24" s="1"/>
  <c r="F537" i="24"/>
  <c r="F538" i="24"/>
  <c r="C568" i="24"/>
  <c r="G568" i="24"/>
  <c r="K568" i="24"/>
  <c r="O568" i="24"/>
  <c r="C649" i="24"/>
  <c r="C634" i="24"/>
  <c r="C632" i="24"/>
  <c r="C590" i="24"/>
  <c r="C589" i="24"/>
  <c r="G649" i="24"/>
  <c r="G634" i="24"/>
  <c r="G632" i="24"/>
  <c r="G590" i="24"/>
  <c r="G589" i="24"/>
  <c r="K649" i="24"/>
  <c r="K634" i="24"/>
  <c r="K632" i="24"/>
  <c r="K590" i="24"/>
  <c r="K589" i="24"/>
  <c r="O649" i="24"/>
  <c r="P650" i="24" s="1"/>
  <c r="P663" i="24" s="1"/>
  <c r="O634" i="24"/>
  <c r="O632" i="24"/>
  <c r="O590" i="24"/>
  <c r="O589" i="24"/>
  <c r="E597" i="24"/>
  <c r="I597" i="24"/>
  <c r="M597" i="24"/>
  <c r="E603" i="24"/>
  <c r="I603" i="24"/>
  <c r="B603" i="24"/>
  <c r="F603" i="24"/>
  <c r="J603" i="24"/>
  <c r="N603" i="24"/>
  <c r="C608" i="24"/>
  <c r="O658" i="24"/>
  <c r="G603" i="24"/>
  <c r="K603" i="24"/>
  <c r="O603" i="24"/>
  <c r="I608" i="24"/>
  <c r="E608" i="24"/>
  <c r="O652" i="24"/>
  <c r="D658" i="24"/>
  <c r="H658" i="24"/>
  <c r="L658" i="24"/>
  <c r="L700" i="24"/>
  <c r="K701" i="24"/>
  <c r="K703" i="24" s="1"/>
  <c r="O669" i="24"/>
  <c r="O721" i="24"/>
  <c r="P722" i="24" s="1"/>
  <c r="O655" i="24"/>
  <c r="H689" i="24"/>
  <c r="H691" i="24" s="1"/>
  <c r="I688" i="24"/>
  <c r="D679" i="24"/>
  <c r="E683" i="24"/>
  <c r="G684" i="24"/>
  <c r="J701" i="24"/>
  <c r="N708" i="24"/>
  <c r="L711" i="24"/>
  <c r="M715" i="24"/>
  <c r="O716" i="24"/>
  <c r="C675" i="24"/>
  <c r="F681" i="24"/>
  <c r="F683" i="24" s="1"/>
  <c r="F687" i="24"/>
  <c r="N719" i="24"/>
  <c r="D672" i="24"/>
  <c r="J692" i="24"/>
  <c r="H695" i="24"/>
  <c r="I699" i="24"/>
  <c r="L704" i="24"/>
  <c r="E676" i="24"/>
  <c r="J703" i="24"/>
  <c r="N713" i="24" l="1"/>
  <c r="N715" i="24" s="1"/>
  <c r="G681" i="24"/>
  <c r="G683" i="24" s="1"/>
  <c r="O713" i="24"/>
  <c r="H589" i="24"/>
  <c r="P570" i="24"/>
  <c r="P555" i="24"/>
  <c r="P571" i="24"/>
  <c r="P556" i="24"/>
  <c r="Q557" i="24"/>
  <c r="Q572" i="24"/>
  <c r="E125" i="24"/>
  <c r="Q417" i="24"/>
  <c r="P417" i="24"/>
  <c r="P713" i="24"/>
  <c r="Q712" i="24"/>
  <c r="Q713" i="24" s="1"/>
  <c r="Q570" i="24"/>
  <c r="Q555" i="24"/>
  <c r="Q544" i="24"/>
  <c r="Q545" i="24" s="1"/>
  <c r="Q548" i="24"/>
  <c r="Q722" i="24"/>
  <c r="D125" i="24"/>
  <c r="Q418" i="24"/>
  <c r="P418" i="24"/>
  <c r="Q573" i="24"/>
  <c r="Q558" i="24"/>
  <c r="Q551" i="24"/>
  <c r="Q513" i="24"/>
  <c r="Q512" i="24"/>
  <c r="B125" i="24"/>
  <c r="Q432" i="24" s="1"/>
  <c r="Q420" i="24"/>
  <c r="Q421" i="24" s="1"/>
  <c r="C125" i="24"/>
  <c r="Q419" i="24"/>
  <c r="P419" i="24"/>
  <c r="Q653" i="24"/>
  <c r="Q650" i="24"/>
  <c r="Q656" i="24"/>
  <c r="P557" i="24"/>
  <c r="P572" i="24"/>
  <c r="R655" i="24"/>
  <c r="F665" i="24" s="1"/>
  <c r="F670" i="24" s="1"/>
  <c r="P550" i="24"/>
  <c r="P544" i="24"/>
  <c r="P545" i="24" s="1"/>
  <c r="O717" i="24"/>
  <c r="P716" i="24"/>
  <c r="P573" i="24"/>
  <c r="P558" i="24"/>
  <c r="O504" i="24"/>
  <c r="P466" i="24"/>
  <c r="K696" i="24"/>
  <c r="L696" i="24" s="1"/>
  <c r="D597" i="24"/>
  <c r="O573" i="24"/>
  <c r="L530" i="24"/>
  <c r="N644" i="24"/>
  <c r="D505" i="24"/>
  <c r="G597" i="24"/>
  <c r="H568" i="24"/>
  <c r="O505" i="24"/>
  <c r="H522" i="24"/>
  <c r="C505" i="24"/>
  <c r="K529" i="24"/>
  <c r="F125" i="24"/>
  <c r="O420" i="24"/>
  <c r="O421" i="24" s="1"/>
  <c r="M645" i="24"/>
  <c r="I645" i="24"/>
  <c r="E645" i="24"/>
  <c r="O718" i="24"/>
  <c r="O719" i="24"/>
  <c r="H681" i="24"/>
  <c r="H683" i="24" s="1"/>
  <c r="I680" i="24"/>
  <c r="G653" i="24"/>
  <c r="G650" i="24"/>
  <c r="G656" i="24"/>
  <c r="M653" i="24"/>
  <c r="M650" i="24"/>
  <c r="M656" i="24"/>
  <c r="B570" i="24"/>
  <c r="B555" i="24"/>
  <c r="L656" i="24"/>
  <c r="L653" i="24"/>
  <c r="L650" i="24"/>
  <c r="D656" i="24"/>
  <c r="D653" i="24"/>
  <c r="D650" i="24"/>
  <c r="D568" i="24"/>
  <c r="E555" i="24"/>
  <c r="E570" i="24"/>
  <c r="C642" i="24"/>
  <c r="C645" i="24" s="1"/>
  <c r="C658" i="24"/>
  <c r="C511" i="24"/>
  <c r="C466" i="24"/>
  <c r="L537" i="24"/>
  <c r="H529" i="24"/>
  <c r="C537" i="24"/>
  <c r="J551" i="24"/>
  <c r="J512" i="24"/>
  <c r="J513" i="24"/>
  <c r="G685" i="24"/>
  <c r="G687" i="24" s="1"/>
  <c r="H684" i="24"/>
  <c r="I689" i="24"/>
  <c r="I691" i="24" s="1"/>
  <c r="J688" i="24"/>
  <c r="O723" i="24"/>
  <c r="O722" i="24"/>
  <c r="L701" i="24"/>
  <c r="L703" i="24" s="1"/>
  <c r="M700" i="24"/>
  <c r="C653" i="24"/>
  <c r="C650" i="24"/>
  <c r="C656" i="24"/>
  <c r="C663" i="24" s="1"/>
  <c r="J653" i="24"/>
  <c r="J650" i="24"/>
  <c r="J656" i="24"/>
  <c r="I653" i="24"/>
  <c r="I650" i="24"/>
  <c r="I656" i="24"/>
  <c r="N537" i="24"/>
  <c r="L642" i="24"/>
  <c r="L645" i="24" s="1"/>
  <c r="L511" i="24"/>
  <c r="M513" i="24" s="1"/>
  <c r="L466" i="24"/>
  <c r="D537" i="24"/>
  <c r="O642" i="24"/>
  <c r="O645" i="24" s="1"/>
  <c r="O511" i="24"/>
  <c r="P513" i="24" s="1"/>
  <c r="O466" i="24"/>
  <c r="M551" i="24"/>
  <c r="M512" i="24"/>
  <c r="I512" i="24"/>
  <c r="I551" i="24"/>
  <c r="E551" i="24"/>
  <c r="E512" i="24"/>
  <c r="H537" i="24"/>
  <c r="L521" i="24"/>
  <c r="D521" i="24"/>
  <c r="C529" i="24"/>
  <c r="G521" i="24"/>
  <c r="F551" i="24"/>
  <c r="F512" i="24"/>
  <c r="F513" i="24"/>
  <c r="B551" i="24"/>
  <c r="B512" i="24"/>
  <c r="M704" i="24"/>
  <c r="L705" i="24"/>
  <c r="L707" i="24" s="1"/>
  <c r="E672" i="24"/>
  <c r="D673" i="24"/>
  <c r="D675" i="24" s="1"/>
  <c r="O653" i="24"/>
  <c r="O650" i="24"/>
  <c r="O656" i="24"/>
  <c r="F653" i="24"/>
  <c r="F650" i="24"/>
  <c r="F656" i="24"/>
  <c r="B653" i="24"/>
  <c r="B656" i="24"/>
  <c r="E653" i="24"/>
  <c r="E650" i="24"/>
  <c r="E656" i="24"/>
  <c r="N545" i="24"/>
  <c r="J570" i="24"/>
  <c r="J555" i="24"/>
  <c r="H642" i="24"/>
  <c r="H645" i="24" s="1"/>
  <c r="H511" i="24"/>
  <c r="H466" i="24"/>
  <c r="N653" i="24"/>
  <c r="N650" i="24"/>
  <c r="N656" i="24"/>
  <c r="H656" i="24"/>
  <c r="H653" i="24"/>
  <c r="H650" i="24"/>
  <c r="L568" i="24"/>
  <c r="G545" i="24"/>
  <c r="M555" i="24"/>
  <c r="M570" i="24"/>
  <c r="K642" i="24"/>
  <c r="K658" i="24"/>
  <c r="K511" i="24"/>
  <c r="K466" i="24"/>
  <c r="M466" i="24"/>
  <c r="I466" i="24"/>
  <c r="E466" i="24"/>
  <c r="L529" i="24"/>
  <c r="D529" i="24"/>
  <c r="G537" i="24"/>
  <c r="K504" i="24"/>
  <c r="C504" i="24"/>
  <c r="E677" i="24"/>
  <c r="E679" i="24" s="1"/>
  <c r="F676" i="24"/>
  <c r="J693" i="24"/>
  <c r="J695" i="24" s="1"/>
  <c r="K692" i="24"/>
  <c r="N709" i="24"/>
  <c r="N711" i="24" s="1"/>
  <c r="O708" i="24"/>
  <c r="K653" i="24"/>
  <c r="K650" i="24"/>
  <c r="K656" i="24"/>
  <c r="N658" i="24"/>
  <c r="N642" i="24"/>
  <c r="N597" i="24"/>
  <c r="N511" i="24"/>
  <c r="N466" i="24"/>
  <c r="F570" i="24"/>
  <c r="F555" i="24"/>
  <c r="D642" i="24"/>
  <c r="D645" i="24" s="1"/>
  <c r="D511" i="24"/>
  <c r="E513" i="24" s="1"/>
  <c r="D466" i="24"/>
  <c r="N589" i="24"/>
  <c r="L589" i="24"/>
  <c r="D589" i="24"/>
  <c r="I555" i="24"/>
  <c r="I570" i="24"/>
  <c r="G642" i="24"/>
  <c r="G658" i="24"/>
  <c r="R658" i="24" s="1"/>
  <c r="Q668" i="24" s="1"/>
  <c r="G511" i="24"/>
  <c r="G466" i="24"/>
  <c r="O537" i="24"/>
  <c r="O529" i="24"/>
  <c r="O521" i="24"/>
  <c r="N529" i="24"/>
  <c r="N521" i="24"/>
  <c r="H521" i="24"/>
  <c r="N504" i="24"/>
  <c r="L504" i="24"/>
  <c r="H504" i="24"/>
  <c r="D504" i="24"/>
  <c r="O545" i="24"/>
  <c r="K537" i="24"/>
  <c r="G529" i="24"/>
  <c r="K521" i="24"/>
  <c r="C521" i="24"/>
  <c r="K645" i="24"/>
  <c r="G645" i="24"/>
  <c r="O714" i="24" l="1"/>
  <c r="O715" i="24"/>
  <c r="K697" i="24"/>
  <c r="K699" i="24" s="1"/>
  <c r="L665" i="24"/>
  <c r="L670" i="24" s="1"/>
  <c r="Q663" i="24"/>
  <c r="Q552" i="24"/>
  <c r="Q574" i="24"/>
  <c r="Q559" i="24"/>
  <c r="P714" i="24"/>
  <c r="P715" i="24"/>
  <c r="P668" i="24"/>
  <c r="Q640" i="24"/>
  <c r="Q433" i="24"/>
  <c r="Q639" i="24"/>
  <c r="Q657" i="24"/>
  <c r="Q430" i="24"/>
  <c r="P430" i="24"/>
  <c r="E663" i="24"/>
  <c r="P717" i="24"/>
  <c r="P719" i="24" s="1"/>
  <c r="Q716" i="24"/>
  <c r="Q717" i="24" s="1"/>
  <c r="P665" i="24"/>
  <c r="P670" i="24" s="1"/>
  <c r="Q665" i="24"/>
  <c r="Q670" i="24" s="1"/>
  <c r="Q431" i="24"/>
  <c r="P431" i="24"/>
  <c r="Q571" i="24"/>
  <c r="Q556" i="24"/>
  <c r="Q714" i="24"/>
  <c r="Q715" i="24"/>
  <c r="P429" i="24"/>
  <c r="Q429" i="24"/>
  <c r="M665" i="24"/>
  <c r="M670" i="24" s="1"/>
  <c r="J665" i="24"/>
  <c r="J670" i="24" s="1"/>
  <c r="K665" i="24"/>
  <c r="K670" i="24" s="1"/>
  <c r="N665" i="24"/>
  <c r="N670" i="24" s="1"/>
  <c r="D665" i="24"/>
  <c r="D670" i="24" s="1"/>
  <c r="B665" i="24"/>
  <c r="B670" i="24" s="1"/>
  <c r="E665" i="24"/>
  <c r="E670" i="24" s="1"/>
  <c r="G665" i="24"/>
  <c r="G670" i="24" s="1"/>
  <c r="H665" i="24"/>
  <c r="H670" i="24" s="1"/>
  <c r="O663" i="24"/>
  <c r="R656" i="24"/>
  <c r="C665" i="24"/>
  <c r="C670" i="24" s="1"/>
  <c r="I665" i="24"/>
  <c r="I670" i="24" s="1"/>
  <c r="O665" i="24"/>
  <c r="O670" i="24" s="1"/>
  <c r="P551" i="24"/>
  <c r="Q553" i="24" s="1"/>
  <c r="O432" i="24"/>
  <c r="O433" i="24" s="1"/>
  <c r="P432" i="24"/>
  <c r="O709" i="24"/>
  <c r="O710" i="24" s="1"/>
  <c r="P708" i="24"/>
  <c r="I663" i="24"/>
  <c r="P718" i="24"/>
  <c r="N645" i="24"/>
  <c r="D663" i="24"/>
  <c r="K663" i="24"/>
  <c r="O640" i="24"/>
  <c r="N551" i="24"/>
  <c r="N512" i="24"/>
  <c r="N513" i="24"/>
  <c r="H663" i="24"/>
  <c r="E673" i="24"/>
  <c r="E675" i="24" s="1"/>
  <c r="F672" i="24"/>
  <c r="B574" i="24"/>
  <c r="B559" i="24"/>
  <c r="B552" i="24"/>
  <c r="M663" i="24"/>
  <c r="K693" i="24"/>
  <c r="K695" i="24" s="1"/>
  <c r="L692" i="24"/>
  <c r="N663" i="24"/>
  <c r="H551" i="24"/>
  <c r="I553" i="24" s="1"/>
  <c r="H513" i="24"/>
  <c r="H512" i="24"/>
  <c r="E559" i="24"/>
  <c r="E574" i="24"/>
  <c r="E552" i="24"/>
  <c r="I513" i="24"/>
  <c r="J663" i="24"/>
  <c r="I684" i="24"/>
  <c r="H685" i="24"/>
  <c r="H687" i="24" s="1"/>
  <c r="J574" i="24"/>
  <c r="J559" i="24"/>
  <c r="J552" i="24"/>
  <c r="J553" i="24"/>
  <c r="L663" i="24"/>
  <c r="G551" i="24"/>
  <c r="G513" i="24"/>
  <c r="G512" i="24"/>
  <c r="M696" i="24"/>
  <c r="L697" i="24"/>
  <c r="L699" i="24" s="1"/>
  <c r="M705" i="24"/>
  <c r="M707" i="24" s="1"/>
  <c r="N704" i="24"/>
  <c r="C551" i="24"/>
  <c r="C513" i="24"/>
  <c r="C512" i="24"/>
  <c r="J680" i="24"/>
  <c r="I681" i="24"/>
  <c r="I683" i="24" s="1"/>
  <c r="N668" i="24"/>
  <c r="J668" i="24"/>
  <c r="F668" i="24"/>
  <c r="B668" i="24"/>
  <c r="M668" i="24"/>
  <c r="I668" i="24"/>
  <c r="E668" i="24"/>
  <c r="L668" i="24"/>
  <c r="H668" i="24"/>
  <c r="D668" i="24"/>
  <c r="O668" i="24"/>
  <c r="K668" i="24"/>
  <c r="G668" i="24"/>
  <c r="C668" i="24"/>
  <c r="D513" i="24"/>
  <c r="D551" i="24"/>
  <c r="D512" i="24"/>
  <c r="F677" i="24"/>
  <c r="F679" i="24" s="1"/>
  <c r="G676" i="24"/>
  <c r="K551" i="24"/>
  <c r="K513" i="24"/>
  <c r="K512" i="24"/>
  <c r="F663" i="24"/>
  <c r="F574" i="24"/>
  <c r="F559" i="24"/>
  <c r="F552" i="24"/>
  <c r="F553" i="24"/>
  <c r="I559" i="24"/>
  <c r="I574" i="24"/>
  <c r="I552" i="24"/>
  <c r="M559" i="24"/>
  <c r="M574" i="24"/>
  <c r="M552" i="24"/>
  <c r="O551" i="24"/>
  <c r="P553" i="24" s="1"/>
  <c r="O513" i="24"/>
  <c r="O512" i="24"/>
  <c r="L513" i="24"/>
  <c r="L551" i="24"/>
  <c r="M553" i="24" s="1"/>
  <c r="L512" i="24"/>
  <c r="M701" i="24"/>
  <c r="M703" i="24" s="1"/>
  <c r="N700" i="24"/>
  <c r="K688" i="24"/>
  <c r="J689" i="24"/>
  <c r="J691" i="24" s="1"/>
  <c r="G663" i="24"/>
  <c r="O711" i="24" l="1"/>
  <c r="Q560" i="24"/>
  <c r="P709" i="24"/>
  <c r="Q708" i="24"/>
  <c r="Q709" i="24" s="1"/>
  <c r="P666" i="24"/>
  <c r="Q666" i="24"/>
  <c r="Q575" i="24"/>
  <c r="Q582" i="24"/>
  <c r="Q633" i="24" s="1"/>
  <c r="Q718" i="24"/>
  <c r="Q719" i="24"/>
  <c r="P574" i="24"/>
  <c r="P552" i="24"/>
  <c r="P559" i="24"/>
  <c r="P560" i="24" s="1"/>
  <c r="O639" i="24"/>
  <c r="P710" i="24"/>
  <c r="P711" i="24"/>
  <c r="P640" i="24"/>
  <c r="P433" i="24"/>
  <c r="P639" i="24"/>
  <c r="P657" i="24"/>
  <c r="N666" i="24"/>
  <c r="J666" i="24"/>
  <c r="F666" i="24"/>
  <c r="B666" i="24"/>
  <c r="M666" i="24"/>
  <c r="I666" i="24"/>
  <c r="E666" i="24"/>
  <c r="O666" i="24"/>
  <c r="K666" i="24"/>
  <c r="G666" i="24"/>
  <c r="C666" i="24"/>
  <c r="H666" i="24"/>
  <c r="D666" i="24"/>
  <c r="L666" i="24"/>
  <c r="O700" i="24"/>
  <c r="N701" i="24"/>
  <c r="N703" i="24" s="1"/>
  <c r="I560" i="24"/>
  <c r="I657" i="24"/>
  <c r="F561" i="24"/>
  <c r="F560" i="24"/>
  <c r="F657" i="24"/>
  <c r="D574" i="24"/>
  <c r="D552" i="24"/>
  <c r="D553" i="24"/>
  <c r="D559" i="24"/>
  <c r="C553" i="24"/>
  <c r="C574" i="24"/>
  <c r="C559" i="24"/>
  <c r="C552" i="24"/>
  <c r="N696" i="24"/>
  <c r="M697" i="24"/>
  <c r="M699" i="24" s="1"/>
  <c r="J575" i="24"/>
  <c r="J582" i="24"/>
  <c r="J633" i="24" s="1"/>
  <c r="E575" i="24"/>
  <c r="E582" i="24"/>
  <c r="E633" i="24" s="1"/>
  <c r="B575" i="24"/>
  <c r="B582" i="24"/>
  <c r="B633" i="24" s="1"/>
  <c r="F575" i="24"/>
  <c r="F582" i="24"/>
  <c r="F633" i="24" s="1"/>
  <c r="K680" i="24"/>
  <c r="J681" i="24"/>
  <c r="J683" i="24" s="1"/>
  <c r="N705" i="24"/>
  <c r="N707" i="24" s="1"/>
  <c r="O704" i="24"/>
  <c r="E560" i="24"/>
  <c r="E561" i="24"/>
  <c r="E657" i="24"/>
  <c r="H574" i="24"/>
  <c r="H552" i="24"/>
  <c r="H553" i="24"/>
  <c r="H559" i="24"/>
  <c r="M575" i="24"/>
  <c r="M582" i="24"/>
  <c r="M633" i="24" s="1"/>
  <c r="K553" i="24"/>
  <c r="K574" i="24"/>
  <c r="K559" i="24"/>
  <c r="K552" i="24"/>
  <c r="E553" i="24"/>
  <c r="F673" i="24"/>
  <c r="F675" i="24" s="1"/>
  <c r="G672" i="24"/>
  <c r="K689" i="24"/>
  <c r="K691" i="24" s="1"/>
  <c r="L688" i="24"/>
  <c r="L574" i="24"/>
  <c r="L552" i="24"/>
  <c r="L553" i="24"/>
  <c r="L559" i="24"/>
  <c r="M561" i="24" s="1"/>
  <c r="O553" i="24"/>
  <c r="O574" i="24"/>
  <c r="O559" i="24"/>
  <c r="P561" i="24" s="1"/>
  <c r="O552" i="24"/>
  <c r="M560" i="24"/>
  <c r="M657" i="24"/>
  <c r="I575" i="24"/>
  <c r="I582" i="24"/>
  <c r="I633" i="24" s="1"/>
  <c r="G677" i="24"/>
  <c r="G679" i="24" s="1"/>
  <c r="H676" i="24"/>
  <c r="G553" i="24"/>
  <c r="G574" i="24"/>
  <c r="G559" i="24"/>
  <c r="G552" i="24"/>
  <c r="J561" i="24"/>
  <c r="J560" i="24"/>
  <c r="J657" i="24"/>
  <c r="J684" i="24"/>
  <c r="I685" i="24"/>
  <c r="I687" i="24" s="1"/>
  <c r="L693" i="24"/>
  <c r="L695" i="24" s="1"/>
  <c r="M692" i="24"/>
  <c r="B560" i="24"/>
  <c r="B657" i="24"/>
  <c r="N574" i="24"/>
  <c r="N559" i="24"/>
  <c r="N552" i="24"/>
  <c r="N553" i="24"/>
  <c r="Q710" i="24" l="1"/>
  <c r="Q711" i="24"/>
  <c r="Q561" i="24"/>
  <c r="P575" i="24"/>
  <c r="P582" i="24"/>
  <c r="P633" i="24" s="1"/>
  <c r="O705" i="24"/>
  <c r="P704" i="24"/>
  <c r="O701" i="24"/>
  <c r="O702" i="24" s="1"/>
  <c r="P700" i="24"/>
  <c r="N561" i="24"/>
  <c r="N560" i="24"/>
  <c r="N657" i="24"/>
  <c r="J685" i="24"/>
  <c r="J687" i="24" s="1"/>
  <c r="K684" i="24"/>
  <c r="L575" i="24"/>
  <c r="L582" i="24"/>
  <c r="L633" i="24" s="1"/>
  <c r="G673" i="24"/>
  <c r="G675" i="24" s="1"/>
  <c r="H672" i="24"/>
  <c r="K560" i="24"/>
  <c r="K561" i="24"/>
  <c r="K657" i="24"/>
  <c r="D575" i="24"/>
  <c r="D582" i="24"/>
  <c r="D633" i="24" s="1"/>
  <c r="N575" i="24"/>
  <c r="N582" i="24"/>
  <c r="N633" i="24" s="1"/>
  <c r="M693" i="24"/>
  <c r="M695" i="24" s="1"/>
  <c r="N692" i="24"/>
  <c r="G560" i="24"/>
  <c r="G561" i="24"/>
  <c r="G657" i="24"/>
  <c r="H677" i="24"/>
  <c r="H679" i="24" s="1"/>
  <c r="I676" i="24"/>
  <c r="O560" i="24"/>
  <c r="O561" i="24"/>
  <c r="O657" i="24"/>
  <c r="L561" i="24"/>
  <c r="L560" i="24"/>
  <c r="L657" i="24"/>
  <c r="K575" i="24"/>
  <c r="K582" i="24"/>
  <c r="K633" i="24" s="1"/>
  <c r="H575" i="24"/>
  <c r="H582" i="24"/>
  <c r="H633" i="24" s="1"/>
  <c r="L680" i="24"/>
  <c r="K681" i="24"/>
  <c r="K683" i="24" s="1"/>
  <c r="C560" i="24"/>
  <c r="C561" i="24"/>
  <c r="C657" i="24"/>
  <c r="D561" i="24"/>
  <c r="D560" i="24"/>
  <c r="D657" i="24"/>
  <c r="O703" i="24"/>
  <c r="G575" i="24"/>
  <c r="G582" i="24"/>
  <c r="G633" i="24" s="1"/>
  <c r="O575" i="24"/>
  <c r="O582" i="24"/>
  <c r="O633" i="24" s="1"/>
  <c r="L689" i="24"/>
  <c r="L691" i="24" s="1"/>
  <c r="M688" i="24"/>
  <c r="H561" i="24"/>
  <c r="H560" i="24"/>
  <c r="H657" i="24"/>
  <c r="O707" i="24"/>
  <c r="O706" i="24"/>
  <c r="C575" i="24"/>
  <c r="C582" i="24"/>
  <c r="C633" i="24" s="1"/>
  <c r="I561" i="24"/>
  <c r="N697" i="24"/>
  <c r="N699" i="24" s="1"/>
  <c r="O696" i="24"/>
  <c r="R657" i="24" l="1"/>
  <c r="Q667" i="24" s="1"/>
  <c r="P705" i="24"/>
  <c r="Q704" i="24"/>
  <c r="Q705" i="24" s="1"/>
  <c r="P701" i="24"/>
  <c r="P703" i="24" s="1"/>
  <c r="Q700" i="24"/>
  <c r="Q701" i="24" s="1"/>
  <c r="O697" i="24"/>
  <c r="O698" i="24" s="1"/>
  <c r="P696" i="24"/>
  <c r="P706" i="24"/>
  <c r="P707" i="24"/>
  <c r="O699" i="24"/>
  <c r="I677" i="24"/>
  <c r="I679" i="24" s="1"/>
  <c r="J676" i="24"/>
  <c r="L681" i="24"/>
  <c r="L683" i="24" s="1"/>
  <c r="M680" i="24"/>
  <c r="N693" i="24"/>
  <c r="N695" i="24" s="1"/>
  <c r="O692" i="24"/>
  <c r="M689" i="24"/>
  <c r="M691" i="24" s="1"/>
  <c r="N688" i="24"/>
  <c r="I672" i="24"/>
  <c r="H673" i="24"/>
  <c r="H675" i="24" s="1"/>
  <c r="K685" i="24"/>
  <c r="K687" i="24" s="1"/>
  <c r="L684" i="24"/>
  <c r="P667" i="24" l="1"/>
  <c r="P702" i="24"/>
  <c r="P697" i="24"/>
  <c r="Q696" i="24"/>
  <c r="Q697" i="24" s="1"/>
  <c r="Q706" i="24"/>
  <c r="Q707" i="24"/>
  <c r="Q702" i="24"/>
  <c r="Q703" i="24"/>
  <c r="O693" i="24"/>
  <c r="O695" i="24" s="1"/>
  <c r="P692" i="24"/>
  <c r="P698" i="24"/>
  <c r="P699" i="24"/>
  <c r="I673" i="24"/>
  <c r="I675" i="24" s="1"/>
  <c r="J672" i="24"/>
  <c r="J677" i="24"/>
  <c r="J679" i="24" s="1"/>
  <c r="K676" i="24"/>
  <c r="M684" i="24"/>
  <c r="L685" i="24"/>
  <c r="L687" i="24" s="1"/>
  <c r="L667" i="24"/>
  <c r="H667" i="24"/>
  <c r="D667" i="24"/>
  <c r="O667" i="24"/>
  <c r="K667" i="24"/>
  <c r="G667" i="24"/>
  <c r="C667" i="24"/>
  <c r="N667" i="24"/>
  <c r="J667" i="24"/>
  <c r="F667" i="24"/>
  <c r="B667" i="24"/>
  <c r="M667" i="24"/>
  <c r="I667" i="24"/>
  <c r="E667" i="24"/>
  <c r="O688" i="24"/>
  <c r="N689" i="24"/>
  <c r="N691" i="24" s="1"/>
  <c r="N680" i="24"/>
  <c r="M681" i="24"/>
  <c r="M683" i="24" s="1"/>
  <c r="O694" i="24" l="1"/>
  <c r="P693" i="24"/>
  <c r="P695" i="24" s="1"/>
  <c r="Q692" i="24"/>
  <c r="Q693" i="24" s="1"/>
  <c r="Q698" i="24"/>
  <c r="Q699" i="24"/>
  <c r="O689" i="24"/>
  <c r="O691" i="24" s="1"/>
  <c r="P688" i="24"/>
  <c r="O680" i="24"/>
  <c r="N681" i="24"/>
  <c r="N683" i="24" s="1"/>
  <c r="N684" i="24"/>
  <c r="M685" i="24"/>
  <c r="M687" i="24" s="1"/>
  <c r="K677" i="24"/>
  <c r="K679" i="24" s="1"/>
  <c r="L676" i="24"/>
  <c r="J673" i="24"/>
  <c r="J675" i="24" s="1"/>
  <c r="K672" i="24"/>
  <c r="O690" i="24" l="1"/>
  <c r="P694" i="24"/>
  <c r="P689" i="24"/>
  <c r="P691" i="24" s="1"/>
  <c r="Q688" i="24"/>
  <c r="Q689" i="24" s="1"/>
  <c r="Q694" i="24"/>
  <c r="Q695" i="24"/>
  <c r="P690" i="24"/>
  <c r="O681" i="24"/>
  <c r="O682" i="24" s="1"/>
  <c r="P680" i="24"/>
  <c r="L677" i="24"/>
  <c r="L679" i="24" s="1"/>
  <c r="M676" i="24"/>
  <c r="K673" i="24"/>
  <c r="K675" i="24" s="1"/>
  <c r="L672" i="24"/>
  <c r="N685" i="24"/>
  <c r="N687" i="24" s="1"/>
  <c r="O684" i="24"/>
  <c r="O683" i="24"/>
  <c r="P681" i="24" l="1"/>
  <c r="Q680" i="24"/>
  <c r="Q681" i="24" s="1"/>
  <c r="Q690" i="24"/>
  <c r="Q691" i="24"/>
  <c r="P682" i="24"/>
  <c r="P683" i="24"/>
  <c r="O685" i="24"/>
  <c r="O686" i="24" s="1"/>
  <c r="P684" i="24"/>
  <c r="M672" i="24"/>
  <c r="L673" i="24"/>
  <c r="L675" i="24" s="1"/>
  <c r="O687" i="24"/>
  <c r="M677" i="24"/>
  <c r="M679" i="24" s="1"/>
  <c r="N676" i="24"/>
  <c r="P685" i="24" l="1"/>
  <c r="Q684" i="24"/>
  <c r="Q685" i="24" s="1"/>
  <c r="Q682" i="24"/>
  <c r="Q683" i="24"/>
  <c r="P686" i="24"/>
  <c r="P687" i="24"/>
  <c r="N677" i="24"/>
  <c r="N679" i="24" s="1"/>
  <c r="O676" i="24"/>
  <c r="M673" i="24"/>
  <c r="M675" i="24" s="1"/>
  <c r="N672" i="24"/>
  <c r="Q686" i="24" l="1"/>
  <c r="Q687" i="24"/>
  <c r="O677" i="24"/>
  <c r="O678" i="24" s="1"/>
  <c r="P676" i="24"/>
  <c r="N673" i="24"/>
  <c r="N675" i="24" s="1"/>
  <c r="O672" i="24"/>
  <c r="O679" i="24"/>
  <c r="P677" i="24" l="1"/>
  <c r="P678" i="24" s="1"/>
  <c r="Q676" i="24"/>
  <c r="Q677" i="24" s="1"/>
  <c r="O673" i="24"/>
  <c r="O674" i="24" s="1"/>
  <c r="P672" i="24"/>
  <c r="P679" i="24" l="1"/>
  <c r="P673" i="24"/>
  <c r="Q672" i="24"/>
  <c r="Q673" i="24" s="1"/>
  <c r="Q678" i="24"/>
  <c r="Q679" i="24"/>
  <c r="O675" i="24"/>
  <c r="P674" i="24"/>
  <c r="P675" i="24"/>
  <c r="Q674" i="24" l="1"/>
  <c r="Q675"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E78C11-DADE-4965-9ACF-C9865833C67B}" keepAlive="1" interval="5" name="Query - SettradeIAA_Concensus" description="Connection to the 'SettradeIAA_Concensus' query in the workbook." type="5" refreshedVersion="7" background="1" refreshOnLoad="1" saveData="1">
    <dbPr connection="Provider=Microsoft.Mashup.OleDb.1;Data Source=$Workbook$;Location=SettradeIAA_Concensus;Extended Properties=&quot;&quot;" command="SELECT * FROM [SettradeIAA_Concensus]"/>
  </connection>
  <connection id="2" xr16:uid="{40971965-0F43-497F-B515-A7BC1C949208}" keepAlive="1" interval="5" name="Query - SettradeIAA_Concensus (2)" description="Connection to the 'SettradeIAA_Concensus (2)' query in the workbook." type="5" refreshedVersion="7" background="1" refreshOnLoad="1" saveData="1">
    <dbPr connection="Provider=Microsoft.Mashup.OleDb.1;Data Source=$Workbook$;Location=&quot;SettradeIAA_Concensus (2)&quot;;Extended Properties=&quot;&quot;" command="SELECT * FROM [SettradeIAA_Concensus (2)]"/>
  </connection>
  <connection id="3" xr16:uid="{5FF1F712-6EBF-49C8-97C1-D7D45ED05746}" keepAlive="1" interval="5" name="Query - SiamChart" description="Connection to the 'SiamChart' query in the workbook." type="5" refreshedVersion="7" background="1" refreshOnLoad="1" saveData="1">
    <dbPr connection="Provider=Microsoft.Mashup.OleDb.1;Data Source=$Workbook$;Location=SiamChart;Extended Properties=&quot;&quot;" command="SELECT * FROM [SiamChart]"/>
  </connection>
  <connection id="4" xr16:uid="{9FB596CA-3A03-428D-8272-A7D551F288C1}" keepAlive="1" name="Query - Stock Price" description="Connection to the 'Stock Price' query in the workbook." type="5" refreshedVersion="8" background="1" saveData="1">
    <dbPr connection="Provider=Microsoft.Mashup.OleDb.1;Data Source=$Workbook$;Location=&quot;Stock Price&quot;;Extended Properties=&quot;&quot;" command="SELECT * FROM [Stock Price]"/>
  </connection>
  <connection id="5" xr16:uid="{CCF3CEE0-0712-4011-9BAB-24D0300A3EC0}" keepAlive="1" name="Query - Stock Price (2)" description="Connection to the 'Stock Price (2)' query in the workbook." type="5" refreshedVersion="8" background="1" saveData="1">
    <dbPr connection="Provider=Microsoft.Mashup.OleDb.1;Data Source=$Workbook$;Location=&quot;Stock Price (2)&quot;;Extended Properties=&quot;&quot;" command="SELECT * FROM [Stock Price (2)]"/>
  </connection>
  <connection id="6" xr16:uid="{93645AB6-05EF-4D41-84C6-A03FDB363D1A}" keepAlive="1" name="Query - Table 10" description="Connection to the 'Table 10' query in the workbook." type="5" refreshedVersion="0" background="1">
    <dbPr connection="Provider=Microsoft.Mashup.OleDb.1;Data Source=$Workbook$;Location=&quot;Table 10&quot;;Extended Properties=&quot;&quot;" command="SELECT * FROM [Table 10]"/>
  </connection>
  <connection id="7" xr16:uid="{5B93924B-D4C4-4BB3-B348-1FC6D7091F47}" keepAlive="1" name="Query - Table 10 (2)" description="Connection to the 'Table 10 (2)' query in the workbook." type="5" refreshedVersion="0" background="1">
    <dbPr connection="Provider=Microsoft.Mashup.OleDb.1;Data Source=$Workbook$;Location=&quot;Table 10 (2)&quot;;Extended Properties=&quot;&quot;" command="SELECT * FROM [Table 10 (2)]"/>
  </connection>
  <connection id="8" xr16:uid="{BF4F8ED9-8FFD-4438-9D90-91753D50C931}" keepAlive="1" name="Query - Table 10 (3)" description="Connection to the 'Table 10 (3)' query in the workbook." type="5" refreshedVersion="0" background="1">
    <dbPr connection="Provider=Microsoft.Mashup.OleDb.1;Data Source=$Workbook$;Location=&quot;Table 10 (3)&quot;;Extended Properties=&quot;&quot;" command="SELECT * FROM [Table 10 (3)]"/>
  </connection>
  <connection id="9" xr16:uid="{A6AEF31A-06F8-4574-AB72-0BE11F443B79}" keepAlive="1" name="Query - Table 10 (4)" description="Connection to the 'Table 10 (4)' query in the workbook." type="5" refreshedVersion="0" background="1">
    <dbPr connection="Provider=Microsoft.Mashup.OleDb.1;Data Source=$Workbook$;Location=&quot;Table 10 (4)&quot;;Extended Properties=&quot;&quot;" command="SELECT * FROM [Table 10 (4)]"/>
  </connection>
  <connection id="10" xr16:uid="{8C7BF78A-4688-4769-B7C6-678AD073555B}" keepAlive="1" name="Query - Table 11" description="Connection to the 'Table 11' query in the workbook." type="5" refreshedVersion="0" background="1">
    <dbPr connection="Provider=Microsoft.Mashup.OleDb.1;Data Source=$Workbook$;Location=&quot;Table 11&quot;;Extended Properties=&quot;&quot;" command="SELECT * FROM [Table 11]"/>
  </connection>
  <connection id="11" xr16:uid="{86E918C1-79F2-4457-8BFF-6924F6D10C65}" keepAlive="1" name="Query - Table 11 (2)" description="Connection to the 'Table 11 (2)' query in the workbook." type="5" refreshedVersion="0" background="1">
    <dbPr connection="Provider=Microsoft.Mashup.OleDb.1;Data Source=$Workbook$;Location=&quot;Table 11 (2)&quot;;Extended Properties=&quot;&quot;" command="SELECT * FROM [Table 11 (2)]"/>
  </connection>
  <connection id="12" xr16:uid="{1587D086-9D37-4C6D-BEDA-C2D7A7ED6C4C}" keepAlive="1" name="Query - Table 2" description="Connection to the 'Table 2' query in the workbook." type="5" refreshedVersion="0" background="1">
    <dbPr connection="Provider=Microsoft.Mashup.OleDb.1;Data Source=$Workbook$;Location=&quot;Table 2&quot;;Extended Properties=&quot;&quot;" command="SELECT * FROM [Table 2]"/>
  </connection>
  <connection id="13" xr16:uid="{C9404566-0F47-4640-B721-DEE08003323B}" keepAlive="1" name="Query - Table 2 (2)" description="Connection to the 'Table 2 (2)' query in the workbook." type="5" refreshedVersion="0" background="1">
    <dbPr connection="Provider=Microsoft.Mashup.OleDb.1;Data Source=$Workbook$;Location=&quot;Table 2 (2)&quot;;Extended Properties=&quot;&quot;" command="SELECT * FROM [Table 2 (2)]"/>
  </connection>
  <connection id="14" xr16:uid="{16891340-F494-4151-951C-56ECA83E1556}" keepAlive="1" name="Query - Table 3" description="Connection to the 'Table 3' query in the workbook." type="5" refreshedVersion="0" background="1">
    <dbPr connection="Provider=Microsoft.Mashup.OleDb.1;Data Source=$Workbook$;Location=&quot;Table 3&quot;;Extended Properties=&quot;&quot;" command="SELECT * FROM [Table 3]"/>
  </connection>
  <connection id="15" xr16:uid="{07379B4F-EDC2-46B2-82BF-9B07A72EF0DB}" keepAlive="1" name="Query - Table 3 (2)" description="Connection to the 'Table 3 (2)' query in the workbook." type="5" refreshedVersion="0" background="1">
    <dbPr connection="Provider=Microsoft.Mashup.OleDb.1;Data Source=$Workbook$;Location=&quot;Table 3 (2)&quot;;Extended Properties=&quot;&quot;" command="SELECT * FROM [Table 3 (2)]"/>
  </connection>
  <connection id="16" xr16:uid="{83CBDB2A-A8A2-4359-B7D5-F55F12B4D50A}" keepAlive="1" name="Query - Table 3 (3)" description="Connection to the 'Table 3 (3)' query in the workbook." type="5" refreshedVersion="0" background="1">
    <dbPr connection="Provider=Microsoft.Mashup.OleDb.1;Data Source=$Workbook$;Location=&quot;Table 3 (3)&quot;;Extended Properties=&quot;&quot;" command="SELECT * FROM [Table 3 (3)]"/>
  </connection>
  <connection id="17" xr16:uid="{6CB7C245-F604-4628-948C-DC4E2F31D93D}" keepAlive="1" name="Query - Table 3 (4)" description="Connection to the 'Table 3 (4)' query in the workbook." type="5" refreshedVersion="0" background="1">
    <dbPr connection="Provider=Microsoft.Mashup.OleDb.1;Data Source=$Workbook$;Location=&quot;Table 3 (4)&quot;;Extended Properties=&quot;&quot;" command="SELECT * FROM [Table 3 (4)]"/>
  </connection>
  <connection id="18" xr16:uid="{12F0EAB8-114A-481D-82EF-B45DEEAA38F4}" keepAlive="1" name="Query - Table 4" description="Connection to the 'Table 4' query in the workbook." type="5" refreshedVersion="0" background="1">
    <dbPr connection="Provider=Microsoft.Mashup.OleDb.1;Data Source=$Workbook$;Location=&quot;Table 4&quot;;Extended Properties=&quot;&quot;" command="SELECT * FROM [Table 4]"/>
  </connection>
  <connection id="19" xr16:uid="{1FE62839-8EC2-4917-A715-17909A0C5D17}" keepAlive="1" name="Query - Table 4 (2)" description="Connection to the 'Table 4 (2)' query in the workbook." type="5" refreshedVersion="0" background="1">
    <dbPr connection="Provider=Microsoft.Mashup.OleDb.1;Data Source=$Workbook$;Location=&quot;Table 4 (2)&quot;;Extended Properties=&quot;&quot;" command="SELECT * FROM [Table 4 (2)]"/>
  </connection>
  <connection id="20" xr16:uid="{D96EAE0E-15EB-4046-A2DF-3AA9B2DC58BA}" keepAlive="1" name="Query - Table 4 (3)" description="Connection to the 'Table 4 (3)' query in the workbook." type="5" refreshedVersion="0" background="1">
    <dbPr connection="Provider=Microsoft.Mashup.OleDb.1;Data Source=$Workbook$;Location=&quot;Table 4 (3)&quot;;Extended Properties=&quot;&quot;" command="SELECT * FROM [Table 4 (3)]"/>
  </connection>
  <connection id="21" xr16:uid="{6470DE13-AB16-41D1-8477-38EF34EDB968}" keepAlive="1" name="Query - Table 4 (4)" description="Connection to the 'Table 4 (4)' query in the workbook." type="5" refreshedVersion="0" background="1">
    <dbPr connection="Provider=Microsoft.Mashup.OleDb.1;Data Source=$Workbook$;Location=&quot;Table 4 (4)&quot;;Extended Properties=&quot;&quot;" command="SELECT * FROM [Table 4 (4)]"/>
  </connection>
  <connection id="22" xr16:uid="{9E0BA5BD-772E-4F49-9458-1DF5AB692D58}" keepAlive="1" name="Query - Table 5" description="Connection to the 'Table 5' query in the workbook." type="5" refreshedVersion="0" background="1">
    <dbPr connection="Provider=Microsoft.Mashup.OleDb.1;Data Source=$Workbook$;Location=&quot;Table 5&quot;;Extended Properties=&quot;&quot;" command="SELECT * FROM [Table 5]"/>
  </connection>
  <connection id="23" xr16:uid="{AB5D9D0B-C62E-4185-980A-51D35F80FD7A}" keepAlive="1" name="Query - Table 5 (2)" description="Connection to the 'Table 5 (2)' query in the workbook." type="5" refreshedVersion="0" background="1">
    <dbPr connection="Provider=Microsoft.Mashup.OleDb.1;Data Source=$Workbook$;Location=&quot;Table 5 (2)&quot;;Extended Properties=&quot;&quot;" command="SELECT * FROM [Table 5 (2)]"/>
  </connection>
  <connection id="24" xr16:uid="{21816334-1C49-41A4-97FC-70993F4B8561}" keepAlive="1" name="Query - Table 5 (3)" description="Connection to the 'Table 5 (3)' query in the workbook." type="5" refreshedVersion="0" background="1">
    <dbPr connection="Provider=Microsoft.Mashup.OleDb.1;Data Source=$Workbook$;Location=&quot;Table 5 (3)&quot;;Extended Properties=&quot;&quot;" command="SELECT * FROM [Table 5 (3)]"/>
  </connection>
  <connection id="25" xr16:uid="{73E91CC9-0796-49F9-971C-06236893C6F4}" keepAlive="1" name="Query - Table 5 (4)" description="Connection to the 'Table 5 (4)' query in the workbook." type="5" refreshedVersion="0" background="1">
    <dbPr connection="Provider=Microsoft.Mashup.OleDb.1;Data Source=$Workbook$;Location=&quot;Table 5 (4)&quot;;Extended Properties=&quot;&quot;" command="SELECT * FROM [Table 5 (4)]"/>
  </connection>
  <connection id="26" xr16:uid="{1196A931-57C9-40E6-BCA4-A1D07B8623E1}" keepAlive="1" name="Query - Table 6" description="Connection to the 'Table 6' query in the workbook." type="5" refreshedVersion="0" background="1">
    <dbPr connection="Provider=Microsoft.Mashup.OleDb.1;Data Source=$Workbook$;Location=&quot;Table 6&quot;;Extended Properties=&quot;&quot;" command="SELECT * FROM [Table 6]"/>
  </connection>
  <connection id="27" xr16:uid="{497ED9E8-D52D-4F46-ACEA-95AA7E049CFA}" keepAlive="1" name="Query - Table 6 (2)" description="Connection to the 'Table 6 (2)' query in the workbook." type="5" refreshedVersion="0" background="1">
    <dbPr connection="Provider=Microsoft.Mashup.OleDb.1;Data Source=$Workbook$;Location=&quot;Table 6 (2)&quot;;Extended Properties=&quot;&quot;" command="SELECT * FROM [Table 6 (2)]"/>
  </connection>
  <connection id="28" xr16:uid="{CEEB3C86-FEBB-48A3-966B-556DC926EA9A}" keepAlive="1" name="Query - Table 6 (3)" description="Connection to the 'Table 6 (3)' query in the workbook." type="5" refreshedVersion="0" background="1">
    <dbPr connection="Provider=Microsoft.Mashup.OleDb.1;Data Source=$Workbook$;Location=&quot;Table 6 (3)&quot;;Extended Properties=&quot;&quot;" command="SELECT * FROM [Table 6 (3)]"/>
  </connection>
  <connection id="29" xr16:uid="{92B5F050-6057-4B7A-AD91-28B2BC9908A0}" keepAlive="1" name="Query - Table 6 (4)" description="Connection to the 'Table 6 (4)' query in the workbook." type="5" refreshedVersion="0" background="1">
    <dbPr connection="Provider=Microsoft.Mashup.OleDb.1;Data Source=$Workbook$;Location=&quot;Table 6 (4)&quot;;Extended Properties=&quot;&quot;" command="SELECT * FROM [Table 6 (4)]"/>
  </connection>
  <connection id="30" xr16:uid="{F5837734-78A2-4C01-AC49-A2F071DF5DA9}" keepAlive="1" name="Query - Table 7" description="Connection to the 'Table 7' query in the workbook." type="5" refreshedVersion="0" background="1">
    <dbPr connection="Provider=Microsoft.Mashup.OleDb.1;Data Source=$Workbook$;Location=&quot;Table 7&quot;;Extended Properties=&quot;&quot;" command="SELECT * FROM [Table 7]"/>
  </connection>
  <connection id="31" xr16:uid="{0D34D385-1248-46A6-A9B3-965D6048FC90}" keepAlive="1" name="Query - Table 7 (2)" description="Connection to the 'Table 7 (2)' query in the workbook." type="5" refreshedVersion="0" background="1">
    <dbPr connection="Provider=Microsoft.Mashup.OleDb.1;Data Source=$Workbook$;Location=&quot;Table 7 (2)&quot;;Extended Properties=&quot;&quot;" command="SELECT * FROM [Table 7 (2)]"/>
  </connection>
  <connection id="32" xr16:uid="{D207D14D-0ECF-41EB-8FAE-CEE9F5A27179}" keepAlive="1" name="Query - Table 7 (3)" description="Connection to the 'Table 7 (3)' query in the workbook." type="5" refreshedVersion="0" background="1">
    <dbPr connection="Provider=Microsoft.Mashup.OleDb.1;Data Source=$Workbook$;Location=&quot;Table 7 (3)&quot;;Extended Properties=&quot;&quot;" command="SELECT * FROM [Table 7 (3)]"/>
  </connection>
  <connection id="33" xr16:uid="{02943519-CDF4-4B2A-809C-DF0159452332}" keepAlive="1" name="Query - Table 7 (4)" description="Connection to the 'Table 7 (4)' query in the workbook." type="5" refreshedVersion="0" background="1">
    <dbPr connection="Provider=Microsoft.Mashup.OleDb.1;Data Source=$Workbook$;Location=&quot;Table 7 (4)&quot;;Extended Properties=&quot;&quot;" command="SELECT * FROM [Table 7 (4)]"/>
  </connection>
  <connection id="34" xr16:uid="{B0CD95A0-EB07-4869-8417-68120ABFF7FA}" keepAlive="1" name="Query - Table 8" description="Connection to the 'Table 8' query in the workbook." type="5" refreshedVersion="0" background="1">
    <dbPr connection="Provider=Microsoft.Mashup.OleDb.1;Data Source=$Workbook$;Location=&quot;Table 8&quot;;Extended Properties=&quot;&quot;" command="SELECT * FROM [Table 8]"/>
  </connection>
  <connection id="35" xr16:uid="{52DC3915-5163-4537-B9F5-1B5BBF0C7261}" keepAlive="1" name="Query - Table 8 (2)" description="Connection to the 'Table 8 (2)' query in the workbook." type="5" refreshedVersion="0" background="1">
    <dbPr connection="Provider=Microsoft.Mashup.OleDb.1;Data Source=$Workbook$;Location=&quot;Table 8 (2)&quot;;Extended Properties=&quot;&quot;" command="SELECT * FROM [Table 8 (2)]"/>
  </connection>
  <connection id="36" xr16:uid="{6F100B75-6999-4C24-B763-4EF95987E716}" keepAlive="1" name="Query - Table 8 (3)" description="Connection to the 'Table 8 (3)' query in the workbook." type="5" refreshedVersion="0" background="1">
    <dbPr connection="Provider=Microsoft.Mashup.OleDb.1;Data Source=$Workbook$;Location=&quot;Table 8 (3)&quot;;Extended Properties=&quot;&quot;" command="SELECT * FROM [Table 8 (3)]"/>
  </connection>
  <connection id="37" xr16:uid="{DF9550FB-F53B-41DD-9465-0F75CA923CE9}" keepAlive="1" name="Query - Table 8 (4)" description="Connection to the 'Table 8 (4)' query in the workbook." type="5" refreshedVersion="0" background="1">
    <dbPr connection="Provider=Microsoft.Mashup.OleDb.1;Data Source=$Workbook$;Location=&quot;Table 8 (4)&quot;;Extended Properties=&quot;&quot;" command="SELECT * FROM [Table 8 (4)]"/>
  </connection>
  <connection id="38" xr16:uid="{EDBA9857-4D60-4118-A7B6-EDF23DC1BB35}" keepAlive="1" name="Query - Table 9" description="Connection to the 'Table 9' query in the workbook." type="5" refreshedVersion="0" background="1">
    <dbPr connection="Provider=Microsoft.Mashup.OleDb.1;Data Source=$Workbook$;Location=&quot;Table 9&quot;;Extended Properties=&quot;&quot;" command="SELECT * FROM [Table 9]"/>
  </connection>
  <connection id="39" xr16:uid="{08DDF8B5-DB6E-461C-89B1-23FD340E3F97}" keepAlive="1" name="Query - Table 9 (2)" description="Connection to the 'Table 9 (2)' query in the workbook." type="5" refreshedVersion="0" background="1">
    <dbPr connection="Provider=Microsoft.Mashup.OleDb.1;Data Source=$Workbook$;Location=&quot;Table 9 (2)&quot;;Extended Properties=&quot;&quot;" command="SELECT * FROM [Table 9 (2)]"/>
  </connection>
  <connection id="40" xr16:uid="{FD615001-EC99-4229-AA69-DA8C39F538C2}" keepAlive="1" name="Query - Table 9 (3)" description="Connection to the 'Table 9 (3)' query in the workbook." type="5" refreshedVersion="0" background="1">
    <dbPr connection="Provider=Microsoft.Mashup.OleDb.1;Data Source=$Workbook$;Location=&quot;Table 9 (3)&quot;;Extended Properties=&quot;&quot;" command="SELECT * FROM [Table 9 (3)]"/>
  </connection>
  <connection id="41" xr16:uid="{09EF3419-5EF5-4006-9AE3-E09B9CD214AF}" keepAlive="1" name="Query - Table 9 (4)" description="Connection to the 'Table 9 (4)' query in the workbook." type="5" refreshedVersion="0" background="1">
    <dbPr connection="Provider=Microsoft.Mashup.OleDb.1;Data Source=$Workbook$;Location=&quot;Table 9 (4)&quot;;Extended Properties=&quot;&quot;" command="SELECT * FROM [Table 9 (4)]"/>
  </connection>
  <connection id="42" xr16:uid="{310DFB31-E9E9-40F5-9403-D02F2FCE47F7}" keepAlive="1" name="Query - เกษตรและอุตสาหกรรมอาหาร (AGRO) &gt;&gt; ธุรกิจการเกษตร (AGRI)" description="Connection to the 'เกษตรและอุตสาหกรรมอาหาร (AGRO) &gt;&gt; ธุรกิจการเกษตร (AGRI)' query in the workbook." type="5" refreshedVersion="8" background="1" saveData="1">
    <dbPr connection="Provider=Microsoft.Mashup.OleDb.1;Data Source=$Workbook$;Location=&quot;เกษตรและอุตสาหกรรมอาหาร (AGRO) &gt;&gt; ธุรกิจการเกษตร (AGRI)&quot;;Extended Properties=&quot;&quot;" command="SELECT * FROM [เกษตรและอุตสาหกรรมอาหาร (AGRO) &gt;&gt; ธุรกิจการเกษตร (AGRI)]"/>
  </connection>
  <connection id="43" xr16:uid="{74202373-0BF6-41E5-AB1E-67D5750A9EA9}" keepAlive="1" name="Query - เกษตรและอุตสาหกรรมอาหาร (AGRO) &gt;&gt; ธุรกิจการเกษตร (AGRI) (2)" description="Connection to the 'เกษตรและอุตสาหกรรมอาหาร (AGRO) &gt;&gt; ธุรกิจการเกษตร (AGRI) (2)' query in the workbook." type="5" refreshedVersion="8" background="1" saveData="1">
    <dbPr connection="Provider=Microsoft.Mashup.OleDb.1;Data Source=$Workbook$;Location=&quot;เกษตรและอุตสาหกรรมอาหาร (AGRO) &gt;&gt; ธุรกิจการเกษตร (AGRI) (2)&quot;;Extended Properties=&quot;&quot;" command="SELECT * FROM [เกษตรและอุตสาหกรรมอาหาร (AGRO) &gt;&gt; ธุรกิจการเกษตร (AGRI) (2)]"/>
  </connection>
  <connection id="44" xr16:uid="{E7C67AB7-8749-44FB-B9CC-A56A1CACD879}" keepAlive="1" name="Query - เกษตรและอุตสาหกรรมอาหาร (AGRO) &gt;&gt; อาหารและเครื่องดื่ม (FOOD)" description="Connection to the 'เกษตรและอุตสาหกรรมอาหาร (AGRO) &gt;&gt; อาหารและเครื่องดื่ม (FOOD)' query in the workbook." type="5" refreshedVersion="0" background="1">
    <dbPr connection="Provider=Microsoft.Mashup.OleDb.1;Data Source=$Workbook$;Location=&quot;เกษตรและอุตสาหกรรมอาหาร (AGRO) &gt;&gt; อาหารและเครื่องดื่ม (FOOD)&quot;;Extended Properties=&quot;&quot;" command="SELECT * FROM [เกษตรและอุตสาหกรรมอาหาร (AGRO) &gt;&gt; อาหารและเครื่องดื่ม (FOOD)]"/>
  </connection>
  <connection id="45" xr16:uid="{76E0D9BE-8685-4A08-99BD-EB635777C81A}" keepAlive="1" name="Query - เกษตรและอุตสาหกรรมอาหาร (AGRO) &gt;&gt; อาหารและเครื่องดื่ม (FOOD) (2)" description="Connection to the 'เกษตรและอุตสาหกรรมอาหาร (AGRO) &gt;&gt; อาหารและเครื่องดื่ม (FOOD) (2)' query in the workbook." type="5" refreshedVersion="0" background="1">
    <dbPr connection="Provider=Microsoft.Mashup.OleDb.1;Data Source=$Workbook$;Location=&quot;เกษตรและอุตสาหกรรมอาหาร (AGRO) &gt;&gt; อาหารและเครื่องดื่ม (FOOD) (2)&quot;;Extended Properties=&quot;&quot;" command="SELECT * FROM [เกษตรและอุตสาหกรรมอาหาร (AGRO) &gt;&gt; อาหารและเครื่องดื่ม (FOOD) (2)]"/>
  </connection>
  <connection id="46" xr16:uid="{E02474EF-B873-4EF6-9209-931977851DC4}" keepAlive="1" name="Query - เกษตรและอุตสาหกรรมอาหาร (AGRO) &gt;&gt; อาหารและเครื่องดื่ม (FOOD) (3)" description="Connection to the 'เกษตรและอุตสาหกรรมอาหาร (AGRO) &gt;&gt; อาหารและเครื่องดื่ม (FOOD) (3)' query in the workbook." type="5" refreshedVersion="0" background="1">
    <dbPr connection="Provider=Microsoft.Mashup.OleDb.1;Data Source=$Workbook$;Location=&quot;เกษตรและอุตสาหกรรมอาหาร (AGRO) &gt;&gt; อาหารและเครื่องดื่ม (FOOD) (3)&quot;;Extended Properties=&quot;&quot;" command="SELECT * FROM [เกษตรและอุตสาหกรรมอาหาร (AGRO) &gt;&gt; อาหารและเครื่องดื่ม (FOOD) (3)]"/>
  </connection>
  <connection id="47" xr16:uid="{A78DEE27-4556-4E34-92D1-C40A5DD28013}" keepAlive="1" name="Query - เกษตรและอุตสาหกรรมอาหาร (AGRO) &gt;&gt; อาหารและเครื่องดื่ม (FOOD) (4)" description="Connection to the 'เกษตรและอุตสาหกรรมอาหาร (AGRO) &gt;&gt; อาหารและเครื่องดื่ม (FOOD) (4)' query in the workbook." type="5" refreshedVersion="0" background="1">
    <dbPr connection="Provider=Microsoft.Mashup.OleDb.1;Data Source=$Workbook$;Location=&quot;เกษตรและอุตสาหกรรมอาหาร (AGRO) &gt;&gt; อาหารและเครื่องดื่ม (FOOD) (4)&quot;;Extended Properties=&quot;&quot;" command="SELECT * FROM [เกษตรและอุตสาหกรรมอาหาร (AGRO) &gt;&gt; อาหารและเครื่องดื่ม (FOOD) (4)]"/>
  </connection>
  <connection id="48" xr16:uid="{F2DEDEE1-F964-456E-AAFA-02217AD4394B}" keepAlive="1" name="Query - เทคโนโลยี (TECH) &gt;&gt; เทคโนโลยีสารสนเทศและการสื่อสาร (ICT)" description="Connection to the 'เทคโนโลยี (TECH) &gt;&gt; เทคโนโลยีสารสนเทศและการสื่อสาร (ICT)' query in the workbook." type="5" refreshedVersion="0" background="1">
    <dbPr connection="Provider=Microsoft.Mashup.OleDb.1;Data Source=$Workbook$;Location=&quot;เทคโนโลยี (TECH) &gt;&gt; เทคโนโลยีสารสนเทศและการสื่อสาร (ICT)&quot;;Extended Properties=&quot;&quot;" command="SELECT * FROM [เทคโนโลยี (TECH) &gt;&gt; เทคโนโลยีสารสนเทศและการสื่อสาร (ICT)]"/>
  </connection>
  <connection id="49" xr16:uid="{EC7BA492-41D8-4C25-9AFB-107AACBA0C39}" keepAlive="1" name="Query - เทคโนโลยี (TECH) &gt;&gt; เทคโนโลยีสารสนเทศและการสื่อสาร (ICT) (2)" description="Connection to the 'เทคโนโลยี (TECH) &gt;&gt; เทคโนโลยีสารสนเทศและการสื่อสาร (ICT) (2)' query in the workbook." type="5" refreshedVersion="0" background="1">
    <dbPr connection="Provider=Microsoft.Mashup.OleDb.1;Data Source=$Workbook$;Location=&quot;เทคโนโลยี (TECH) &gt;&gt; เทคโนโลยีสารสนเทศและการสื่อสาร (ICT) (2)&quot;;Extended Properties=&quot;&quot;" command="SELECT * FROM [เทคโนโลยี (TECH) &gt;&gt; เทคโนโลยีสารสนเทศและการสื่อสาร (ICT) (2)]"/>
  </connection>
  <connection id="50" xr16:uid="{FA41F7DD-365F-4A7C-9AB2-83BF8361A4F3}" keepAlive="1" name="Query - เทคโนโลยี (TECH) &gt;&gt; เทคโนโลยีสารสนเทศและการสื่อสาร (ICT) (3)" description="Connection to the 'เทคโนโลยี (TECH) &gt;&gt; เทคโนโลยีสารสนเทศและการสื่อสาร (ICT) (3)' query in the workbook." type="5" refreshedVersion="0" background="1">
    <dbPr connection="Provider=Microsoft.Mashup.OleDb.1;Data Source=$Workbook$;Location=&quot;เทคโนโลยี (TECH) &gt;&gt; เทคโนโลยีสารสนเทศและการสื่อสาร (ICT) (3)&quot;;Extended Properties=&quot;&quot;" command="SELECT * FROM [เทคโนโลยี (TECH) &gt;&gt; เทคโนโลยีสารสนเทศและการสื่อสาร (ICT) (3)]"/>
  </connection>
  <connection id="51" xr16:uid="{4489963A-1D39-4A3E-B2E4-99090D7762DE}" keepAlive="1" name="Query - เทคโนโลยี (TECH) &gt;&gt; เทคโนโลยีสารสนเทศและการสื่อสาร (ICT) (4)" description="Connection to the 'เทคโนโลยี (TECH) &gt;&gt; เทคโนโลยีสารสนเทศและการสื่อสาร (ICT) (4)' query in the workbook." type="5" refreshedVersion="0" background="1">
    <dbPr connection="Provider=Microsoft.Mashup.OleDb.1;Data Source=$Workbook$;Location=&quot;เทคโนโลยี (TECH) &gt;&gt; เทคโนโลยีสารสนเทศและการสื่อสาร (ICT) (4)&quot;;Extended Properties=&quot;&quot;" command="SELECT * FROM [เทคโนโลยี (TECH) &gt;&gt; เทคโนโลยีสารสนเทศและการสื่อสาร (ICT) (4)]"/>
  </connection>
  <connection id="52" xr16:uid="{39FDBDA8-5177-4C88-A9C5-D81FB820EFBE}" keepAlive="1" name="Query - เทคโนโลยี (TECH) &gt;&gt; ชิ้นส่วนอิเล็กทรอนิกส์ (ETRON)" description="Connection to the 'เทคโนโลยี (TECH) &gt;&gt; ชิ้นส่วนอิเล็กทรอนิกส์ (ETRON)' query in the workbook." type="5" refreshedVersion="0" background="1">
    <dbPr connection="Provider=Microsoft.Mashup.OleDb.1;Data Source=$Workbook$;Location=&quot;เทคโนโลยี (TECH) &gt;&gt; ชิ้นส่วนอิเล็กทรอนิกส์ (ETRON)&quot;;Extended Properties=&quot;&quot;" command="SELECT * FROM [เทคโนโลยี (TECH) &gt;&gt; ชิ้นส่วนอิเล็กทรอนิกส์ (ETRON)]"/>
  </connection>
  <connection id="53" xr16:uid="{11502B82-F251-43B3-BE7F-A14714BDC539}" keepAlive="1" name="Query - เทคโนโลยี (TECH) &gt;&gt; ชิ้นส่วนอิเล็กทรอนิกส์ (ETRON) (2)" description="Connection to the 'เทคโนโลยี (TECH) &gt;&gt; ชิ้นส่วนอิเล็กทรอนิกส์ (ETRON) (2)' query in the workbook." type="5" refreshedVersion="0" background="1">
    <dbPr connection="Provider=Microsoft.Mashup.OleDb.1;Data Source=$Workbook$;Location=&quot;เทคโนโลยี (TECH) &gt;&gt; ชิ้นส่วนอิเล็กทรอนิกส์ (ETRON) (2)&quot;;Extended Properties=&quot;&quot;" command="SELECT * FROM [เทคโนโลยี (TECH) &gt;&gt; ชิ้นส่วนอิเล็กทรอนิกส์ (ETRON) (2)]"/>
  </connection>
  <connection id="54" xr16:uid="{C5E332E9-632E-4F36-B793-8C4689AE5DE2}" keepAlive="1" name="Query - เทคโนโลยี (TECH) &gt;&gt; ชิ้นส่วนอิเล็กทรอนิกส์ (ETRON) (3)" description="Connection to the 'เทคโนโลยี (TECH) &gt;&gt; ชิ้นส่วนอิเล็กทรอนิกส์ (ETRON) (3)' query in the workbook." type="5" refreshedVersion="0" background="1">
    <dbPr connection="Provider=Microsoft.Mashup.OleDb.1;Data Source=$Workbook$;Location=&quot;เทคโนโลยี (TECH) &gt;&gt; ชิ้นส่วนอิเล็กทรอนิกส์ (ETRON) (3)&quot;;Extended Properties=&quot;&quot;" command="SELECT * FROM [เทคโนโลยี (TECH) &gt;&gt; ชิ้นส่วนอิเล็กทรอนิกส์ (ETRON) (3)]"/>
  </connection>
  <connection id="55" xr16:uid="{015C4C13-6F8A-48A2-A626-FEF00CC34923}" keepAlive="1" name="Query - เทคโนโลยี (TECH) &gt;&gt; ชิ้นส่วนอิเล็กทรอนิกส์ (ETRON) (4)" description="Connection to the 'เทคโนโลยี (TECH) &gt;&gt; ชิ้นส่วนอิเล็กทรอนิกส์ (ETRON) (4)' query in the workbook." type="5" refreshedVersion="0" background="1">
    <dbPr connection="Provider=Microsoft.Mashup.OleDb.1;Data Source=$Workbook$;Location=&quot;เทคโนโลยี (TECH) &gt;&gt; ชิ้นส่วนอิเล็กทรอนิกส์ (ETRON) (4)&quot;;Extended Properties=&quot;&quot;" command="SELECT * FROM [เทคโนโลยี (TECH) &gt;&gt; ชิ้นส่วนอิเล็กทรอนิกส์ (ETRON) (4)]"/>
  </connection>
  <connection id="56" xr16:uid="{48D0E748-65AA-4D63-8BC5-FEFBCF84308B}" keepAlive="1" name="Query - ข้อมูลล่าสุด 20/06/2022 16:01:07  ข้อมูลการซื้อขายจะถูกปรับปรุงจากข้อมูลสิ้น (2)" description="Connection to the 'ข้อมูลล่าสุด 20/06/2022 16:01:07  ข้อมูลการซื้อขายจะถูกปรับปรุงจากข้อมูลสิ้น (2)' query in the workbook." type="5" refreshedVersion="0" background="1">
    <dbPr connection="Provider=Microsoft.Mashup.OleDb.1;Data Source=$Workbook$;Location=&quot;ข้อมูลล่าสุด 20/06/2022 16:01:07  ข้อมูลการซื้อขายจะถูกปรับปรุงจากข้อมูลสิ้น (2)&quot;;Extended Properties=&quot;&quot;" command="SELECT * FROM [ข้อมูลล่าสุด 20/06/2022 16:01:07  ข้อมูลการซื้อขายจะถูกปรับปรุงจากข้อมูลสิ้น (2)]"/>
  </connection>
  <connection id="57" xr16:uid="{0A38B95C-4525-455C-8441-F2158ECE2372}" keepAlive="1" name="Query - ข้อมูลล่าสุด 20/06/2022 16:01:07  ข้อมูลการซื้อขายจะถูกปรับปรุงจากข้อมูลสิ้นวันท" description="Connection to the 'ข้อมูลล่าสุด 20/06/2022 16:01:07  ข้อมูลการซื้อขายจะถูกปรับปรุงจากข้อมูลสิ้นวันท' query in the workbook." type="5" refreshedVersion="0" background="1">
    <dbPr connection="Provider=Microsoft.Mashup.OleDb.1;Data Source=$Workbook$;Location=&quot;ข้อมูลล่าสุด 20/06/2022 16:01:07  ข้อมูลการซื้อขายจะถูกปรับปรุงจากข้อมูลสิ้นวันท&quot;;Extended Properties=&quot;&quot;" command="SELECT * FROM [ข้อมูลล่าสุด 20/06/2022 16:01:07  ข้อมูลการซื้อขายจะถูกปรับปรุงจากข้อมูลสิ้นวันท]"/>
  </connection>
  <connection id="58" xr16:uid="{E677488A-BB3E-4195-9BF4-1531A791C6DA}" keepAlive="1" name="Query - ทรัพยากร (RESOURC) &gt;&gt; เหมืองแร่ (MINE)" description="Connection to the 'ทรัพยากร (RESOURC) &gt;&gt; เหมืองแร่ (MINE)' query in the workbook." type="5" refreshedVersion="0" background="1">
    <dbPr connection="Provider=Microsoft.Mashup.OleDb.1;Data Source=$Workbook$;Location=&quot;ทรัพยากร (RESOURC) &gt;&gt; เหมืองแร่ (MINE)&quot;;Extended Properties=&quot;&quot;" command="SELECT * FROM [ทรัพยากร (RESOURC) &gt;&gt; เหมืองแร่ (MINE)]"/>
  </connection>
  <connection id="59" xr16:uid="{417CE03F-D0F8-4469-BC38-98E55F3B9042}" keepAlive="1" name="Query - ทรัพยากร (RESOURC) &gt;&gt; เหมืองแร่ (MINE) (2)" description="Connection to the 'ทรัพยากร (RESOURC) &gt;&gt; เหมืองแร่ (MINE) (2)' query in the workbook." type="5" refreshedVersion="0" background="1">
    <dbPr connection="Provider=Microsoft.Mashup.OleDb.1;Data Source=$Workbook$;Location=&quot;ทรัพยากร (RESOURC) &gt;&gt; เหมืองแร่ (MINE) (2)&quot;;Extended Properties=&quot;&quot;" command="SELECT * FROM [ทรัพยากร (RESOURC) &gt;&gt; เหมืองแร่ (MINE) (2)]"/>
  </connection>
  <connection id="60" xr16:uid="{FD6C35F4-1421-42C5-8AF9-E63840D1070B}" keepAlive="1" name="Query - ทรัพยากร (RESOURC) &gt;&gt; เหมืองแร่ (MINE) (3)" description="Connection to the 'ทรัพยากร (RESOURC) &gt;&gt; เหมืองแร่ (MINE) (3)' query in the workbook." type="5" refreshedVersion="0" background="1">
    <dbPr connection="Provider=Microsoft.Mashup.OleDb.1;Data Source=$Workbook$;Location=&quot;ทรัพยากร (RESOURC) &gt;&gt; เหมืองแร่ (MINE) (3)&quot;;Extended Properties=&quot;&quot;" command="SELECT * FROM [ทรัพยากร (RESOURC) &gt;&gt; เหมืองแร่ (MINE) (3)]"/>
  </connection>
  <connection id="61" xr16:uid="{AEF11155-438B-498B-AB2B-E1DE2C796A63}" keepAlive="1" name="Query - ทรัพยากร (RESOURC) &gt;&gt; เหมืองแร่ (MINE) (4)" description="Connection to the 'ทรัพยากร (RESOURC) &gt;&gt; เหมืองแร่ (MINE) (4)' query in the workbook." type="5" refreshedVersion="0" background="1">
    <dbPr connection="Provider=Microsoft.Mashup.OleDb.1;Data Source=$Workbook$;Location=&quot;ทรัพยากร (RESOURC) &gt;&gt; เหมืองแร่ (MINE) (4)&quot;;Extended Properties=&quot;&quot;" command="SELECT * FROM [ทรัพยากร (RESOURC) &gt;&gt; เหมืองแร่ (MINE) (4)]"/>
  </connection>
  <connection id="62" xr16:uid="{4C8D4EA0-CEBF-4104-A999-73D249BFCD97}" keepAlive="1" name="Query - ทรัพยากร (RESOURC) &gt;&gt; พลังงานและสาธารณูปโภค (ENERG)" description="Connection to the 'ทรัพยากร (RESOURC) &gt;&gt; พลังงานและสาธารณูปโภค (ENERG)' query in the workbook." type="5" refreshedVersion="0" background="1">
    <dbPr connection="Provider=Microsoft.Mashup.OleDb.1;Data Source=$Workbook$;Location=&quot;ทรัพยากร (RESOURC) &gt;&gt; พลังงานและสาธารณูปโภค (ENERG)&quot;;Extended Properties=&quot;&quot;" command="SELECT * FROM [ทรัพยากร (RESOURC) &gt;&gt; พลังงานและสาธารณูปโภค (ENERG)]"/>
  </connection>
  <connection id="63" xr16:uid="{CA441827-3972-49A0-8775-6F9FA6A827A8}" keepAlive="1" name="Query - ทรัพยากร (RESOURC) &gt;&gt; พลังงานและสาธารณูปโภค (ENERG) (2)" description="Connection to the 'ทรัพยากร (RESOURC) &gt;&gt; พลังงานและสาธารณูปโภค (ENERG) (2)' query in the workbook." type="5" refreshedVersion="0" background="1">
    <dbPr connection="Provider=Microsoft.Mashup.OleDb.1;Data Source=$Workbook$;Location=&quot;ทรัพยากร (RESOURC) &gt;&gt; พลังงานและสาธารณูปโภค (ENERG) (2)&quot;;Extended Properties=&quot;&quot;" command="SELECT * FROM [ทรัพยากร (RESOURC) &gt;&gt; พลังงานและสาธารณูปโภค (ENERG) (2)]"/>
  </connection>
  <connection id="64" xr16:uid="{F67B2FFF-498C-4D6B-8582-AC2374A96A95}" keepAlive="1" name="Query - ทรัพยากร (RESOURC) &gt;&gt; พลังงานและสาธารณูปโภค (ENERG) (3)" description="Connection to the 'ทรัพยากร (RESOURC) &gt;&gt; พลังงานและสาธารณูปโภค (ENERG) (3)' query in the workbook." type="5" refreshedVersion="0" background="1">
    <dbPr connection="Provider=Microsoft.Mashup.OleDb.1;Data Source=$Workbook$;Location=&quot;ทรัพยากร (RESOURC) &gt;&gt; พลังงานและสาธารณูปโภค (ENERG) (3)&quot;;Extended Properties=&quot;&quot;" command="SELECT * FROM [ทรัพยากร (RESOURC) &gt;&gt; พลังงานและสาธารณูปโภค (ENERG) (3)]"/>
  </connection>
  <connection id="65" xr16:uid="{A7FDCC4E-BB25-4627-A5C7-7C560C2BBDF7}" keepAlive="1" name="Query - ทรัพยากร (RESOURC) &gt;&gt; พลังงานและสาธารณูปโภค (ENERG) (4)" description="Connection to the 'ทรัพยากร (RESOURC) &gt;&gt; พลังงานและสาธารณูปโภค (ENERG) (4)' query in the workbook." type="5" refreshedVersion="0" background="1">
    <dbPr connection="Provider=Microsoft.Mashup.OleDb.1;Data Source=$Workbook$;Location=&quot;ทรัพยากร (RESOURC) &gt;&gt; พลังงานและสาธารณูปโภค (ENERG) (4)&quot;;Extended Properties=&quot;&quot;" command="SELECT * FROM [ทรัพยากร (RESOURC) &gt;&gt; พลังงานและสาธารณูปโภค (ENERG) (4)]"/>
  </connection>
  <connection id="66" xr16:uid="{A0E7350F-CA68-4B42-8AB0-F851DA975236}" keepAlive="1" name="Query - ธุรกิจการเงิน (FINCIAL) &gt;&gt; เงินทุนและหลักทรัพย์ (FIN)" description="Connection to the 'ธุรกิจการเงิน (FINCIAL) &gt;&gt; เงินทุนและหลักทรัพย์ (FIN)' query in the workbook." type="5" refreshedVersion="0" background="1">
    <dbPr connection="Provider=Microsoft.Mashup.OleDb.1;Data Source=$Workbook$;Location=&quot;ธุรกิจการเงิน (FINCIAL) &gt;&gt; เงินทุนและหลักทรัพย์ (FIN)&quot;;Extended Properties=&quot;&quot;" command="SELECT * FROM [ธุรกิจการเงิน (FINCIAL) &gt;&gt; เงินทุนและหลักทรัพย์ (FIN)]"/>
  </connection>
  <connection id="67" xr16:uid="{0C34A756-67DE-4AD9-9CEC-DF4271CB5CBD}" keepAlive="1" name="Query - ธุรกิจการเงิน (FINCIAL) &gt;&gt; เงินทุนและหลักทรัพย์ (FIN) (2)" description="Connection to the 'ธุรกิจการเงิน (FINCIAL) &gt;&gt; เงินทุนและหลักทรัพย์ (FIN) (2)' query in the workbook." type="5" refreshedVersion="0" background="1">
    <dbPr connection="Provider=Microsoft.Mashup.OleDb.1;Data Source=$Workbook$;Location=&quot;ธุรกิจการเงิน (FINCIAL) &gt;&gt; เงินทุนและหลักทรัพย์ (FIN) (2)&quot;;Extended Properties=&quot;&quot;" command="SELECT * FROM [ธุรกิจการเงิน (FINCIAL) &gt;&gt; เงินทุนและหลักทรัพย์ (FIN) (2)]"/>
  </connection>
  <connection id="68" xr16:uid="{7EB036DB-7B5D-42EE-90F5-C82D21D8EC98}" keepAlive="1" name="Query - ธุรกิจการเงิน (FINCIAL) &gt;&gt; เงินทุนและหลักทรัพย์ (FIN) (3)" description="Connection to the 'ธุรกิจการเงิน (FINCIAL) &gt;&gt; เงินทุนและหลักทรัพย์ (FIN) (3)' query in the workbook." type="5" refreshedVersion="0" background="1">
    <dbPr connection="Provider=Microsoft.Mashup.OleDb.1;Data Source=$Workbook$;Location=&quot;ธุรกิจการเงิน (FINCIAL) &gt;&gt; เงินทุนและหลักทรัพย์ (FIN) (3)&quot;;Extended Properties=&quot;&quot;" command="SELECT * FROM [ธุรกิจการเงิน (FINCIAL) &gt;&gt; เงินทุนและหลักทรัพย์ (FIN) (3)]"/>
  </connection>
  <connection id="69" xr16:uid="{5810358B-BDE0-4ACF-A233-8E6E9206A2E0}" keepAlive="1" name="Query - ธุรกิจการเงิน (FINCIAL) &gt;&gt; เงินทุนและหลักทรัพย์ (FIN) (4)" description="Connection to the 'ธุรกิจการเงิน (FINCIAL) &gt;&gt; เงินทุนและหลักทรัพย์ (FIN) (4)' query in the workbook." type="5" refreshedVersion="0" background="1">
    <dbPr connection="Provider=Microsoft.Mashup.OleDb.1;Data Source=$Workbook$;Location=&quot;ธุรกิจการเงิน (FINCIAL) &gt;&gt; เงินทุนและหลักทรัพย์ (FIN) (4)&quot;;Extended Properties=&quot;&quot;" command="SELECT * FROM [ธุรกิจการเงิน (FINCIAL) &gt;&gt; เงินทุนและหลักทรัพย์ (FIN) (4)]"/>
  </connection>
  <connection id="70" xr16:uid="{2888C96C-5A61-42CA-A0A1-F68C9960BC5B}" keepAlive="1" name="Query - ธุรกิจการเงิน (FINCIAL) &gt;&gt; ธนาคาร (BANK)" description="Connection to the 'ธุรกิจการเงิน (FINCIAL) &gt;&gt; ธนาคาร (BANK)' query in the workbook." type="5" refreshedVersion="0" background="1">
    <dbPr connection="Provider=Microsoft.Mashup.OleDb.1;Data Source=$Workbook$;Location=&quot;ธุรกิจการเงิน (FINCIAL) &gt;&gt; ธนาคาร (BANK)&quot;;Extended Properties=&quot;&quot;" command="SELECT * FROM [ธุรกิจการเงิน (FINCIAL) &gt;&gt; ธนาคาร (BANK)]"/>
  </connection>
  <connection id="71" xr16:uid="{6E21601E-D6A6-4DB0-8559-CDD03FD36E79}" keepAlive="1" name="Query - ธุรกิจการเงิน (FINCIAL) &gt;&gt; ธนาคาร (BANK) (2)" description="Connection to the 'ธุรกิจการเงิน (FINCIAL) &gt;&gt; ธนาคาร (BANK) (2)' query in the workbook." type="5" refreshedVersion="0" background="1">
    <dbPr connection="Provider=Microsoft.Mashup.OleDb.1;Data Source=$Workbook$;Location=&quot;ธุรกิจการเงิน (FINCIAL) &gt;&gt; ธนาคาร (BANK) (2)&quot;;Extended Properties=&quot;&quot;" command="SELECT * FROM [ธุรกิจการเงิน (FINCIAL) &gt;&gt; ธนาคาร (BANK) (2)]"/>
  </connection>
  <connection id="72" xr16:uid="{346EC72D-FFFA-4331-879C-79DC80167574}" keepAlive="1" name="Query - ธุรกิจการเงิน (FINCIAL) &gt;&gt; ธนาคาร (BANK) (3)" description="Connection to the 'ธุรกิจการเงิน (FINCIAL) &gt;&gt; ธนาคาร (BANK) (3)' query in the workbook." type="5" refreshedVersion="0" background="1">
    <dbPr connection="Provider=Microsoft.Mashup.OleDb.1;Data Source=$Workbook$;Location=&quot;ธุรกิจการเงิน (FINCIAL) &gt;&gt; ธนาคาร (BANK) (3)&quot;;Extended Properties=&quot;&quot;" command="SELECT * FROM [ธุรกิจการเงิน (FINCIAL) &gt;&gt; ธนาคาร (BANK) (3)]"/>
  </connection>
  <connection id="73" xr16:uid="{C57170C5-89EE-47E5-89F5-0177539D3162}" keepAlive="1" name="Query - ธุรกิจการเงิน (FINCIAL) &gt;&gt; ธนาคาร (BANK) (4)" description="Connection to the 'ธุรกิจการเงิน (FINCIAL) &gt;&gt; ธนาคาร (BANK) (4)' query in the workbook." type="5" refreshedVersion="0" background="1">
    <dbPr connection="Provider=Microsoft.Mashup.OleDb.1;Data Source=$Workbook$;Location=&quot;ธุรกิจการเงิน (FINCIAL) &gt;&gt; ธนาคาร (BANK) (4)&quot;;Extended Properties=&quot;&quot;" command="SELECT * FROM [ธุรกิจการเงิน (FINCIAL) &gt;&gt; ธนาคาร (BANK) (4)]"/>
  </connection>
  <connection id="74" xr16:uid="{78DE7E6F-232B-410A-B5B6-CFBE4BB75A9A}" keepAlive="1" name="Query - ธุรกิจการเงิน (FINCIAL) &gt;&gt; ประกันภัยและประกันชีวิต (INSUR)" description="Connection to the 'ธุรกิจการเงิน (FINCIAL) &gt;&gt; ประกันภัยและประกันชีวิต (INSUR)' query in the workbook." type="5" refreshedVersion="0" background="1">
    <dbPr connection="Provider=Microsoft.Mashup.OleDb.1;Data Source=$Workbook$;Location=&quot;ธุรกิจการเงิน (FINCIAL) &gt;&gt; ประกันภัยและประกันชีวิต (INSUR)&quot;;Extended Properties=&quot;&quot;" command="SELECT * FROM [ธุรกิจการเงิน (FINCIAL) &gt;&gt; ประกันภัยและประกันชีวิต (INSUR)]"/>
  </connection>
  <connection id="75" xr16:uid="{BDA8D93D-FD3A-4FFC-9684-A5C73E3063AC}" keepAlive="1" name="Query - ธุรกิจการเงิน (FINCIAL) &gt;&gt; ประกันภัยและประกันชีวิต (INSUR) (2)" description="Connection to the 'ธุรกิจการเงิน (FINCIAL) &gt;&gt; ประกันภัยและประกันชีวิต (INSUR) (2)' query in the workbook." type="5" refreshedVersion="0" background="1">
    <dbPr connection="Provider=Microsoft.Mashup.OleDb.1;Data Source=$Workbook$;Location=&quot;ธุรกิจการเงิน (FINCIAL) &gt;&gt; ประกันภัยและประกันชีวิต (INSUR) (2)&quot;;Extended Properties=&quot;&quot;" command="SELECT * FROM [ธุรกิจการเงิน (FINCIAL) &gt;&gt; ประกันภัยและประกันชีวิต (INSUR) (2)]"/>
  </connection>
  <connection id="76" xr16:uid="{F9773011-453E-4F94-917B-6E0C88DD2ECF}" keepAlive="1" name="Query - ธุรกิจการเงิน (FINCIAL) &gt;&gt; ประกันภัยและประกันชีวิต (INSUR) (3)" description="Connection to the 'ธุรกิจการเงิน (FINCIAL) &gt;&gt; ประกันภัยและประกันชีวิต (INSUR) (3)' query in the workbook." type="5" refreshedVersion="0" background="1">
    <dbPr connection="Provider=Microsoft.Mashup.OleDb.1;Data Source=$Workbook$;Location=&quot;ธุรกิจการเงิน (FINCIAL) &gt;&gt; ประกันภัยและประกันชีวิต (INSUR) (3)&quot;;Extended Properties=&quot;&quot;" command="SELECT * FROM [ธุรกิจการเงิน (FINCIAL) &gt;&gt; ประกันภัยและประกันชีวิต (INSUR) (3)]"/>
  </connection>
  <connection id="77" xr16:uid="{C3DD702A-29B4-4CC9-9DD1-25CE8F8E910A}" keepAlive="1" name="Query - ธุรกิจการเงิน (FINCIAL) &gt;&gt; ประกันภัยและประกันชีวิต (INSUR) (4)" description="Connection to the 'ธุรกิจการเงิน (FINCIAL) &gt;&gt; ประกันภัยและประกันชีวิต (INSUR) (4)' query in the workbook." type="5" refreshedVersion="0" background="1">
    <dbPr connection="Provider=Microsoft.Mashup.OleDb.1;Data Source=$Workbook$;Location=&quot;ธุรกิจการเงิน (FINCIAL) &gt;&gt; ประกันภัยและประกันชีวิต (INSUR) (4)&quot;;Extended Properties=&quot;&quot;" command="SELECT * FROM [ธุรกิจการเงิน (FINCIAL) &gt;&gt; ประกันภัยและประกันชีวิต (INSUR) (4)]"/>
  </connection>
  <connection id="78" xr16:uid="{9153AC44-E3E6-4EE0-B04F-435BF3CA3729}" keepAlive="1" name="Query - บริการ (SERVICE) &gt;&gt; การแพทย์ (HELTH)" description="Connection to the 'บริการ (SERVICE) &gt;&gt; การแพทย์ (HELTH)' query in the workbook." type="5" refreshedVersion="0" background="1">
    <dbPr connection="Provider=Microsoft.Mashup.OleDb.1;Data Source=$Workbook$;Location=&quot;บริการ (SERVICE) &gt;&gt; การแพทย์ (HELTH)&quot;;Extended Properties=&quot;&quot;" command="SELECT * FROM [บริการ (SERVICE) &gt;&gt; การแพทย์ (HELTH)]"/>
  </connection>
  <connection id="79" xr16:uid="{397F518B-06D3-485E-B2FB-F7096493B19D}" keepAlive="1" name="Query - บริการ (SERVICE) &gt;&gt; การแพทย์ (HELTH) (2)" description="Connection to the 'บริการ (SERVICE) &gt;&gt; การแพทย์ (HELTH) (2)' query in the workbook." type="5" refreshedVersion="0" background="1">
    <dbPr connection="Provider=Microsoft.Mashup.OleDb.1;Data Source=$Workbook$;Location=&quot;บริการ (SERVICE) &gt;&gt; การแพทย์ (HELTH) (2)&quot;;Extended Properties=&quot;&quot;" command="SELECT * FROM [บริการ (SERVICE) &gt;&gt; การแพทย์ (HELTH) (2)]"/>
  </connection>
  <connection id="80" xr16:uid="{B4FE9FDB-9BF6-4749-9DED-BD439E83EF81}" keepAlive="1" name="Query - บริการ (SERVICE) &gt;&gt; การแพทย์ (HELTH) (3)" description="Connection to the 'บริการ (SERVICE) &gt;&gt; การแพทย์ (HELTH) (3)' query in the workbook." type="5" refreshedVersion="0" background="1">
    <dbPr connection="Provider=Microsoft.Mashup.OleDb.1;Data Source=$Workbook$;Location=&quot;บริการ (SERVICE) &gt;&gt; การแพทย์ (HELTH) (3)&quot;;Extended Properties=&quot;&quot;" command="SELECT * FROM [บริการ (SERVICE) &gt;&gt; การแพทย์ (HELTH) (3)]"/>
  </connection>
  <connection id="81" xr16:uid="{A97B3BA5-6604-4FEA-90AC-573DD6FB6F8A}" keepAlive="1" name="Query - บริการ (SERVICE) &gt;&gt; การแพทย์ (HELTH) (4)" description="Connection to the 'บริการ (SERVICE) &gt;&gt; การแพทย์ (HELTH) (4)' query in the workbook." type="5" refreshedVersion="0" background="1">
    <dbPr connection="Provider=Microsoft.Mashup.OleDb.1;Data Source=$Workbook$;Location=&quot;บริการ (SERVICE) &gt;&gt; การแพทย์ (HELTH) (4)&quot;;Extended Properties=&quot;&quot;" command="SELECT * FROM [บริการ (SERVICE) &gt;&gt; การแพทย์ (HELTH) (4)]"/>
  </connection>
  <connection id="82" xr16:uid="{127A218B-9652-4E14-9602-FC37675C299C}" keepAlive="1" name="Query - บริการ (SERVICE) &gt;&gt; การท่องเที่ยวและสันทนาการ (TOURISM)" description="Connection to the 'บริการ (SERVICE) &gt;&gt; การท่องเที่ยวและสันทนาการ (TOURISM)' query in the workbook." type="5" refreshedVersion="0" background="1">
    <dbPr connection="Provider=Microsoft.Mashup.OleDb.1;Data Source=$Workbook$;Location=&quot;บริการ (SERVICE) &gt;&gt; การท่องเที่ยวและสันทนาการ (TOURISM)&quot;;Extended Properties=&quot;&quot;" command="SELECT * FROM [บริการ (SERVICE) &gt;&gt; การท่องเที่ยวและสันทนาการ (TOURISM)]"/>
  </connection>
  <connection id="83" xr16:uid="{64698AE8-6B7F-482B-996C-B0CEE224DFBB}" keepAlive="1" name="Query - บริการ (SERVICE) &gt;&gt; การท่องเที่ยวและสันทนาการ (TOURISM) (2)" description="Connection to the 'บริการ (SERVICE) &gt;&gt; การท่องเที่ยวและสันทนาการ (TOURISM) (2)' query in the workbook." type="5" refreshedVersion="0" background="1">
    <dbPr connection="Provider=Microsoft.Mashup.OleDb.1;Data Source=$Workbook$;Location=&quot;บริการ (SERVICE) &gt;&gt; การท่องเที่ยวและสันทนาการ (TOURISM) (2)&quot;;Extended Properties=&quot;&quot;" command="SELECT * FROM [บริการ (SERVICE) &gt;&gt; การท่องเที่ยวและสันทนาการ (TOURISM) (2)]"/>
  </connection>
  <connection id="84" xr16:uid="{B8C90F8D-1E78-4BEA-9BCE-7C9268665C43}" keepAlive="1" name="Query - บริการ (SERVICE) &gt;&gt; การท่องเที่ยวและสันทนาการ (TOURISM) (3)" description="Connection to the 'บริการ (SERVICE) &gt;&gt; การท่องเที่ยวและสันทนาการ (TOURISM) (3)' query in the workbook." type="5" refreshedVersion="0" background="1">
    <dbPr connection="Provider=Microsoft.Mashup.OleDb.1;Data Source=$Workbook$;Location=&quot;บริการ (SERVICE) &gt;&gt; การท่องเที่ยวและสันทนาการ (TOURISM) (3)&quot;;Extended Properties=&quot;&quot;" command="SELECT * FROM [บริการ (SERVICE) &gt;&gt; การท่องเที่ยวและสันทนาการ (TOURISM) (3)]"/>
  </connection>
  <connection id="85" xr16:uid="{F232B8CD-6F48-457C-B910-8FC6241A4212}" keepAlive="1" name="Query - บริการ (SERVICE) &gt;&gt; การท่องเที่ยวและสันทนาการ (TOURISM) (4)" description="Connection to the 'บริการ (SERVICE) &gt;&gt; การท่องเที่ยวและสันทนาการ (TOURISM) (4)' query in the workbook." type="5" refreshedVersion="0" background="1">
    <dbPr connection="Provider=Microsoft.Mashup.OleDb.1;Data Source=$Workbook$;Location=&quot;บริการ (SERVICE) &gt;&gt; การท่องเที่ยวและสันทนาการ (TOURISM) (4)&quot;;Extended Properties=&quot;&quot;" command="SELECT * FROM [บริการ (SERVICE) &gt;&gt; การท่องเที่ยวและสันทนาการ (TOURISM) (4)]"/>
  </connection>
  <connection id="86" xr16:uid="{AE97BFE9-ED5A-424D-A35C-0413C6CD6BB0}" keepAlive="1" name="Query - บริการ (SERVICE) &gt;&gt; ขนส่งและโลจิสติกส์ (TRANS)" description="Connection to the 'บริการ (SERVICE) &gt;&gt; ขนส่งและโลจิสติกส์ (TRANS)' query in the workbook." type="5" refreshedVersion="0" background="1">
    <dbPr connection="Provider=Microsoft.Mashup.OleDb.1;Data Source=$Workbook$;Location=&quot;บริการ (SERVICE) &gt;&gt; ขนส่งและโลจิสติกส์ (TRANS)&quot;;Extended Properties=&quot;&quot;" command="SELECT * FROM [บริการ (SERVICE) &gt;&gt; ขนส่งและโลจิสติกส์ (TRANS)]"/>
  </connection>
  <connection id="87" xr16:uid="{4ED2F66E-3E65-4396-9221-56F105BADCFC}" keepAlive="1" name="Query - บริการ (SERVICE) &gt;&gt; ขนส่งและโลจิสติกส์ (TRANS) (2)" description="Connection to the 'บริการ (SERVICE) &gt;&gt; ขนส่งและโลจิสติกส์ (TRANS) (2)' query in the workbook." type="5" refreshedVersion="0" background="1">
    <dbPr connection="Provider=Microsoft.Mashup.OleDb.1;Data Source=$Workbook$;Location=&quot;บริการ (SERVICE) &gt;&gt; ขนส่งและโลจิสติกส์ (TRANS) (2)&quot;;Extended Properties=&quot;&quot;" command="SELECT * FROM [บริการ (SERVICE) &gt;&gt; ขนส่งและโลจิสติกส์ (TRANS) (2)]"/>
  </connection>
  <connection id="88" xr16:uid="{BD15CAE6-3ACF-49FB-89C8-CC041EDA2594}" keepAlive="1" name="Query - บริการ (SERVICE) &gt;&gt; ขนส่งและโลจิสติกส์ (TRANS) (3)" description="Connection to the 'บริการ (SERVICE) &gt;&gt; ขนส่งและโลจิสติกส์ (TRANS) (3)' query in the workbook." type="5" refreshedVersion="0" background="1">
    <dbPr connection="Provider=Microsoft.Mashup.OleDb.1;Data Source=$Workbook$;Location=&quot;บริการ (SERVICE) &gt;&gt; ขนส่งและโลจิสติกส์ (TRANS) (3)&quot;;Extended Properties=&quot;&quot;" command="SELECT * FROM [บริการ (SERVICE) &gt;&gt; ขนส่งและโลจิสติกส์ (TRANS) (3)]"/>
  </connection>
  <connection id="89" xr16:uid="{3881F221-E26F-4E14-88CD-6902542628E5}" keepAlive="1" name="Query - บริการ (SERVICE) &gt;&gt; ขนส่งและโลจิสติกส์ (TRANS) (4)" description="Connection to the 'บริการ (SERVICE) &gt;&gt; ขนส่งและโลจิสติกส์ (TRANS) (4)' query in the workbook." type="5" refreshedVersion="0" background="1">
    <dbPr connection="Provider=Microsoft.Mashup.OleDb.1;Data Source=$Workbook$;Location=&quot;บริการ (SERVICE) &gt;&gt; ขนส่งและโลจิสติกส์ (TRANS) (4)&quot;;Extended Properties=&quot;&quot;" command="SELECT * FROM [บริการ (SERVICE) &gt;&gt; ขนส่งและโลจิสติกส์ (TRANS) (4)]"/>
  </connection>
  <connection id="90" xr16:uid="{212AD4D2-6E8C-4986-9C41-F14E563CDF28}" keepAlive="1" name="Query - บริการ (SERVICE) &gt;&gt; บริการเฉพาะกิจ (PROF)" description="Connection to the 'บริการ (SERVICE) &gt;&gt; บริการเฉพาะกิจ (PROF)' query in the workbook." type="5" refreshedVersion="0" background="1">
    <dbPr connection="Provider=Microsoft.Mashup.OleDb.1;Data Source=$Workbook$;Location=&quot;บริการ (SERVICE) &gt;&gt; บริการเฉพาะกิจ (PROF)&quot;;Extended Properties=&quot;&quot;" command="SELECT * FROM [บริการ (SERVICE) &gt;&gt; บริการเฉพาะกิจ (PROF)]"/>
  </connection>
  <connection id="91" xr16:uid="{B3315E2D-5950-4D96-9AB5-B8B5D0952034}" keepAlive="1" name="Query - บริการ (SERVICE) &gt;&gt; บริการเฉพาะกิจ (PROF) (2)" description="Connection to the 'บริการ (SERVICE) &gt;&gt; บริการเฉพาะกิจ (PROF) (2)' query in the workbook." type="5" refreshedVersion="0" background="1">
    <dbPr connection="Provider=Microsoft.Mashup.OleDb.1;Data Source=$Workbook$;Location=&quot;บริการ (SERVICE) &gt;&gt; บริการเฉพาะกิจ (PROF) (2)&quot;;Extended Properties=&quot;&quot;" command="SELECT * FROM [บริการ (SERVICE) &gt;&gt; บริการเฉพาะกิจ (PROF) (2)]"/>
  </connection>
  <connection id="92" xr16:uid="{C6A2D161-E05A-40F4-972E-DB2EEA934350}" keepAlive="1" name="Query - บริการ (SERVICE) &gt;&gt; บริการเฉพาะกิจ (PROF) (3)" description="Connection to the 'บริการ (SERVICE) &gt;&gt; บริการเฉพาะกิจ (PROF) (3)' query in the workbook." type="5" refreshedVersion="0" background="1">
    <dbPr connection="Provider=Microsoft.Mashup.OleDb.1;Data Source=$Workbook$;Location=&quot;บริการ (SERVICE) &gt;&gt; บริการเฉพาะกิจ (PROF) (3)&quot;;Extended Properties=&quot;&quot;" command="SELECT * FROM [บริการ (SERVICE) &gt;&gt; บริการเฉพาะกิจ (PROF) (3)]"/>
  </connection>
  <connection id="93" xr16:uid="{C851C2F2-1E32-4090-8CF3-7E39423EA9EA}" keepAlive="1" name="Query - บริการ (SERVICE) &gt;&gt; บริการเฉพาะกิจ (PROF) (4)" description="Connection to the 'บริการ (SERVICE) &gt;&gt; บริการเฉพาะกิจ (PROF) (4)' query in the workbook." type="5" refreshedVersion="0" background="1">
    <dbPr connection="Provider=Microsoft.Mashup.OleDb.1;Data Source=$Workbook$;Location=&quot;บริการ (SERVICE) &gt;&gt; บริการเฉพาะกิจ (PROF) (4)&quot;;Extended Properties=&quot;&quot;" command="SELECT * FROM [บริการ (SERVICE) &gt;&gt; บริการเฉพาะกิจ (PROF) (4)]"/>
  </connection>
  <connection id="94" xr16:uid="{3F0A4C98-C28F-405D-92E8-03D1DFC0B1CB}" keepAlive="1" name="Query - บริการ (SERVICE) &gt;&gt; พาณิชย์ (COMM)" description="Connection to the 'บริการ (SERVICE) &gt;&gt; พาณิชย์ (COMM)' query in the workbook." type="5" refreshedVersion="0" background="1">
    <dbPr connection="Provider=Microsoft.Mashup.OleDb.1;Data Source=$Workbook$;Location=&quot;บริการ (SERVICE) &gt;&gt; พาณิชย์ (COMM)&quot;;Extended Properties=&quot;&quot;" command="SELECT * FROM [บริการ (SERVICE) &gt;&gt; พาณิชย์ (COMM)]"/>
  </connection>
  <connection id="95" xr16:uid="{59988A62-BDDB-448C-9CE6-9C27B21A658F}" keepAlive="1" name="Query - บริการ (SERVICE) &gt;&gt; พาณิชย์ (COMM) (2)" description="Connection to the 'บริการ (SERVICE) &gt;&gt; พาณิชย์ (COMM) (2)' query in the workbook." type="5" refreshedVersion="0" background="1">
    <dbPr connection="Provider=Microsoft.Mashup.OleDb.1;Data Source=$Workbook$;Location=&quot;บริการ (SERVICE) &gt;&gt; พาณิชย์ (COMM) (2)&quot;;Extended Properties=&quot;&quot;" command="SELECT * FROM [บริการ (SERVICE) &gt;&gt; พาณิชย์ (COMM) (2)]"/>
  </connection>
  <connection id="96" xr16:uid="{6FE4D60D-F6D8-4742-8AE7-C2C9231E0020}" keepAlive="1" name="Query - บริการ (SERVICE) &gt;&gt; พาณิชย์ (COMM) (3)" description="Connection to the 'บริการ (SERVICE) &gt;&gt; พาณิชย์ (COMM) (3)' query in the workbook." type="5" refreshedVersion="0" background="1">
    <dbPr connection="Provider=Microsoft.Mashup.OleDb.1;Data Source=$Workbook$;Location=&quot;บริการ (SERVICE) &gt;&gt; พาณิชย์ (COMM) (3)&quot;;Extended Properties=&quot;&quot;" command="SELECT * FROM [บริการ (SERVICE) &gt;&gt; พาณิชย์ (COMM) (3)]"/>
  </connection>
  <connection id="97" xr16:uid="{B20833C7-1954-4EC7-90DE-761DB8E4BBDC}" keepAlive="1" name="Query - บริการ (SERVICE) &gt;&gt; พาณิชย์ (COMM) (4)" description="Connection to the 'บริการ (SERVICE) &gt;&gt; พาณิชย์ (COMM) (4)' query in the workbook." type="5" refreshedVersion="0" background="1">
    <dbPr connection="Provider=Microsoft.Mashup.OleDb.1;Data Source=$Workbook$;Location=&quot;บริการ (SERVICE) &gt;&gt; พาณิชย์ (COMM) (4)&quot;;Extended Properties=&quot;&quot;" command="SELECT * FROM [บริการ (SERVICE) &gt;&gt; พาณิชย์ (COMM) (4)]"/>
  </connection>
  <connection id="98" xr16:uid="{F67FA8C8-9DDA-4EC4-9FED-C374427623CA}" keepAlive="1" name="Query - บริการ (SERVICE) &gt;&gt; สื่อและสิ่งพิมพ์ (MEDIA)" description="Connection to the 'บริการ (SERVICE) &gt;&gt; สื่อและสิ่งพิมพ์ (MEDIA)' query in the workbook." type="5" refreshedVersion="0" background="1">
    <dbPr connection="Provider=Microsoft.Mashup.OleDb.1;Data Source=$Workbook$;Location=&quot;บริการ (SERVICE) &gt;&gt; สื่อและสิ่งพิมพ์ (MEDIA)&quot;;Extended Properties=&quot;&quot;" command="SELECT * FROM [บริการ (SERVICE) &gt;&gt; สื่อและสิ่งพิมพ์ (MEDIA)]"/>
  </connection>
  <connection id="99" xr16:uid="{F630C068-779F-47D8-8994-FE90ACFFC210}" keepAlive="1" name="Query - บริการ (SERVICE) &gt;&gt; สื่อและสิ่งพิมพ์ (MEDIA) (2)" description="Connection to the 'บริการ (SERVICE) &gt;&gt; สื่อและสิ่งพิมพ์ (MEDIA) (2)' query in the workbook." type="5" refreshedVersion="0" background="1">
    <dbPr connection="Provider=Microsoft.Mashup.OleDb.1;Data Source=$Workbook$;Location=&quot;บริการ (SERVICE) &gt;&gt; สื่อและสิ่งพิมพ์ (MEDIA) (2)&quot;;Extended Properties=&quot;&quot;" command="SELECT * FROM [บริการ (SERVICE) &gt;&gt; สื่อและสิ่งพิมพ์ (MEDIA) (2)]"/>
  </connection>
  <connection id="100" xr16:uid="{CC30909D-ED3D-4590-AFDD-F177EB1A7C4D}" keepAlive="1" name="Query - บริการ (SERVICE) &gt;&gt; สื่อและสิ่งพิมพ์ (MEDIA) (3)" description="Connection to the 'บริการ (SERVICE) &gt;&gt; สื่อและสิ่งพิมพ์ (MEDIA) (3)' query in the workbook." type="5" refreshedVersion="0" background="1">
    <dbPr connection="Provider=Microsoft.Mashup.OleDb.1;Data Source=$Workbook$;Location=&quot;บริการ (SERVICE) &gt;&gt; สื่อและสิ่งพิมพ์ (MEDIA) (3)&quot;;Extended Properties=&quot;&quot;" command="SELECT * FROM [บริการ (SERVICE) &gt;&gt; สื่อและสิ่งพิมพ์ (MEDIA) (3)]"/>
  </connection>
  <connection id="101" xr16:uid="{FA07203A-F3FC-455B-B4A6-80185A3A5AD5}" keepAlive="1" name="Query - บริการ (SERVICE) &gt;&gt; สื่อและสิ่งพิมพ์ (MEDIA) (4)" description="Connection to the 'บริการ (SERVICE) &gt;&gt; สื่อและสิ่งพิมพ์ (MEDIA) (4)' query in the workbook." type="5" refreshedVersion="0" background="1">
    <dbPr connection="Provider=Microsoft.Mashup.OleDb.1;Data Source=$Workbook$;Location=&quot;บริการ (SERVICE) &gt;&gt; สื่อและสิ่งพิมพ์ (MEDIA) (4)&quot;;Extended Properties=&quot;&quot;" command="SELECT * FROM [บริการ (SERVICE) &gt;&gt; สื่อและสิ่งพิมพ์ (MEDIA) (4)]"/>
  </connection>
  <connection id="102" xr16:uid="{01107CB6-E2C9-4EA0-86CB-A2F32D9C8369}" keepAlive="1" name="Query - สินค้าอุตสาหกรรม (INDUS) &gt;&gt; เหล็ก และ ผลิตภัณฑ์โลหะ (STEEL)" description="Connection to the 'สินค้าอุตสาหกรรม (INDUS) &gt;&gt; เหล็ก และ ผลิตภัณฑ์โลหะ (STEEL)' query in the workbook." type="5" refreshedVersion="0" background="1">
    <dbPr connection="Provider=Microsoft.Mashup.OleDb.1;Data Source=$Workbook$;Location=&quot;สินค้าอุตสาหกรรม (INDUS) &gt;&gt; เหล็ก และ ผลิตภัณฑ์โลหะ (STEEL)&quot;;Extended Properties=&quot;&quot;" command="SELECT * FROM [สินค้าอุตสาหกรรม (INDUS) &gt;&gt; เหล็ก และ ผลิตภัณฑ์โลหะ (STEEL)]"/>
  </connection>
  <connection id="103" xr16:uid="{A1C8A175-218D-48AC-87E2-4D5958DB9C23}" keepAlive="1" name="Query - สินค้าอุตสาหกรรม (INDUS) &gt;&gt; เหล็ก และ ผลิตภัณฑ์โลหะ (STEEL) (2)" description="Connection to the 'สินค้าอุตสาหกรรม (INDUS) &gt;&gt; เหล็ก และ ผลิตภัณฑ์โลหะ (STEEL) (2)' query in the workbook." type="5" refreshedVersion="0" background="1">
    <dbPr connection="Provider=Microsoft.Mashup.OleDb.1;Data Source=$Workbook$;Location=&quot;สินค้าอุตสาหกรรม (INDUS) &gt;&gt; เหล็ก และ ผลิตภัณฑ์โลหะ (STEEL) (2)&quot;;Extended Properties=&quot;&quot;" command="SELECT * FROM [สินค้าอุตสาหกรรม (INDUS) &gt;&gt; เหล็ก และ ผลิตภัณฑ์โลหะ (STEEL) (2)]"/>
  </connection>
  <connection id="104" xr16:uid="{EF58C845-4FE4-4AEA-BAA4-6EAC54D0EA23}" keepAlive="1" name="Query - สินค้าอุตสาหกรรม (INDUS) &gt;&gt; เหล็ก และ ผลิตภัณฑ์โลหะ (STEEL) (3)" description="Connection to the 'สินค้าอุตสาหกรรม (INDUS) &gt;&gt; เหล็ก และ ผลิตภัณฑ์โลหะ (STEEL) (3)' query in the workbook." type="5" refreshedVersion="0" background="1">
    <dbPr connection="Provider=Microsoft.Mashup.OleDb.1;Data Source=$Workbook$;Location=&quot;สินค้าอุตสาหกรรม (INDUS) &gt;&gt; เหล็ก และ ผลิตภัณฑ์โลหะ (STEEL) (3)&quot;;Extended Properties=&quot;&quot;" command="SELECT * FROM [สินค้าอุตสาหกรรม (INDUS) &gt;&gt; เหล็ก และ ผลิตภัณฑ์โลหะ (STEEL) (3)]"/>
  </connection>
  <connection id="105" xr16:uid="{C89971DF-64EE-4A0C-952A-1B8F071B7A59}" keepAlive="1" name="Query - สินค้าอุตสาหกรรม (INDUS) &gt;&gt; เหล็ก และ ผลิตภัณฑ์โลหะ (STEEL) (4)" description="Connection to the 'สินค้าอุตสาหกรรม (INDUS) &gt;&gt; เหล็ก และ ผลิตภัณฑ์โลหะ (STEEL) (4)' query in the workbook." type="5" refreshedVersion="0" background="1">
    <dbPr connection="Provider=Microsoft.Mashup.OleDb.1;Data Source=$Workbook$;Location=&quot;สินค้าอุตสาหกรรม (INDUS) &gt;&gt; เหล็ก และ ผลิตภัณฑ์โลหะ (STEEL) (4)&quot;;Extended Properties=&quot;&quot;" command="SELECT * FROM [สินค้าอุตสาหกรรม (INDUS) &gt;&gt; เหล็ก และ ผลิตภัณฑ์โลหะ (STEEL) (4)]"/>
  </connection>
  <connection id="106" xr16:uid="{82B85E49-A547-475F-91B9-7730E61E4B73}" keepAlive="1" name="Query - สินค้าอุตสาหกรรม (INDUS) &gt;&gt; กระดาษและวัสดุการพิมพ์ (PAPER)" description="Connection to the 'สินค้าอุตสาหกรรม (INDUS) &gt;&gt; กระดาษและวัสดุการพิมพ์ (PAPER)' query in the workbook." type="5" refreshedVersion="0" background="1">
    <dbPr connection="Provider=Microsoft.Mashup.OleDb.1;Data Source=$Workbook$;Location=&quot;สินค้าอุตสาหกรรม (INDUS) &gt;&gt; กระดาษและวัสดุการพิมพ์ (PAPER)&quot;;Extended Properties=&quot;&quot;" command="SELECT * FROM [สินค้าอุตสาหกรรม (INDUS) &gt;&gt; กระดาษและวัสดุการพิมพ์ (PAPER)]"/>
  </connection>
  <connection id="107" xr16:uid="{07D94619-2A4F-48DF-9883-8844ABE19DEF}" keepAlive="1" name="Query - สินค้าอุตสาหกรรม (INDUS) &gt;&gt; กระดาษและวัสดุการพิมพ์ (PAPER) (2)" description="Connection to the 'สินค้าอุตสาหกรรม (INDUS) &gt;&gt; กระดาษและวัสดุการพิมพ์ (PAPER) (2)' query in the workbook." type="5" refreshedVersion="0" background="1">
    <dbPr connection="Provider=Microsoft.Mashup.OleDb.1;Data Source=$Workbook$;Location=&quot;สินค้าอุตสาหกรรม (INDUS) &gt;&gt; กระดาษและวัสดุการพิมพ์ (PAPER) (2)&quot;;Extended Properties=&quot;&quot;" command="SELECT * FROM [สินค้าอุตสาหกรรม (INDUS) &gt;&gt; กระดาษและวัสดุการพิมพ์ (PAPER) (2)]"/>
  </connection>
  <connection id="108" xr16:uid="{6FC9C14A-BAEE-4774-8056-143F307501DA}" keepAlive="1" name="Query - สินค้าอุตสาหกรรม (INDUS) &gt;&gt; กระดาษและวัสดุการพิมพ์ (PAPER) (3)" description="Connection to the 'สินค้าอุตสาหกรรม (INDUS) &gt;&gt; กระดาษและวัสดุการพิมพ์ (PAPER) (3)' query in the workbook." type="5" refreshedVersion="0" background="1">
    <dbPr connection="Provider=Microsoft.Mashup.OleDb.1;Data Source=$Workbook$;Location=&quot;สินค้าอุตสาหกรรม (INDUS) &gt;&gt; กระดาษและวัสดุการพิมพ์ (PAPER) (3)&quot;;Extended Properties=&quot;&quot;" command="SELECT * FROM [สินค้าอุตสาหกรรม (INDUS) &gt;&gt; กระดาษและวัสดุการพิมพ์ (PAPER) (3)]"/>
  </connection>
  <connection id="109" xr16:uid="{FEBE40C0-BCAC-4B9E-B9EB-7E454A5237F1}" keepAlive="1" name="Query - สินค้าอุตสาหกรรม (INDUS) &gt;&gt; กระดาษและวัสดุการพิมพ์ (PAPER) (4)" description="Connection to the 'สินค้าอุตสาหกรรม (INDUS) &gt;&gt; กระดาษและวัสดุการพิมพ์ (PAPER) (4)' query in the workbook." type="5" refreshedVersion="0" background="1">
    <dbPr connection="Provider=Microsoft.Mashup.OleDb.1;Data Source=$Workbook$;Location=&quot;สินค้าอุตสาหกรรม (INDUS) &gt;&gt; กระดาษและวัสดุการพิมพ์ (PAPER) (4)&quot;;Extended Properties=&quot;&quot;" command="SELECT * FROM [สินค้าอุตสาหกรรม (INDUS) &gt;&gt; กระดาษและวัสดุการพิมพ์ (PAPER) (4)]"/>
  </connection>
  <connection id="110" xr16:uid="{9AD276DC-96D9-4839-A81D-35845F750DF9}" keepAlive="1" name="Query - สินค้าอุตสาหกรรม (INDUS) &gt;&gt; บรรจุภัณฑ์ (PKG)" description="Connection to the 'สินค้าอุตสาหกรรม (INDUS) &gt;&gt; บรรจุภัณฑ์ (PKG)' query in the workbook." type="5" refreshedVersion="0" background="1">
    <dbPr connection="Provider=Microsoft.Mashup.OleDb.1;Data Source=$Workbook$;Location=&quot;สินค้าอุตสาหกรรม (INDUS) &gt;&gt; บรรจุภัณฑ์ (PKG)&quot;;Extended Properties=&quot;&quot;" command="SELECT * FROM [สินค้าอุตสาหกรรม (INDUS) &gt;&gt; บรรจุภัณฑ์ (PKG)]"/>
  </connection>
  <connection id="111" xr16:uid="{66984E45-A97F-4C7F-91D3-9113F4005625}" keepAlive="1" name="Query - สินค้าอุตสาหกรรม (INDUS) &gt;&gt; บรรจุภัณฑ์ (PKG) (2)" description="Connection to the 'สินค้าอุตสาหกรรม (INDUS) &gt;&gt; บรรจุภัณฑ์ (PKG) (2)' query in the workbook." type="5" refreshedVersion="0" background="1">
    <dbPr connection="Provider=Microsoft.Mashup.OleDb.1;Data Source=$Workbook$;Location=&quot;สินค้าอุตสาหกรรม (INDUS) &gt;&gt; บรรจุภัณฑ์ (PKG) (2)&quot;;Extended Properties=&quot;&quot;" command="SELECT * FROM [สินค้าอุตสาหกรรม (INDUS) &gt;&gt; บรรจุภัณฑ์ (PKG) (2)]"/>
  </connection>
  <connection id="112" xr16:uid="{DD775A7B-2373-4FD6-9F72-E91406A96A98}" keepAlive="1" name="Query - สินค้าอุตสาหกรรม (INDUS) &gt;&gt; บรรจุภัณฑ์ (PKG) (3)" description="Connection to the 'สินค้าอุตสาหกรรม (INDUS) &gt;&gt; บรรจุภัณฑ์ (PKG) (3)' query in the workbook." type="5" refreshedVersion="0" background="1">
    <dbPr connection="Provider=Microsoft.Mashup.OleDb.1;Data Source=$Workbook$;Location=&quot;สินค้าอุตสาหกรรม (INDUS) &gt;&gt; บรรจุภัณฑ์ (PKG) (3)&quot;;Extended Properties=&quot;&quot;" command="SELECT * FROM [สินค้าอุตสาหกรรม (INDUS) &gt;&gt; บรรจุภัณฑ์ (PKG) (3)]"/>
  </connection>
  <connection id="113" xr16:uid="{F29E597A-338D-425F-85BB-A6A4257CCDE4}" keepAlive="1" name="Query - สินค้าอุตสาหกรรม (INDUS) &gt;&gt; บรรจุภัณฑ์ (PKG) (4)" description="Connection to the 'สินค้าอุตสาหกรรม (INDUS) &gt;&gt; บรรจุภัณฑ์ (PKG) (4)' query in the workbook." type="5" refreshedVersion="0" background="1">
    <dbPr connection="Provider=Microsoft.Mashup.OleDb.1;Data Source=$Workbook$;Location=&quot;สินค้าอุตสาหกรรม (INDUS) &gt;&gt; บรรจุภัณฑ์ (PKG) (4)&quot;;Extended Properties=&quot;&quot;" command="SELECT * FROM [สินค้าอุตสาหกรรม (INDUS) &gt;&gt; บรรจุภัณฑ์ (PKG) (4)]"/>
  </connection>
  <connection id="114" xr16:uid="{650FC5A4-459A-4B1F-A863-C06EC097DECD}" keepAlive="1" name="Query - สินค้าอุตสาหกรรม (INDUS) &gt;&gt; ปิโตรเคมีและเคมีภัณฑ์ (PETRO)" description="Connection to the 'สินค้าอุตสาหกรรม (INDUS) &gt;&gt; ปิโตรเคมีและเคมีภัณฑ์ (PETRO)' query in the workbook." type="5" refreshedVersion="0" background="1">
    <dbPr connection="Provider=Microsoft.Mashup.OleDb.1;Data Source=$Workbook$;Location=&quot;สินค้าอุตสาหกรรม (INDUS) &gt;&gt; ปิโตรเคมีและเคมีภัณฑ์ (PETRO)&quot;;Extended Properties=&quot;&quot;" command="SELECT * FROM [สินค้าอุตสาหกรรม (INDUS) &gt;&gt; ปิโตรเคมีและเคมีภัณฑ์ (PETRO)]"/>
  </connection>
  <connection id="115" xr16:uid="{6DB4AE43-1041-4B27-8EBD-7A3715C237D8}" keepAlive="1" name="Query - สินค้าอุตสาหกรรม (INDUS) &gt;&gt; ปิโตรเคมีและเคมีภัณฑ์ (PETRO) (2)" description="Connection to the 'สินค้าอุตสาหกรรม (INDUS) &gt;&gt; ปิโตรเคมีและเคมีภัณฑ์ (PETRO) (2)' query in the workbook." type="5" refreshedVersion="0" background="1">
    <dbPr connection="Provider=Microsoft.Mashup.OleDb.1;Data Source=$Workbook$;Location=&quot;สินค้าอุตสาหกรรม (INDUS) &gt;&gt; ปิโตรเคมีและเคมีภัณฑ์ (PETRO) (2)&quot;;Extended Properties=&quot;&quot;" command="SELECT * FROM [สินค้าอุตสาหกรรม (INDUS) &gt;&gt; ปิโตรเคมีและเคมีภัณฑ์ (PETRO) (2)]"/>
  </connection>
  <connection id="116" xr16:uid="{B25A29FA-8B2B-4542-8049-1010C824092E}" keepAlive="1" name="Query - สินค้าอุตสาหกรรม (INDUS) &gt;&gt; ปิโตรเคมีและเคมีภัณฑ์ (PETRO) (3)" description="Connection to the 'สินค้าอุตสาหกรรม (INDUS) &gt;&gt; ปิโตรเคมีและเคมีภัณฑ์ (PETRO) (3)' query in the workbook." type="5" refreshedVersion="0" background="1">
    <dbPr connection="Provider=Microsoft.Mashup.OleDb.1;Data Source=$Workbook$;Location=&quot;สินค้าอุตสาหกรรม (INDUS) &gt;&gt; ปิโตรเคมีและเคมีภัณฑ์ (PETRO) (3)&quot;;Extended Properties=&quot;&quot;" command="SELECT * FROM [สินค้าอุตสาหกรรม (INDUS) &gt;&gt; ปิโตรเคมีและเคมีภัณฑ์ (PETRO) (3)]"/>
  </connection>
  <connection id="117" xr16:uid="{4A874BA2-25F7-4A98-AD88-5FC018C22342}" keepAlive="1" name="Query - สินค้าอุตสาหกรรม (INDUS) &gt;&gt; ปิโตรเคมีและเคมีภัณฑ์ (PETRO) (4)" description="Connection to the 'สินค้าอุตสาหกรรม (INDUS) &gt;&gt; ปิโตรเคมีและเคมีภัณฑ์ (PETRO) (4)' query in the workbook." type="5" refreshedVersion="0" background="1">
    <dbPr connection="Provider=Microsoft.Mashup.OleDb.1;Data Source=$Workbook$;Location=&quot;สินค้าอุตสาหกรรม (INDUS) &gt;&gt; ปิโตรเคมีและเคมีภัณฑ์ (PETRO) (4)&quot;;Extended Properties=&quot;&quot;" command="SELECT * FROM [สินค้าอุตสาหกรรม (INDUS) &gt;&gt; ปิโตรเคมีและเคมีภัณฑ์ (PETRO) (4)]"/>
  </connection>
  <connection id="118" xr16:uid="{EC43FD2F-0C02-4D6E-AE49-04BB3F514C96}" keepAlive="1" name="Query - สินค้าอุตสาหกรรม (INDUS) &gt;&gt; ยานยนต์ (AUTO)" description="Connection to the 'สินค้าอุตสาหกรรม (INDUS) &gt;&gt; ยานยนต์ (AUTO)' query in the workbook." type="5" refreshedVersion="0" background="1">
    <dbPr connection="Provider=Microsoft.Mashup.OleDb.1;Data Source=$Workbook$;Location=&quot;สินค้าอุตสาหกรรม (INDUS) &gt;&gt; ยานยนต์ (AUTO)&quot;;Extended Properties=&quot;&quot;" command="SELECT * FROM [สินค้าอุตสาหกรรม (INDUS) &gt;&gt; ยานยนต์ (AUTO)]"/>
  </connection>
  <connection id="119" xr16:uid="{C40476A6-E379-44CA-9736-86F26F7D82C1}" keepAlive="1" name="Query - สินค้าอุตสาหกรรม (INDUS) &gt;&gt; ยานยนต์ (AUTO) (2)" description="Connection to the 'สินค้าอุตสาหกรรม (INDUS) &gt;&gt; ยานยนต์ (AUTO) (2)' query in the workbook." type="5" refreshedVersion="0" background="1">
    <dbPr connection="Provider=Microsoft.Mashup.OleDb.1;Data Source=$Workbook$;Location=&quot;สินค้าอุตสาหกรรม (INDUS) &gt;&gt; ยานยนต์ (AUTO) (2)&quot;;Extended Properties=&quot;&quot;" command="SELECT * FROM [สินค้าอุตสาหกรรม (INDUS) &gt;&gt; ยานยนต์ (AUTO) (2)]"/>
  </connection>
  <connection id="120" xr16:uid="{B9962424-AF80-4A02-AFA4-FF765ACDB2D2}" keepAlive="1" name="Query - สินค้าอุตสาหกรรม (INDUS) &gt;&gt; ยานยนต์ (AUTO) (3)" description="Connection to the 'สินค้าอุตสาหกรรม (INDUS) &gt;&gt; ยานยนต์ (AUTO) (3)' query in the workbook." type="5" refreshedVersion="0" background="1">
    <dbPr connection="Provider=Microsoft.Mashup.OleDb.1;Data Source=$Workbook$;Location=&quot;สินค้าอุตสาหกรรม (INDUS) &gt;&gt; ยานยนต์ (AUTO) (3)&quot;;Extended Properties=&quot;&quot;" command="SELECT * FROM [สินค้าอุตสาหกรรม (INDUS) &gt;&gt; ยานยนต์ (AUTO) (3)]"/>
  </connection>
  <connection id="121" xr16:uid="{03E45B3D-8AD0-4F43-819C-302752FC8F8C}" keepAlive="1" name="Query - สินค้าอุตสาหกรรม (INDUS) &gt;&gt; ยานยนต์ (AUTO) (4)" description="Connection to the 'สินค้าอุตสาหกรรม (INDUS) &gt;&gt; ยานยนต์ (AUTO) (4)' query in the workbook." type="5" refreshedVersion="0" background="1">
    <dbPr connection="Provider=Microsoft.Mashup.OleDb.1;Data Source=$Workbook$;Location=&quot;สินค้าอุตสาหกรรม (INDUS) &gt;&gt; ยานยนต์ (AUTO) (4)&quot;;Extended Properties=&quot;&quot;" command="SELECT * FROM [สินค้าอุตสาหกรรม (INDUS) &gt;&gt; ยานยนต์ (AUTO) (4)]"/>
  </connection>
  <connection id="122" xr16:uid="{A35C8909-07A7-468E-9545-4B93FDA0D67F}" keepAlive="1" name="Query - สินค้าอุตสาหกรรม (INDUS) &gt;&gt; วัสดุอุตสาหกรรมและเครื่องจักร (IMM)" description="Connection to the 'สินค้าอุตสาหกรรม (INDUS) &gt;&gt; วัสดุอุตสาหกรรมและเครื่องจักร (IMM)' query in the workbook." type="5" refreshedVersion="0" background="1">
    <dbPr connection="Provider=Microsoft.Mashup.OleDb.1;Data Source=$Workbook$;Location=&quot;สินค้าอุตสาหกรรม (INDUS) &gt;&gt; วัสดุอุตสาหกรรมและเครื่องจักร (IMM)&quot;;Extended Properties=&quot;&quot;" command="SELECT * FROM [สินค้าอุตสาหกรรม (INDUS) &gt;&gt; วัสดุอุตสาหกรรมและเครื่องจักร (IMM)]"/>
  </connection>
  <connection id="123" xr16:uid="{22AAB00A-7FB9-4A93-BB32-0416D92D4C44}" keepAlive="1" name="Query - สินค้าอุตสาหกรรม (INDUS) &gt;&gt; วัสดุอุตสาหกรรมและเครื่องจักร (IMM) (2)" description="Connection to the 'สินค้าอุตสาหกรรม (INDUS) &gt;&gt; วัสดุอุตสาหกรรมและเครื่องจักร (IMM) (2)' query in the workbook." type="5" refreshedVersion="0" background="1">
    <dbPr connection="Provider=Microsoft.Mashup.OleDb.1;Data Source=$Workbook$;Location=&quot;สินค้าอุตสาหกรรม (INDUS) &gt;&gt; วัสดุอุตสาหกรรมและเครื่องจักร (IMM) (2)&quot;;Extended Properties=&quot;&quot;" command="SELECT * FROM [สินค้าอุตสาหกรรม (INDUS) &gt;&gt; วัสดุอุตสาหกรรมและเครื่องจักร (IMM) (2)]"/>
  </connection>
  <connection id="124" xr16:uid="{2C1917B5-A070-42C6-9DDA-41FEC21574A8}" keepAlive="1" name="Query - สินค้าอุตสาหกรรม (INDUS) &gt;&gt; วัสดุอุตสาหกรรมและเครื่องจักร (IMM) (3)" description="Connection to the 'สินค้าอุตสาหกรรม (INDUS) &gt;&gt; วัสดุอุตสาหกรรมและเครื่องจักร (IMM) (3)' query in the workbook." type="5" refreshedVersion="0" background="1">
    <dbPr connection="Provider=Microsoft.Mashup.OleDb.1;Data Source=$Workbook$;Location=&quot;สินค้าอุตสาหกรรม (INDUS) &gt;&gt; วัสดุอุตสาหกรรมและเครื่องจักร (IMM) (3)&quot;;Extended Properties=&quot;&quot;" command="SELECT * FROM [สินค้าอุตสาหกรรม (INDUS) &gt;&gt; วัสดุอุตสาหกรรมและเครื่องจักร (IMM) (3)]"/>
  </connection>
  <connection id="125" xr16:uid="{A9D8BD88-CCE8-4D76-ACB1-00327E971552}" keepAlive="1" name="Query - สินค้าอุตสาหกรรม (INDUS) &gt;&gt; วัสดุอุตสาหกรรมและเครื่องจักร (IMM) (4)" description="Connection to the 'สินค้าอุตสาหกรรม (INDUS) &gt;&gt; วัสดุอุตสาหกรรมและเครื่องจักร (IMM) (4)' query in the workbook." type="5" refreshedVersion="0" background="1">
    <dbPr connection="Provider=Microsoft.Mashup.OleDb.1;Data Source=$Workbook$;Location=&quot;สินค้าอุตสาหกรรม (INDUS) &gt;&gt; วัสดุอุตสาหกรรมและเครื่องจักร (IMM) (4)&quot;;Extended Properties=&quot;&quot;" command="SELECT * FROM [สินค้าอุตสาหกรรม (INDUS) &gt;&gt; วัสดุอุตสาหกรรมและเครื่องจักร (IMM) (4)]"/>
  </connection>
  <connection id="126" xr16:uid="{B79A3084-8A24-4E7A-98EC-5CAECA26CFB0}" keepAlive="1" name="Query - สินค้าอุปโภคบริโภค (CONSUMP) &gt;&gt; แฟชั่น (FASHION)" description="Connection to the 'สินค้าอุปโภคบริโภค (CONSUMP) &gt;&gt; แฟชั่น (FASHION)' query in the workbook." type="5" refreshedVersion="0" background="1">
    <dbPr connection="Provider=Microsoft.Mashup.OleDb.1;Data Source=$Workbook$;Location=&quot;สินค้าอุปโภคบริโภค (CONSUMP) &gt;&gt; แฟชั่น (FASHION)&quot;;Extended Properties=&quot;&quot;" command="SELECT * FROM [สินค้าอุปโภคบริโภค (CONSUMP) &gt;&gt; แฟชั่น (FASHION)]"/>
  </connection>
  <connection id="127" xr16:uid="{1F8C48AD-F18F-4E99-9B8F-46D2FC0962D3}" keepAlive="1" name="Query - สินค้าอุปโภคบริโภค (CONSUMP) &gt;&gt; แฟชั่น (FASHION) (2)" description="Connection to the 'สินค้าอุปโภคบริโภค (CONSUMP) &gt;&gt; แฟชั่น (FASHION) (2)' query in the workbook." type="5" refreshedVersion="0" background="1">
    <dbPr connection="Provider=Microsoft.Mashup.OleDb.1;Data Source=$Workbook$;Location=&quot;สินค้าอุปโภคบริโภค (CONSUMP) &gt;&gt; แฟชั่น (FASHION) (2)&quot;;Extended Properties=&quot;&quot;" command="SELECT * FROM [สินค้าอุปโภคบริโภค (CONSUMP) &gt;&gt; แฟชั่น (FASHION) (2)]"/>
  </connection>
  <connection id="128" xr16:uid="{8873C5AE-1726-4FA7-A226-B779B0380269}" keepAlive="1" name="Query - สินค้าอุปโภคบริโภค (CONSUMP) &gt;&gt; แฟชั่น (FASHION) (3)" description="Connection to the 'สินค้าอุปโภคบริโภค (CONSUMP) &gt;&gt; แฟชั่น (FASHION) (3)' query in the workbook." type="5" refreshedVersion="0" background="1">
    <dbPr connection="Provider=Microsoft.Mashup.OleDb.1;Data Source=$Workbook$;Location=&quot;สินค้าอุปโภคบริโภค (CONSUMP) &gt;&gt; แฟชั่น (FASHION) (3)&quot;;Extended Properties=&quot;&quot;" command="SELECT * FROM [สินค้าอุปโภคบริโภค (CONSUMP) &gt;&gt; แฟชั่น (FASHION) (3)]"/>
  </connection>
  <connection id="129" xr16:uid="{DAAD7CD5-4A8E-4FC1-B994-7FEFF24466D3}" keepAlive="1" name="Query - สินค้าอุปโภคบริโภค (CONSUMP) &gt;&gt; แฟชั่น (FASHION) (4)" description="Connection to the 'สินค้าอุปโภคบริโภค (CONSUMP) &gt;&gt; แฟชั่น (FASHION) (4)' query in the workbook." type="5" refreshedVersion="0" background="1">
    <dbPr connection="Provider=Microsoft.Mashup.OleDb.1;Data Source=$Workbook$;Location=&quot;สินค้าอุปโภคบริโภค (CONSUMP) &gt;&gt; แฟชั่น (FASHION) (4)&quot;;Extended Properties=&quot;&quot;" command="SELECT * FROM [สินค้าอุปโภคบริโภค (CONSUMP) &gt;&gt; แฟชั่น (FASHION) (4)]"/>
  </connection>
  <connection id="130" xr16:uid="{6D0AE9E0-C8B7-497A-AFD9-CECA47CB1E49}" keepAlive="1" name="Query - สินค้าอุปโภคบริโภค (CONSUMP) &gt;&gt; ของใช้ในครัวเรือนและสำนักงาน (HOME)" description="Connection to the 'สินค้าอุปโภคบริโภค (CONSUMP) &gt;&gt; ของใช้ในครัวเรือนและสำนักงาน (HOME)' query in the workbook." type="5" refreshedVersion="0" background="1">
    <dbPr connection="Provider=Microsoft.Mashup.OleDb.1;Data Source=$Workbook$;Location=&quot;สินค้าอุปโภคบริโภค (CONSUMP) &gt;&gt; ของใช้ในครัวเรือนและสำนักงาน (HOME)&quot;;Extended Properties=&quot;&quot;" command="SELECT * FROM [สินค้าอุปโภคบริโภค (CONSUMP) &gt;&gt; ของใช้ในครัวเรือนและสำนักงาน (HOME)]"/>
  </connection>
  <connection id="131" xr16:uid="{0FABE375-0811-4D68-877B-18F1FFA766D3}" keepAlive="1" name="Query - สินค้าอุปโภคบริโภค (CONSUMP) &gt;&gt; ของใช้ในครัวเรือนและสำนักงาน (HOME) (2)" description="Connection to the 'สินค้าอุปโภคบริโภค (CONSUMP) &gt;&gt; ของใช้ในครัวเรือนและสำนักงาน (HOME) (2)' query in the workbook." type="5" refreshedVersion="0" background="1">
    <dbPr connection="Provider=Microsoft.Mashup.OleDb.1;Data Source=$Workbook$;Location=&quot;สินค้าอุปโภคบริโภค (CONSUMP) &gt;&gt; ของใช้ในครัวเรือนและสำนักงาน (HOME) (2)&quot;;Extended Properties=&quot;&quot;" command="SELECT * FROM [สินค้าอุปโภคบริโภค (CONSUMP) &gt;&gt; ของใช้ในครัวเรือนและสำนักงาน (HOME) (2)]"/>
  </connection>
  <connection id="132" xr16:uid="{838D3833-4724-4C3E-B39D-9428C9EA41F6}" keepAlive="1" name="Query - สินค้าอุปโภคบริโภค (CONSUMP) &gt;&gt; ของใช้ในครัวเรือนและสำนักงาน (HOME) (3)" description="Connection to the 'สินค้าอุปโภคบริโภค (CONSUMP) &gt;&gt; ของใช้ในครัวเรือนและสำนักงาน (HOME) (3)' query in the workbook." type="5" refreshedVersion="0" background="1">
    <dbPr connection="Provider=Microsoft.Mashup.OleDb.1;Data Source=$Workbook$;Location=&quot;สินค้าอุปโภคบริโภค (CONSUMP) &gt;&gt; ของใช้ในครัวเรือนและสำนักงาน (HOME) (3)&quot;;Extended Properties=&quot;&quot;" command="SELECT * FROM [สินค้าอุปโภคบริโภค (CONSUMP) &gt;&gt; ของใช้ในครัวเรือนและสำนักงาน (HOME) (3)]"/>
  </connection>
  <connection id="133" xr16:uid="{9F4F68E9-8B3B-4DB9-9084-ED470EB599D9}" keepAlive="1" name="Query - สินค้าอุปโภคบริโภค (CONSUMP) &gt;&gt; ของใช้ในครัวเรือนและสำนักงาน (HOME) (4)" description="Connection to the 'สินค้าอุปโภคบริโภค (CONSUMP) &gt;&gt; ของใช้ในครัวเรือนและสำนักงาน (HOME) (4)' query in the workbook." type="5" refreshedVersion="0" background="1">
    <dbPr connection="Provider=Microsoft.Mashup.OleDb.1;Data Source=$Workbook$;Location=&quot;สินค้าอุปโภคบริโภค (CONSUMP) &gt;&gt; ของใช้ในครัวเรือนและสำนักงาน (HOME) (4)&quot;;Extended Properties=&quot;&quot;" command="SELECT * FROM [สินค้าอุปโภคบริโภค (CONSUMP) &gt;&gt; ของใช้ในครัวเรือนและสำนักงาน (HOME) (4)]"/>
  </connection>
  <connection id="134" xr16:uid="{B40C5396-CF62-44DC-8861-ABF3A2EE9EAF}" keepAlive="1" name="Query - สินค้าอุปโภคบริโภค (CONSUMP) &gt;&gt; ของใช้ส่วนตัวและเวชภัณฑ์ (PERSON)" description="Connection to the 'สินค้าอุปโภคบริโภค (CONSUMP) &gt;&gt; ของใช้ส่วนตัวและเวชภัณฑ์ (PERSON)' query in the workbook." type="5" refreshedVersion="0" background="1">
    <dbPr connection="Provider=Microsoft.Mashup.OleDb.1;Data Source=$Workbook$;Location=&quot;สินค้าอุปโภคบริโภค (CONSUMP) &gt;&gt; ของใช้ส่วนตัวและเวชภัณฑ์ (PERSON)&quot;;Extended Properties=&quot;&quot;" command="SELECT * FROM [สินค้าอุปโภคบริโภค (CONSUMP) &gt;&gt; ของใช้ส่วนตัวและเวชภัณฑ์ (PERSON)]"/>
  </connection>
  <connection id="135" xr16:uid="{4D9CF48F-7AC5-4F81-BEFF-50DDBFCA9839}" keepAlive="1" name="Query - สินค้าอุปโภคบริโภค (CONSUMP) &gt;&gt; ของใช้ส่วนตัวและเวชภัณฑ์ (PERSON) (2)" description="Connection to the 'สินค้าอุปโภคบริโภค (CONSUMP) &gt;&gt; ของใช้ส่วนตัวและเวชภัณฑ์ (PERSON) (2)' query in the workbook." type="5" refreshedVersion="0" background="1">
    <dbPr connection="Provider=Microsoft.Mashup.OleDb.1;Data Source=$Workbook$;Location=&quot;สินค้าอุปโภคบริโภค (CONSUMP) &gt;&gt; ของใช้ส่วนตัวและเวชภัณฑ์ (PERSON) (2)&quot;;Extended Properties=&quot;&quot;" command="SELECT * FROM [สินค้าอุปโภคบริโภค (CONSUMP) &gt;&gt; ของใช้ส่วนตัวและเวชภัณฑ์ (PERSON) (2)]"/>
  </connection>
  <connection id="136" xr16:uid="{4FD8AD77-3079-45BA-B666-E016FE4A041A}" keepAlive="1" name="Query - สินค้าอุปโภคบริโภค (CONSUMP) &gt;&gt; ของใช้ส่วนตัวและเวชภัณฑ์ (PERSON) (3)" description="Connection to the 'สินค้าอุปโภคบริโภค (CONSUMP) &gt;&gt; ของใช้ส่วนตัวและเวชภัณฑ์ (PERSON) (3)' query in the workbook." type="5" refreshedVersion="0" background="1">
    <dbPr connection="Provider=Microsoft.Mashup.OleDb.1;Data Source=$Workbook$;Location=&quot;สินค้าอุปโภคบริโภค (CONSUMP) &gt;&gt; ของใช้ส่วนตัวและเวชภัณฑ์ (PERSON) (3)&quot;;Extended Properties=&quot;&quot;" command="SELECT * FROM [สินค้าอุปโภคบริโภค (CONSUMP) &gt;&gt; ของใช้ส่วนตัวและเวชภัณฑ์ (PERSON) (3)]"/>
  </connection>
  <connection id="137" xr16:uid="{9C0403A4-7877-45E7-9D6B-B178272EEE66}" keepAlive="1" name="Query - สินค้าอุปโภคบริโภค (CONSUMP) &gt;&gt; ของใช้ส่วนตัวและเวชภัณฑ์ (PERSON) (4)" description="Connection to the 'สินค้าอุปโภคบริโภค (CONSUMP) &gt;&gt; ของใช้ส่วนตัวและเวชภัณฑ์ (PERSON) (4)' query in the workbook." type="5" refreshedVersion="0" background="1">
    <dbPr connection="Provider=Microsoft.Mashup.OleDb.1;Data Source=$Workbook$;Location=&quot;สินค้าอุปโภคบริโภค (CONSUMP) &gt;&gt; ของใช้ส่วนตัวและเวชภัณฑ์ (PERSON) (4)&quot;;Extended Properties=&quot;&quot;" command="SELECT * FROM [สินค้าอุปโภคบริโภค (CONSUMP) &gt;&gt; ของใช้ส่วนตัวและเวชภัณฑ์ (PERSON) (4)]"/>
  </connection>
  <connection id="138" xr16:uid="{28F9EAF5-C27B-4399-8FBC-739644082D0A}" keepAlive="1" name="Query - อสังหาริมทรัพย์และก่อสร้าง (PROPCON) &gt;&gt; กองทุนรวมอสังหาริมทรัพย์และกองทรัสต์ (2)" description="Connection to the 'อสังหาริมทรัพย์และก่อสร้าง (PROPCON) &gt;&gt; กองทุนรวมอสังหาริมทรัพย์และกองทรัสต์ (2)'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2)&quot;;Extended Properties=&quot;&quot;" command="SELECT * FROM [อสังหาริมทรัพย์และก่อสร้าง (PROPCON) &gt;&gt; กองทุนรวมอสังหาริมทรัพย์และกองทรัสต์ (2)]"/>
  </connection>
  <connection id="139" xr16:uid="{D8CC336D-3423-4E35-B670-45C6D3D2BADB}" keepAlive="1" name="Query - อสังหาริมทรัพย์และก่อสร้าง (PROPCON) &gt;&gt; กองทุนรวมอสังหาริมทรัพย์และกองทรัสต์ (3)" description="Connection to the 'อสังหาริมทรัพย์และก่อสร้าง (PROPCON) &gt;&gt; กองทุนรวมอสังหาริมทรัพย์และกองทรัสต์ (3)'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3)&quot;;Extended Properties=&quot;&quot;" command="SELECT * FROM [อสังหาริมทรัพย์และก่อสร้าง (PROPCON) &gt;&gt; กองทุนรวมอสังหาริมทรัพย์และกองทรัสต์ (3)]"/>
  </connection>
  <connection id="140" xr16:uid="{26986DDD-43D3-4C8F-A14A-E482A31C19A9}" keepAlive="1" name="Query - อสังหาริมทรัพย์และก่อสร้าง (PROPCON) &gt;&gt; กองทุนรวมอสังหาริมทรัพย์และกองทรัสต์ (4)" description="Connection to the 'อสังหาริมทรัพย์และก่อสร้าง (PROPCON) &gt;&gt; กองทุนรวมอสังหาริมทรัพย์และกองทรัสต์ (4)'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4)&quot;;Extended Properties=&quot;&quot;" command="SELECT * FROM [อสังหาริมทรัพย์และก่อสร้าง (PROPCON) &gt;&gt; กองทุนรวมอสังหาริมทรัพย์และกองทรัสต์ (4)]"/>
  </connection>
  <connection id="141" xr16:uid="{09C5E317-BA1B-405F-99E9-9586BFCF81B6}" keepAlive="1" name="Query - อสังหาริมทรัพย์และก่อสร้าง (PROPCON) &gt;&gt; กองทุนรวมอสังหาริมทรัพย์และกองทรัสต์เพื่" description="Connection to the 'อสังหาริมทรัพย์และก่อสร้าง (PROPCON) &gt;&gt; กองทุนรวมอสังหาริมทรัพย์และกองทรัสต์เพื่'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เพื่&quot;;Extended Properties=&quot;&quot;" command="SELECT * FROM [อสังหาริมทรัพย์และก่อสร้าง (PROPCON) &gt;&gt; กองทุนรวมอสังหาริมทรัพย์และกองทรัสต์เพื่]"/>
  </connection>
  <connection id="142" xr16:uid="{71757A63-882D-4C30-8847-35CDEF910B10}" keepAlive="1" name="Query - อสังหาริมทรัพย์และก่อสร้าง (PROPCON) &gt;&gt; บริการรับเหมาก่อสร้าง (CONS)" description="Connection to the 'อสังหาริมทรัพย์และก่อสร้าง (PROPCON) &gt;&gt; บริการรับเหมาก่อสร้าง (CONS)' query in the workbook." type="5" refreshedVersion="0" background="1">
    <dbPr connection="Provider=Microsoft.Mashup.OleDb.1;Data Source=$Workbook$;Location=&quot;อสังหาริมทรัพย์และก่อสร้าง (PROPCON) &gt;&gt; บริการรับเหมาก่อสร้าง (CONS)&quot;;Extended Properties=&quot;&quot;" command="SELECT * FROM [อสังหาริมทรัพย์และก่อสร้าง (PROPCON) &gt;&gt; บริการรับเหมาก่อสร้าง (CONS)]"/>
  </connection>
  <connection id="143" xr16:uid="{62F745D7-F28C-4857-B348-BA1148A95350}" keepAlive="1" name="Query - อสังหาริมทรัพย์และก่อสร้าง (PROPCON) &gt;&gt; บริการรับเหมาก่อสร้าง (CONS) (2)" description="Connection to the 'อสังหาริมทรัพย์และก่อสร้าง (PROPCON) &gt;&gt; บริการรับเหมาก่อสร้าง (CONS) (2)' query in the workbook." type="5" refreshedVersion="0" background="1">
    <dbPr connection="Provider=Microsoft.Mashup.OleDb.1;Data Source=$Workbook$;Location=&quot;อสังหาริมทรัพย์และก่อสร้าง (PROPCON) &gt;&gt; บริการรับเหมาก่อสร้าง (CONS) (2)&quot;;Extended Properties=&quot;&quot;" command="SELECT * FROM [อสังหาริมทรัพย์และก่อสร้าง (PROPCON) &gt;&gt; บริการรับเหมาก่อสร้าง (CONS) (2)]"/>
  </connection>
  <connection id="144" xr16:uid="{7713ACD1-DA08-48A7-98D2-473104FB583F}" keepAlive="1" name="Query - อสังหาริมทรัพย์และก่อสร้าง (PROPCON) &gt;&gt; บริการรับเหมาก่อสร้าง (CONS) (3)" description="Connection to the 'อสังหาริมทรัพย์และก่อสร้าง (PROPCON) &gt;&gt; บริการรับเหมาก่อสร้าง (CONS) (3)' query in the workbook." type="5" refreshedVersion="0" background="1">
    <dbPr connection="Provider=Microsoft.Mashup.OleDb.1;Data Source=$Workbook$;Location=&quot;อสังหาริมทรัพย์และก่อสร้าง (PROPCON) &gt;&gt; บริการรับเหมาก่อสร้าง (CONS) (3)&quot;;Extended Properties=&quot;&quot;" command="SELECT * FROM [อสังหาริมทรัพย์และก่อสร้าง (PROPCON) &gt;&gt; บริการรับเหมาก่อสร้าง (CONS) (3)]"/>
  </connection>
  <connection id="145" xr16:uid="{7815CE80-F0F9-4F28-AB30-5D464A7308B6}" keepAlive="1" name="Query - อสังหาริมทรัพย์และก่อสร้าง (PROPCON) &gt;&gt; บริการรับเหมาก่อสร้าง (CONS) (4)" description="Connection to the 'อสังหาริมทรัพย์และก่อสร้าง (PROPCON) &gt;&gt; บริการรับเหมาก่อสร้าง (CONS) (4)' query in the workbook." type="5" refreshedVersion="0" background="1">
    <dbPr connection="Provider=Microsoft.Mashup.OleDb.1;Data Source=$Workbook$;Location=&quot;อสังหาริมทรัพย์และก่อสร้าง (PROPCON) &gt;&gt; บริการรับเหมาก่อสร้าง (CONS) (4)&quot;;Extended Properties=&quot;&quot;" command="SELECT * FROM [อสังหาริมทรัพย์และก่อสร้าง (PROPCON) &gt;&gt; บริการรับเหมาก่อสร้าง (CONS) (4)]"/>
  </connection>
  <connection id="146" xr16:uid="{B8699EA7-25E0-4584-8072-77E36A353190}" keepAlive="1" name="Query - อสังหาริมทรัพย์และก่อสร้าง (PROPCON) &gt;&gt; พัฒนาอสังหาริมทรัพย์ (PROP)" description="Connection to the 'อสังหาริมทรัพย์และก่อสร้าง (PROPCON) &gt;&gt; พัฒนาอสังหาริมทรัพย์ (PROP)' query in the workbook." type="5" refreshedVersion="0" background="1">
    <dbPr connection="Provider=Microsoft.Mashup.OleDb.1;Data Source=$Workbook$;Location=&quot;อสังหาริมทรัพย์และก่อสร้าง (PROPCON) &gt;&gt; พัฒนาอสังหาริมทรัพย์ (PROP)&quot;;Extended Properties=&quot;&quot;" command="SELECT * FROM [อสังหาริมทรัพย์และก่อสร้าง (PROPCON) &gt;&gt; พัฒนาอสังหาริมทรัพย์ (PROP)]"/>
  </connection>
  <connection id="147" xr16:uid="{6C4F96A2-E134-49F0-9622-DBC7090453D3}" keepAlive="1" name="Query - อสังหาริมทรัพย์และก่อสร้าง (PROPCON) &gt;&gt; พัฒนาอสังหาริมทรัพย์ (PROP) (2)" description="Connection to the 'อสังหาริมทรัพย์และก่อสร้าง (PROPCON) &gt;&gt; พัฒนาอสังหาริมทรัพย์ (PROP) (2)' query in the workbook." type="5" refreshedVersion="0" background="1">
    <dbPr connection="Provider=Microsoft.Mashup.OleDb.1;Data Source=$Workbook$;Location=&quot;อสังหาริมทรัพย์และก่อสร้าง (PROPCON) &gt;&gt; พัฒนาอสังหาริมทรัพย์ (PROP) (2)&quot;;Extended Properties=&quot;&quot;" command="SELECT * FROM [อสังหาริมทรัพย์และก่อสร้าง (PROPCON) &gt;&gt; พัฒนาอสังหาริมทรัพย์ (PROP) (2)]"/>
  </connection>
  <connection id="148" xr16:uid="{FF3F4533-DC8E-4381-B933-45C83EC22579}" keepAlive="1" name="Query - อสังหาริมทรัพย์และก่อสร้าง (PROPCON) &gt;&gt; พัฒนาอสังหาริมทรัพย์ (PROP) (3)" description="Connection to the 'อสังหาริมทรัพย์และก่อสร้าง (PROPCON) &gt;&gt; พัฒนาอสังหาริมทรัพย์ (PROP) (3)' query in the workbook." type="5" refreshedVersion="0" background="1">
    <dbPr connection="Provider=Microsoft.Mashup.OleDb.1;Data Source=$Workbook$;Location=&quot;อสังหาริมทรัพย์และก่อสร้าง (PROPCON) &gt;&gt; พัฒนาอสังหาริมทรัพย์ (PROP) (3)&quot;;Extended Properties=&quot;&quot;" command="SELECT * FROM [อสังหาริมทรัพย์และก่อสร้าง (PROPCON) &gt;&gt; พัฒนาอสังหาริมทรัพย์ (PROP) (3)]"/>
  </connection>
  <connection id="149" xr16:uid="{8E0389F9-2F91-42DD-8D0A-26D9372CF07D}" keepAlive="1" name="Query - อสังหาริมทรัพย์และก่อสร้าง (PROPCON) &gt;&gt; พัฒนาอสังหาริมทรัพย์ (PROP) (4)" description="Connection to the 'อสังหาริมทรัพย์และก่อสร้าง (PROPCON) &gt;&gt; พัฒนาอสังหาริมทรัพย์ (PROP) (4)' query in the workbook." type="5" refreshedVersion="0" background="1">
    <dbPr connection="Provider=Microsoft.Mashup.OleDb.1;Data Source=$Workbook$;Location=&quot;อสังหาริมทรัพย์และก่อสร้าง (PROPCON) &gt;&gt; พัฒนาอสังหาริมทรัพย์ (PROP) (4)&quot;;Extended Properties=&quot;&quot;" command="SELECT * FROM [อสังหาริมทรัพย์และก่อสร้าง (PROPCON) &gt;&gt; พัฒนาอสังหาริมทรัพย์ (PROP) (4)]"/>
  </connection>
  <connection id="150" xr16:uid="{4153D8D5-0DC0-4016-BD0A-9534424429EF}" keepAlive="1" name="Query - อสังหาริมทรัพย์และก่อสร้าง (PROPCON) &gt;&gt; วัสดุก่อสร้าง (CONMAT)" description="Connection to the 'อสังหาริมทรัพย์และก่อสร้าง (PROPCON) &gt;&gt; วัสดุก่อสร้าง (CONMAT)' query in the workbook." type="5" refreshedVersion="0" background="1">
    <dbPr connection="Provider=Microsoft.Mashup.OleDb.1;Data Source=$Workbook$;Location=&quot;อสังหาริมทรัพย์และก่อสร้าง (PROPCON) &gt;&gt; วัสดุก่อสร้าง (CONMAT)&quot;;Extended Properties=&quot;&quot;" command="SELECT * FROM [อสังหาริมทรัพย์และก่อสร้าง (PROPCON) &gt;&gt; วัสดุก่อสร้าง (CONMAT)]"/>
  </connection>
  <connection id="151" xr16:uid="{47BD1784-14CB-48A5-87FD-CF2D5CEF04E6}" keepAlive="1" name="Query - อสังหาริมทรัพย์และก่อสร้าง (PROPCON) &gt;&gt; วัสดุก่อสร้าง (CONMAT) (2)" description="Connection to the 'อสังหาริมทรัพย์และก่อสร้าง (PROPCON) &gt;&gt; วัสดุก่อสร้าง (CONMAT) (2)' query in the workbook." type="5" refreshedVersion="0" background="1">
    <dbPr connection="Provider=Microsoft.Mashup.OleDb.1;Data Source=$Workbook$;Location=&quot;อสังหาริมทรัพย์และก่อสร้าง (PROPCON) &gt;&gt; วัสดุก่อสร้าง (CONMAT) (2)&quot;;Extended Properties=&quot;&quot;" command="SELECT * FROM [อสังหาริมทรัพย์และก่อสร้าง (PROPCON) &gt;&gt; วัสดุก่อสร้าง (CONMAT) (2)]"/>
  </connection>
  <connection id="152" xr16:uid="{C55E1D30-1E3E-4ED6-A731-668C443EF4BD}" keepAlive="1" name="Query - อสังหาริมทรัพย์และก่อสร้าง (PROPCON) &gt;&gt; วัสดุก่อสร้าง (CONMAT) (3)" description="Connection to the 'อสังหาริมทรัพย์และก่อสร้าง (PROPCON) &gt;&gt; วัสดุก่อสร้าง (CONMAT) (3)' query in the workbook." type="5" refreshedVersion="0" background="1">
    <dbPr connection="Provider=Microsoft.Mashup.OleDb.1;Data Source=$Workbook$;Location=&quot;อสังหาริมทรัพย์และก่อสร้าง (PROPCON) &gt;&gt; วัสดุก่อสร้าง (CONMAT) (3)&quot;;Extended Properties=&quot;&quot;" command="SELECT * FROM [อสังหาริมทรัพย์และก่อสร้าง (PROPCON) &gt;&gt; วัสดุก่อสร้าง (CONMAT) (3)]"/>
  </connection>
  <connection id="153" xr16:uid="{9ED68E57-6775-4E8D-8718-2A9ACE088F2A}" keepAlive="1" name="Query - อสังหาริมทรัพย์และก่อสร้าง (PROPCON) &gt;&gt; วัสดุก่อสร้าง (CONMAT) (4)" description="Connection to the 'อสังหาริมทรัพย์และก่อสร้าง (PROPCON) &gt;&gt; วัสดุก่อสร้าง (CONMAT) (4)' query in the workbook." type="5" refreshedVersion="0" background="1">
    <dbPr connection="Provider=Microsoft.Mashup.OleDb.1;Data Source=$Workbook$;Location=&quot;อสังหาริมทรัพย์และก่อสร้าง (PROPCON) &gt;&gt; วัสดุก่อสร้าง (CONMAT) (4)&quot;;Extended Properties=&quot;&quot;" command="SELECT * FROM [อสังหาริมทรัพย์และก่อสร้าง (PROPCON) &gt;&gt; วัสดุก่อสร้าง (CONMAT) (4)]"/>
  </connection>
</connections>
</file>

<file path=xl/sharedStrings.xml><?xml version="1.0" encoding="utf-8"?>
<sst xmlns="http://schemas.openxmlformats.org/spreadsheetml/2006/main" count="7828" uniqueCount="3507">
  <si>
    <t>Balance Sheet</t>
  </si>
  <si>
    <t>Liabilities</t>
  </si>
  <si>
    <t>Short-Term Debt</t>
  </si>
  <si>
    <t>Long-Term Debt</t>
  </si>
  <si>
    <t>Total Debt</t>
  </si>
  <si>
    <t>P&amp;L</t>
  </si>
  <si>
    <t/>
  </si>
  <si>
    <t xml:space="preserve"> Other Expenses (Edited)</t>
  </si>
  <si>
    <t>Cashflow</t>
  </si>
  <si>
    <t>Operating Activities</t>
  </si>
  <si>
    <t>Investing Activities</t>
  </si>
  <si>
    <t>Asset</t>
  </si>
  <si>
    <t>Q1</t>
  </si>
  <si>
    <t>Q2</t>
  </si>
  <si>
    <t>Q3</t>
  </si>
  <si>
    <t>Yearly</t>
  </si>
  <si>
    <t>D/E Ratio</t>
  </si>
  <si>
    <t>Equity</t>
  </si>
  <si>
    <t>REVENUE STRUCTURE</t>
  </si>
  <si>
    <t>Q4</t>
  </si>
  <si>
    <t>%YOY Growth</t>
  </si>
  <si>
    <t>COGS BREAKDOWN</t>
  </si>
  <si>
    <t>Gross Profit</t>
  </si>
  <si>
    <t>%GPM</t>
  </si>
  <si>
    <t>SG&amp;A</t>
  </si>
  <si>
    <t>EBIT</t>
  </si>
  <si>
    <t>%EBIT</t>
  </si>
  <si>
    <t>EBITDA</t>
  </si>
  <si>
    <t>%EBITDA</t>
  </si>
  <si>
    <t>EBT</t>
  </si>
  <si>
    <t>%EBT</t>
  </si>
  <si>
    <t>%Tax Rate</t>
  </si>
  <si>
    <t>%NPM</t>
  </si>
  <si>
    <t>CFO/Net Profit</t>
  </si>
  <si>
    <t>Free Cash Flow</t>
  </si>
  <si>
    <t>Financial Ratio</t>
  </si>
  <si>
    <t>Profitability Ratio</t>
  </si>
  <si>
    <t>ROA</t>
  </si>
  <si>
    <t>ROIC</t>
  </si>
  <si>
    <t>ROE</t>
  </si>
  <si>
    <t>Debt to Equity</t>
  </si>
  <si>
    <t>Debt to Net Profit</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</si>
  <si>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</si>
  <si>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</si>
  <si>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</si>
  <si>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</si>
  <si>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</si>
  <si>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</si>
  <si>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</si>
  <si>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</si>
  <si>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</si>
  <si>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</si>
  <si>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</si>
  <si>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</si>
  <si>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</si>
  <si>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</si>
  <si>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</si>
  <si>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Price</t>
  </si>
  <si>
    <t>SAPPE</t>
  </si>
  <si>
    <t>Liquidity Ratio</t>
  </si>
  <si>
    <t>ระยะเวลาเก็บหนี้เฉลี่ย</t>
  </si>
  <si>
    <t>ระยะเวลาขายสินค้าเฉลี่ย</t>
  </si>
  <si>
    <t>ระยะเวลาชำระหนี้เฉลี่ย</t>
  </si>
  <si>
    <t>Cash Cycle</t>
  </si>
  <si>
    <t>Valuation</t>
  </si>
  <si>
    <t>PEG Ratio</t>
  </si>
  <si>
    <t>CONSENSUS</t>
  </si>
  <si>
    <t>P/BV MOS</t>
  </si>
  <si>
    <t>P/E MOS</t>
  </si>
  <si>
    <t>EV/EBITDA MOS</t>
  </si>
  <si>
    <t>P/S MOS</t>
  </si>
  <si>
    <t>CONSENSUS MOS</t>
  </si>
  <si>
    <t>AVERAGE MOS</t>
  </si>
  <si>
    <t>Backtesting</t>
  </si>
  <si>
    <t>DPS Consecutive</t>
  </si>
  <si>
    <t>Total Return</t>
  </si>
  <si>
    <t>%Total Return</t>
  </si>
  <si>
    <t>CAGR</t>
  </si>
  <si>
    <t>ZEN</t>
  </si>
  <si>
    <t>YGG</t>
  </si>
  <si>
    <t>XO</t>
  </si>
  <si>
    <t>WORK</t>
  </si>
  <si>
    <t>WICE</t>
  </si>
  <si>
    <t>WHAUP</t>
  </si>
  <si>
    <t>WHA</t>
  </si>
  <si>
    <t>VRANDA</t>
  </si>
  <si>
    <t>VIBHA</t>
  </si>
  <si>
    <t>VGI</t>
  </si>
  <si>
    <t>VCOM</t>
  </si>
  <si>
    <t>UTP</t>
  </si>
  <si>
    <t>UNIQ</t>
  </si>
  <si>
    <t>UAC</t>
  </si>
  <si>
    <t>TWPC</t>
  </si>
  <si>
    <t>TVO</t>
  </si>
  <si>
    <t>TU</t>
  </si>
  <si>
    <t>TTW</t>
  </si>
  <si>
    <t>TTCL</t>
  </si>
  <si>
    <t>TTA</t>
  </si>
  <si>
    <t>TSR</t>
  </si>
  <si>
    <t>TSE</t>
  </si>
  <si>
    <t>TQM</t>
  </si>
  <si>
    <t>TPIPP</t>
  </si>
  <si>
    <t>TPIPL</t>
  </si>
  <si>
    <t>TPCH</t>
  </si>
  <si>
    <t>TPAC</t>
  </si>
  <si>
    <t>TOG</t>
  </si>
  <si>
    <t>TOA</t>
  </si>
  <si>
    <t>TNR</t>
  </si>
  <si>
    <t>TNP</t>
  </si>
  <si>
    <t>TNH</t>
  </si>
  <si>
    <t>TMT</t>
  </si>
  <si>
    <t>TM</t>
  </si>
  <si>
    <t>TKS</t>
  </si>
  <si>
    <t>TKN</t>
  </si>
  <si>
    <t>TISCO</t>
  </si>
  <si>
    <t>THREL</t>
  </si>
  <si>
    <t>THIP</t>
  </si>
  <si>
    <t>THG</t>
  </si>
  <si>
    <t>THCOM</t>
  </si>
  <si>
    <t>THANI</t>
  </si>
  <si>
    <t>TH</t>
  </si>
  <si>
    <t>TFMAMA</t>
  </si>
  <si>
    <t>TFG</t>
  </si>
  <si>
    <t>TEAMG</t>
  </si>
  <si>
    <t>TCAP</t>
  </si>
  <si>
    <t>TASCO</t>
  </si>
  <si>
    <t>TACC</t>
  </si>
  <si>
    <t>SYNTEC</t>
  </si>
  <si>
    <t>SYNEX</t>
  </si>
  <si>
    <t>SVI</t>
  </si>
  <si>
    <t>SUSCO</t>
  </si>
  <si>
    <t>SUPER</t>
  </si>
  <si>
    <t>SUN</t>
  </si>
  <si>
    <t>STI</t>
  </si>
  <si>
    <t>STGT</t>
  </si>
  <si>
    <t>STEC</t>
  </si>
  <si>
    <t>STARK</t>
  </si>
  <si>
    <t>STA</t>
  </si>
  <si>
    <t>SSP</t>
  </si>
  <si>
    <t>SQ</t>
  </si>
  <si>
    <t>SPVI</t>
  </si>
  <si>
    <t>SPRC</t>
  </si>
  <si>
    <t>SPCG</t>
  </si>
  <si>
    <t>SPALI</t>
  </si>
  <si>
    <t>SPA</t>
  </si>
  <si>
    <t>SONIC</t>
  </si>
  <si>
    <t>SNC</t>
  </si>
  <si>
    <t>SMT</t>
  </si>
  <si>
    <t>SMPC</t>
  </si>
  <si>
    <t>SKY</t>
  </si>
  <si>
    <t>SKN</t>
  </si>
  <si>
    <t>SISB</t>
  </si>
  <si>
    <t>SIS</t>
  </si>
  <si>
    <t>SIRI</t>
  </si>
  <si>
    <t>SINGER</t>
  </si>
  <si>
    <t>SHR</t>
  </si>
  <si>
    <t>SFLEX</t>
  </si>
  <si>
    <t>SENA</t>
  </si>
  <si>
    <t>SEAFCO</t>
  </si>
  <si>
    <t>SCP</t>
  </si>
  <si>
    <t>SCN</t>
  </si>
  <si>
    <t>SCCC</t>
  </si>
  <si>
    <t>SCC</t>
  </si>
  <si>
    <t>SCB</t>
  </si>
  <si>
    <t>SC</t>
  </si>
  <si>
    <t>SAWAD</t>
  </si>
  <si>
    <t>SAT</t>
  </si>
  <si>
    <t>SABINA</t>
  </si>
  <si>
    <t>S11</t>
  </si>
  <si>
    <t>S</t>
  </si>
  <si>
    <t>RS</t>
  </si>
  <si>
    <t>RPH</t>
  </si>
  <si>
    <t>ROJNA</t>
  </si>
  <si>
    <t>RJH</t>
  </si>
  <si>
    <t>RCL</t>
  </si>
  <si>
    <t>RBF</t>
  </si>
  <si>
    <t>RATCH</t>
  </si>
  <si>
    <t>QH</t>
  </si>
  <si>
    <t>PYLON</t>
  </si>
  <si>
    <t>PTTGC</t>
  </si>
  <si>
    <t>PTTEP</t>
  </si>
  <si>
    <t>PTT</t>
  </si>
  <si>
    <t>PTL</t>
  </si>
  <si>
    <t>PTG</t>
  </si>
  <si>
    <t>PT</t>
  </si>
  <si>
    <t>PSL</t>
  </si>
  <si>
    <t>PSH</t>
  </si>
  <si>
    <t>PRM</t>
  </si>
  <si>
    <t>PRIME</t>
  </si>
  <si>
    <t>PR9</t>
  </si>
  <si>
    <t>PORT</t>
  </si>
  <si>
    <t>PLANB</t>
  </si>
  <si>
    <t>PCSGH</t>
  </si>
  <si>
    <t>OSP</t>
  </si>
  <si>
    <t>ORI</t>
  </si>
  <si>
    <t>OISHI</t>
  </si>
  <si>
    <t>NYT</t>
  </si>
  <si>
    <t>NWR</t>
  </si>
  <si>
    <t>NOBLE</t>
  </si>
  <si>
    <t>NETBAY</t>
  </si>
  <si>
    <t>NER</t>
  </si>
  <si>
    <t>MTC</t>
  </si>
  <si>
    <t>MONO</t>
  </si>
  <si>
    <t>MINT</t>
  </si>
  <si>
    <t>MGT</t>
  </si>
  <si>
    <t>MEGA</t>
  </si>
  <si>
    <t>MCS</t>
  </si>
  <si>
    <t>MC</t>
  </si>
  <si>
    <t>MAKRO</t>
  </si>
  <si>
    <t>MAJOR</t>
  </si>
  <si>
    <t>M</t>
  </si>
  <si>
    <t>LPN</t>
  </si>
  <si>
    <t>LPH</t>
  </si>
  <si>
    <t>LH</t>
  </si>
  <si>
    <t>LALIN</t>
  </si>
  <si>
    <t>KTC</t>
  </si>
  <si>
    <t>KTB</t>
  </si>
  <si>
    <t>KSL</t>
  </si>
  <si>
    <t>KKP</t>
  </si>
  <si>
    <t>KCE</t>
  </si>
  <si>
    <t>KBANK</t>
  </si>
  <si>
    <t>JWD</t>
  </si>
  <si>
    <t>JMT</t>
  </si>
  <si>
    <t>JMART</t>
  </si>
  <si>
    <t>JKN</t>
  </si>
  <si>
    <t>JAS</t>
  </si>
  <si>
    <t>IVL</t>
  </si>
  <si>
    <t>ITEL</t>
  </si>
  <si>
    <t>ITD</t>
  </si>
  <si>
    <t>IRPC</t>
  </si>
  <si>
    <t>IRC</t>
  </si>
  <si>
    <t>INTUCH</t>
  </si>
  <si>
    <t>INSET</t>
  </si>
  <si>
    <t>ILM</t>
  </si>
  <si>
    <t>III</t>
  </si>
  <si>
    <t>ICHI</t>
  </si>
  <si>
    <t>HUMAN</t>
  </si>
  <si>
    <t>HTC</t>
  </si>
  <si>
    <t>HMPRO</t>
  </si>
  <si>
    <t>HANA</t>
  </si>
  <si>
    <t>GUNKUL</t>
  </si>
  <si>
    <t>GULF</t>
  </si>
  <si>
    <t>GPSC</t>
  </si>
  <si>
    <t>GLOBAL</t>
  </si>
  <si>
    <t>GGC</t>
  </si>
  <si>
    <t>GFPT</t>
  </si>
  <si>
    <t>FPT</t>
  </si>
  <si>
    <t>FORTH</t>
  </si>
  <si>
    <t>ESSO</t>
  </si>
  <si>
    <t>ERW</t>
  </si>
  <si>
    <t>EPG</t>
  </si>
  <si>
    <t>EKH</t>
  </si>
  <si>
    <t>EGCO</t>
  </si>
  <si>
    <t>EASTW</t>
  </si>
  <si>
    <t>EA</t>
  </si>
  <si>
    <t>DTAC</t>
  </si>
  <si>
    <t>DRT</t>
  </si>
  <si>
    <t>DOHOME</t>
  </si>
  <si>
    <t>DELTA</t>
  </si>
  <si>
    <t>DCC</t>
  </si>
  <si>
    <t>CRC</t>
  </si>
  <si>
    <t>CPW</t>
  </si>
  <si>
    <t>CPN</t>
  </si>
  <si>
    <t>CPF</t>
  </si>
  <si>
    <t>CPALL</t>
  </si>
  <si>
    <t>COM7</t>
  </si>
  <si>
    <t>CKP</t>
  </si>
  <si>
    <t>CK</t>
  </si>
  <si>
    <t>CHG</t>
  </si>
  <si>
    <t>CHAYO</t>
  </si>
  <si>
    <t>CENTEL</t>
  </si>
  <si>
    <t>CBG</t>
  </si>
  <si>
    <t>BTS</t>
  </si>
  <si>
    <t>BPP</t>
  </si>
  <si>
    <t>BLA</t>
  </si>
  <si>
    <t>BJCHI</t>
  </si>
  <si>
    <t>BJC</t>
  </si>
  <si>
    <t>BH</t>
  </si>
  <si>
    <t>BGRIM</t>
  </si>
  <si>
    <t>BGC</t>
  </si>
  <si>
    <t>BEM</t>
  </si>
  <si>
    <t>BEC</t>
  </si>
  <si>
    <t>BEAUTY</t>
  </si>
  <si>
    <t>BDMS</t>
  </si>
  <si>
    <t>BCPG</t>
  </si>
  <si>
    <t>BCP</t>
  </si>
  <si>
    <t>BCH</t>
  </si>
  <si>
    <t>BBL</t>
  </si>
  <si>
    <t>BAY</t>
  </si>
  <si>
    <t>BANPU</t>
  </si>
  <si>
    <t>BAM</t>
  </si>
  <si>
    <t>BA</t>
  </si>
  <si>
    <t>AWC</t>
  </si>
  <si>
    <t>ASP</t>
  </si>
  <si>
    <t>ASK</t>
  </si>
  <si>
    <t>ASIAN</t>
  </si>
  <si>
    <t>APURE</t>
  </si>
  <si>
    <t>APCS</t>
  </si>
  <si>
    <t>AP</t>
  </si>
  <si>
    <t>AOT</t>
  </si>
  <si>
    <t>ANAN</t>
  </si>
  <si>
    <t>AMATA</t>
  </si>
  <si>
    <t>AMANAH</t>
  </si>
  <si>
    <t>AJ</t>
  </si>
  <si>
    <t>AH</t>
  </si>
  <si>
    <t>AEONTS</t>
  </si>
  <si>
    <t>ADVANC</t>
  </si>
  <si>
    <t>ACE</t>
  </si>
  <si>
    <t>AAV</t>
  </si>
  <si>
    <t xml:space="preserve">    Other Income</t>
  </si>
  <si>
    <t xml:space="preserve">    Cash And Cash Equivalents</t>
  </si>
  <si>
    <t xml:space="preserve">    Short-Term Investments - Net</t>
  </si>
  <si>
    <t xml:space="preserve">    Trade And Other Receivables - Current - Net</t>
  </si>
  <si>
    <t xml:space="preserve">    Inventories - Net</t>
  </si>
  <si>
    <t xml:space="preserve">    Total Current Assets</t>
  </si>
  <si>
    <t xml:space="preserve">    Property, Plant And Equipment - Net</t>
  </si>
  <si>
    <t xml:space="preserve">    Intangible Assets - Net</t>
  </si>
  <si>
    <t xml:space="preserve">    Total Non-Current Assets</t>
  </si>
  <si>
    <t xml:space="preserve">    Total Assets</t>
  </si>
  <si>
    <t xml:space="preserve">    Bank Overdrafts And Short-Term Borrowings From Financial Institutions</t>
  </si>
  <si>
    <t xml:space="preserve">    Trade And Other Payables - Current</t>
  </si>
  <si>
    <t xml:space="preserve">    Short-Term Borrowings</t>
  </si>
  <si>
    <t xml:space="preserve">    Current Portion Of Long-Term Debts</t>
  </si>
  <si>
    <t xml:space="preserve">    Total Current Liabilities</t>
  </si>
  <si>
    <t xml:space="preserve">    Non-Current Portion Of Long-Term Debts</t>
  </si>
  <si>
    <t xml:space="preserve">    Total Non-Current Liabilities</t>
  </si>
  <si>
    <t xml:space="preserve">    Total Liabilities</t>
  </si>
  <si>
    <t xml:space="preserve">      Retained Earnings (Deficits) - Unappropriated</t>
  </si>
  <si>
    <t xml:space="preserve">    Equity Attributable To Owners Of The Parent</t>
  </si>
  <si>
    <t>DMT</t>
  </si>
  <si>
    <t>JR</t>
  </si>
  <si>
    <t>KEX</t>
  </si>
  <si>
    <t>MICRO</t>
  </si>
  <si>
    <t>NCAP</t>
  </si>
  <si>
    <t>NRF</t>
  </si>
  <si>
    <t>NSL</t>
  </si>
  <si>
    <t>OR</t>
  </si>
  <si>
    <t>RT</t>
  </si>
  <si>
    <t>SA</t>
  </si>
  <si>
    <t>SABUY</t>
  </si>
  <si>
    <t>SAK</t>
  </si>
  <si>
    <t>SCGP</t>
  </si>
  <si>
    <t>SFT</t>
  </si>
  <si>
    <t>SO</t>
  </si>
  <si>
    <t>TIDLOR</t>
  </si>
  <si>
    <t>TTB</t>
  </si>
  <si>
    <t xml:space="preserve">    Revenue From Operations</t>
  </si>
  <si>
    <t xml:space="preserve">    Interest And Dividend Income</t>
  </si>
  <si>
    <t xml:space="preserve">      Interest Income</t>
  </si>
  <si>
    <t xml:space="preserve">    Total Revenue</t>
  </si>
  <si>
    <t xml:space="preserve">    Costs</t>
  </si>
  <si>
    <t xml:space="preserve">    Selling And Administrative Expenses</t>
  </si>
  <si>
    <t xml:space="preserve">      Selling Expenses</t>
  </si>
  <si>
    <t xml:space="preserve">      Administrative Expenses</t>
  </si>
  <si>
    <t xml:space="preserve">    Management And Directors' Remuneration</t>
  </si>
  <si>
    <t xml:space="preserve">    Share Of Profit (Loss) From Investments Accounted For Using The Equity Method</t>
  </si>
  <si>
    <t xml:space="preserve">    Other Gains (Losses)</t>
  </si>
  <si>
    <t xml:space="preserve">    Finance Costs</t>
  </si>
  <si>
    <t xml:space="preserve">    Income Tax Expense</t>
  </si>
  <si>
    <t xml:space="preserve">    Depreciation And Amortisation</t>
  </si>
  <si>
    <t xml:space="preserve">    Net Cash From (Used In) Operating Activities</t>
  </si>
  <si>
    <t xml:space="preserve">    Payment For Purchase Of Fixed Assets</t>
  </si>
  <si>
    <t xml:space="preserve">    Net Cash From (Used In) Investing Activities</t>
  </si>
  <si>
    <t xml:space="preserve">    Net Cash From (Used In) Financing Activities</t>
  </si>
  <si>
    <t xml:space="preserve">    Net Increase (Decrease) In Cash And Cash Equivalent</t>
  </si>
  <si>
    <t>Leverage Ratio</t>
  </si>
  <si>
    <t>1.30</t>
  </si>
  <si>
    <t>-</t>
  </si>
  <si>
    <t>3.90</t>
  </si>
  <si>
    <t>TRUE</t>
  </si>
  <si>
    <t>DIF</t>
  </si>
  <si>
    <t>JASIF</t>
  </si>
  <si>
    <t>CPNREIT</t>
  </si>
  <si>
    <t>FTREIT</t>
  </si>
  <si>
    <t>BTSGIF</t>
  </si>
  <si>
    <t>TFFIF</t>
  </si>
  <si>
    <t>Years Active</t>
  </si>
  <si>
    <t>Latest Year</t>
  </si>
  <si>
    <t>SNNP</t>
  </si>
  <si>
    <t>IMPACT</t>
  </si>
  <si>
    <t>%Common Size</t>
  </si>
  <si>
    <t>Efficiency Ratio</t>
  </si>
  <si>
    <t>Current Ratio</t>
  </si>
  <si>
    <t>Quick Ratio</t>
  </si>
  <si>
    <t xml:space="preserve"> Assets</t>
  </si>
  <si>
    <t xml:space="preserve"> Current Assets</t>
  </si>
  <si>
    <t xml:space="preserve">      Other Current Receivables</t>
  </si>
  <si>
    <t xml:space="preserve">    Other Current Assets</t>
  </si>
  <si>
    <t xml:space="preserve">      Other Current Assets - Others</t>
  </si>
  <si>
    <t xml:space="preserve"> Non-Current Assets</t>
  </si>
  <si>
    <t xml:space="preserve">      Intangible Assets - Others</t>
  </si>
  <si>
    <t xml:space="preserve">    Deferred Tax Assets</t>
  </si>
  <si>
    <t xml:space="preserve">    Other Non-Current Assets</t>
  </si>
  <si>
    <t xml:space="preserve">      Other Non-Current Assets - Others</t>
  </si>
  <si>
    <t xml:space="preserve"> Liabilities</t>
  </si>
  <si>
    <t xml:space="preserve"> Current Liabilities</t>
  </si>
  <si>
    <t xml:space="preserve">      Other Current Payables</t>
  </si>
  <si>
    <t xml:space="preserve">      Financial Institutions</t>
  </si>
  <si>
    <t xml:space="preserve">    Contract Liabilities And Unearned Rental Income - Current</t>
  </si>
  <si>
    <t xml:space="preserve">    Current Portion Of Lease Liabilities</t>
  </si>
  <si>
    <t xml:space="preserve">    Income Tax Payable</t>
  </si>
  <si>
    <t xml:space="preserve">    Other Current Liabilities</t>
  </si>
  <si>
    <t xml:space="preserve"> Non-Current Liabilities</t>
  </si>
  <si>
    <t xml:space="preserve">    Provisions For Employee Benefit Obligations - Non-Current</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</si>
  <si>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</si>
  <si>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</si>
  <si>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</si>
  <si>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</si>
  <si>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</si>
  <si>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</si>
  <si>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</si>
  <si>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</si>
  <si>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</si>
  <si>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</si>
  <si>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Total Equity</t>
  </si>
  <si>
    <t xml:space="preserve">    Total Liabilities And Equity</t>
  </si>
  <si>
    <t xml:space="preserve"> Statement Of Comprehensive Income</t>
  </si>
  <si>
    <t xml:space="preserve"> Revenue</t>
  </si>
  <si>
    <t xml:space="preserve"> Cost And Expenses</t>
  </si>
  <si>
    <t xml:space="preserve">    Total Cost And Expenses</t>
  </si>
  <si>
    <t xml:space="preserve">    Profit (Loss) Before Finance Costs And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</si>
  <si>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</si>
  <si>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</si>
  <si>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</si>
  <si>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</si>
  <si>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</si>
  <si>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Items That Will Not Be Subsequently Reclassified To Profit Or Loss</t>
  </si>
  <si>
    <t xml:space="preserve">    Remeasurement Of Employee Benefit Obligations</t>
  </si>
  <si>
    <t xml:space="preserve">    Other Comprehensive Income (Expense) - Net Of Tax</t>
  </si>
  <si>
    <t xml:space="preserve">    Total Comprehensive Income (Expense) For The Period</t>
  </si>
  <si>
    <t xml:space="preserve"> Net Profit (Loss) Attributable To :</t>
  </si>
  <si>
    <t xml:space="preserve"> Total Comprehensive Income (Expense) Attributable To :</t>
  </si>
  <si>
    <t xml:space="preserve">    Basic Earnings (Loss) Per Share (Baht/Share)</t>
  </si>
  <si>
    <t xml:space="preserve"> Net Cash From Operating Activities</t>
  </si>
  <si>
    <t xml:space="preserve">    Net Profit (Loss) Attributable To Owners Of The Parent For The Period</t>
  </si>
  <si>
    <t xml:space="preserve">    (Reversal Of) Loss From Diminution In Value Of Inventories</t>
  </si>
  <si>
    <t xml:space="preserve">    (Gains) Losses On Disposal And Write-Off Of Fixed Assets</t>
  </si>
  <si>
    <t xml:space="preserve">      (Gains) Losses On Disposal Of Fixed Assets</t>
  </si>
  <si>
    <t xml:space="preserve">    (Gains) Losses On Disposal And Write-Off Of Other Assets</t>
  </si>
  <si>
    <t xml:space="preserve">    (Reversal Of) Impairment Loss Of Other Assets</t>
  </si>
  <si>
    <t xml:space="preserve">    Dividend And Interest Income</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</si>
  <si>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</si>
  <si>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</si>
  <si>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</si>
  <si>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</si>
  <si>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</si>
  <si>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</si>
  <si>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</si>
  <si>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</si>
  <si>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</si>
  <si>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</si>
  <si>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</si>
  <si>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</si>
  <si>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Income Tax (Paid) Received</t>
  </si>
  <si>
    <t xml:space="preserve"> Net Cash From Investing Activities</t>
  </si>
  <si>
    <t xml:space="preserve">    Proceeds From Disposal Of Fixed Assets</t>
  </si>
  <si>
    <t xml:space="preserve">      Property, Plant And Equipment</t>
  </si>
  <si>
    <t xml:space="preserve">      Intangible Assets</t>
  </si>
  <si>
    <t xml:space="preserve">    Interest Received</t>
  </si>
  <si>
    <t xml:space="preserve"> Net Cash From Financing Activities</t>
  </si>
  <si>
    <t xml:space="preserve">    Increase (Decrease) In Bank Overdrafts And Short-Term Borrowings - Financial Institutions</t>
  </si>
  <si>
    <t xml:space="preserve">    Proceeds From Borrowings</t>
  </si>
  <si>
    <t xml:space="preserve">      Proceeds From Long-Term Borrowings</t>
  </si>
  <si>
    <t xml:space="preserve">        Proceeds From Long-Term Borrowings - Financial Institutions</t>
  </si>
  <si>
    <t xml:space="preserve">    Repayments On Borrowings</t>
  </si>
  <si>
    <t xml:space="preserve">      Repayments On Short-Term Borrowings</t>
  </si>
  <si>
    <t xml:space="preserve">        Repayments On Short-Term Borrowings - Financial Institutions</t>
  </si>
  <si>
    <t xml:space="preserve">      Repayments On Long-Term Borrowings</t>
  </si>
  <si>
    <t xml:space="preserve">        Repayments On Long-Term Borrowings - Financial Institutions</t>
  </si>
  <si>
    <t xml:space="preserve">    Repayments On Lease Liabilities</t>
  </si>
  <si>
    <t xml:space="preserve">    Proceeds From Issuance Of Equity Instruments</t>
  </si>
  <si>
    <t xml:space="preserve">    Dividend Paid</t>
  </si>
  <si>
    <t xml:space="preserve">    Interest Paid</t>
  </si>
  <si>
    <t xml:space="preserve">    Other Items (Financing Activities)</t>
  </si>
  <si>
    <t xml:space="preserve">    Cash And Cash Equivalents, Beginning Balance</t>
  </si>
  <si>
    <t xml:space="preserve">    Cash And Cash Equivalents, Ending Balance</t>
  </si>
  <si>
    <t>Financial Statement (Full Version):</t>
  </si>
  <si>
    <t>Remark:</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</si>
  <si>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</si>
  <si>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Accrued Expenses - Current</t>
  </si>
  <si>
    <t xml:space="preserve">      Revenue From Sales</t>
  </si>
  <si>
    <t xml:space="preserve">      Cost Of Sales</t>
  </si>
  <si>
    <t xml:space="preserve">      Loss On Write-Off Of Other Assets</t>
  </si>
  <si>
    <t xml:space="preserve">    Restricted Deposits - Non-Current</t>
  </si>
  <si>
    <t xml:space="preserve">    (Gains) Losses On Fair Value Adjustments Of Other Financial Instruments</t>
  </si>
  <si>
    <t xml:space="preserve">    (Increase) Decrease In Restricted Deposits</t>
  </si>
  <si>
    <t>ALLY</t>
  </si>
  <si>
    <t>4.10</t>
  </si>
  <si>
    <t>4.50</t>
  </si>
  <si>
    <t>LPF</t>
  </si>
  <si>
    <t xml:space="preserve">      Net Profit (Loss) Attributable To : Owners Of The Parent</t>
  </si>
  <si>
    <t xml:space="preserve">      Total Comprehensive Income (Expense) Attributable To : Owners Of The Parent</t>
  </si>
  <si>
    <t xml:space="preserve">        Repayments On Short-Term Borrowings - Other Parties</t>
  </si>
  <si>
    <t>10.50</t>
  </si>
  <si>
    <t>UBE</t>
  </si>
  <si>
    <t>ONEE</t>
  </si>
  <si>
    <t>BRI</t>
  </si>
  <si>
    <t>TFM</t>
  </si>
  <si>
    <t>WFX</t>
  </si>
  <si>
    <t>58.00</t>
  </si>
  <si>
    <t>25.75</t>
  </si>
  <si>
    <t>14.40</t>
  </si>
  <si>
    <t>ล่าสุด</t>
  </si>
  <si>
    <t>สูงสุด</t>
  </si>
  <si>
    <t>ต่ำสุด</t>
  </si>
  <si>
    <t>เปิด</t>
  </si>
  <si>
    <t>1.50</t>
  </si>
  <si>
    <t>8.40</t>
  </si>
  <si>
    <t>17.00</t>
  </si>
  <si>
    <t>38.00</t>
  </si>
  <si>
    <t>6.10</t>
  </si>
  <si>
    <t>KISS</t>
  </si>
  <si>
    <t>16.10</t>
  </si>
  <si>
    <t>9.10</t>
  </si>
  <si>
    <t>12.20</t>
  </si>
  <si>
    <t>14.00</t>
  </si>
  <si>
    <t>5.70</t>
  </si>
  <si>
    <t>4.08</t>
  </si>
  <si>
    <t>7.60</t>
  </si>
  <si>
    <t>19.70</t>
  </si>
  <si>
    <t>14.50</t>
  </si>
  <si>
    <t>7.25</t>
  </si>
  <si>
    <t>12.10</t>
  </si>
  <si>
    <t>29.75</t>
  </si>
  <si>
    <t>11.10</t>
  </si>
  <si>
    <t>12.70</t>
  </si>
  <si>
    <t>13.00</t>
  </si>
  <si>
    <t>4.40</t>
  </si>
  <si>
    <t>2.50</t>
  </si>
  <si>
    <t>Q1/2022</t>
  </si>
  <si>
    <t>Yearly/2021</t>
  </si>
  <si>
    <t>31/03/22</t>
  </si>
  <si>
    <t>31/12/21</t>
  </si>
  <si>
    <t>* This information was prepared and directly disseminated by the listed company.</t>
  </si>
  <si>
    <t>Q4/2021</t>
  </si>
  <si>
    <t>48.00</t>
  </si>
  <si>
    <t>11.40</t>
  </si>
  <si>
    <t>59.00</t>
  </si>
  <si>
    <t>3.42</t>
  </si>
  <si>
    <t>15.00</t>
  </si>
  <si>
    <t>32.00</t>
  </si>
  <si>
    <t>3.80</t>
  </si>
  <si>
    <t>18.10</t>
  </si>
  <si>
    <t>6.50</t>
  </si>
  <si>
    <t>10.30</t>
  </si>
  <si>
    <t>50.00</t>
  </si>
  <si>
    <t>12.50</t>
  </si>
  <si>
    <t>43.75</t>
  </si>
  <si>
    <t>29.25</t>
  </si>
  <si>
    <t>41.00</t>
  </si>
  <si>
    <t>6.00</t>
  </si>
  <si>
    <t>4.02</t>
  </si>
  <si>
    <t>8.20</t>
  </si>
  <si>
    <t>14.20</t>
  </si>
  <si>
    <t>MFEC</t>
  </si>
  <si>
    <t>5.55</t>
  </si>
  <si>
    <t>9.50</t>
  </si>
  <si>
    <t>25.25</t>
  </si>
  <si>
    <t>17.90</t>
  </si>
  <si>
    <t>6.05</t>
  </si>
  <si>
    <t>13.80</t>
  </si>
  <si>
    <t>13.40</t>
  </si>
  <si>
    <t>2.60</t>
  </si>
  <si>
    <t>9.90</t>
  </si>
  <si>
    <t>7.80</t>
  </si>
  <si>
    <t>21.50</t>
  </si>
  <si>
    <t>เปลี่ยน แปลง</t>
  </si>
  <si>
    <t>%เปลี่ยน แปลง</t>
  </si>
  <si>
    <t>EE</t>
  </si>
  <si>
    <t>0.80</t>
  </si>
  <si>
    <t>0.79</t>
  </si>
  <si>
    <t>-0.01</t>
  </si>
  <si>
    <t>17.70</t>
  </si>
  <si>
    <t>-0.40</t>
  </si>
  <si>
    <t>LEE</t>
  </si>
  <si>
    <t>2.52</t>
  </si>
  <si>
    <t>2.54</t>
  </si>
  <si>
    <t>+0.04</t>
  </si>
  <si>
    <t>6.25</t>
  </si>
  <si>
    <t>6.20</t>
  </si>
  <si>
    <t>+0.05</t>
  </si>
  <si>
    <t>0.00</t>
  </si>
  <si>
    <t>21.20</t>
  </si>
  <si>
    <t>21.30</t>
  </si>
  <si>
    <t>11.20</t>
  </si>
  <si>
    <t>10.40</t>
  </si>
  <si>
    <t>10.90</t>
  </si>
  <si>
    <t>+0.40</t>
  </si>
  <si>
    <t>TRUBB</t>
  </si>
  <si>
    <t>2.48</t>
  </si>
  <si>
    <t>2.56</t>
  </si>
  <si>
    <t>2.46</t>
  </si>
  <si>
    <t>+0.02</t>
  </si>
  <si>
    <t>6.75</t>
  </si>
  <si>
    <t>7.05</t>
  </si>
  <si>
    <t>6.70</t>
  </si>
  <si>
    <t>UPOIC</t>
  </si>
  <si>
    <t>8.00</t>
  </si>
  <si>
    <t>7.45</t>
  </si>
  <si>
    <t>-0.60</t>
  </si>
  <si>
    <t>UVAN</t>
  </si>
  <si>
    <t>8.60</t>
  </si>
  <si>
    <t>8.75</t>
  </si>
  <si>
    <t>8.30</t>
  </si>
  <si>
    <t>8.45</t>
  </si>
  <si>
    <t>VPO</t>
  </si>
  <si>
    <t>1.59</t>
  </si>
  <si>
    <t>1.53</t>
  </si>
  <si>
    <t>1.55</t>
  </si>
  <si>
    <t>-0.03</t>
  </si>
  <si>
    <t>5.50</t>
  </si>
  <si>
    <t>5.60</t>
  </si>
  <si>
    <t>5.45</t>
  </si>
  <si>
    <t>-0.05</t>
  </si>
  <si>
    <t>17.20</t>
  </si>
  <si>
    <t>17.10</t>
  </si>
  <si>
    <t>-0.10</t>
  </si>
  <si>
    <t>-0.58</t>
  </si>
  <si>
    <t>BR</t>
  </si>
  <si>
    <t>3.58</t>
  </si>
  <si>
    <t>3.46</t>
  </si>
  <si>
    <t>+0.57</t>
  </si>
  <si>
    <t>BRR</t>
  </si>
  <si>
    <t>5.65</t>
  </si>
  <si>
    <t>-1.74</t>
  </si>
  <si>
    <t>+0.50</t>
  </si>
  <si>
    <t>CFRESH</t>
  </si>
  <si>
    <t>4.04</t>
  </si>
  <si>
    <t>3.98</t>
  </si>
  <si>
    <t>CHOTI</t>
  </si>
  <si>
    <t>CM</t>
  </si>
  <si>
    <t>3.44</t>
  </si>
  <si>
    <t>26.25</t>
  </si>
  <si>
    <t>-0.25</t>
  </si>
  <si>
    <t>-0.94</t>
  </si>
  <si>
    <t>CPI</t>
  </si>
  <si>
    <t>5.40</t>
  </si>
  <si>
    <t>5.15</t>
  </si>
  <si>
    <t>+0.15</t>
  </si>
  <si>
    <t>F&amp;D</t>
  </si>
  <si>
    <t>22.10</t>
  </si>
  <si>
    <t>GLOCON</t>
  </si>
  <si>
    <t>0.99</t>
  </si>
  <si>
    <t>29.00</t>
  </si>
  <si>
    <t>8.05</t>
  </si>
  <si>
    <t>-1.20</t>
  </si>
  <si>
    <t>JDF</t>
  </si>
  <si>
    <t>3.36</t>
  </si>
  <si>
    <t>+0.10</t>
  </si>
  <si>
    <t>KBS</t>
  </si>
  <si>
    <t>4.26</t>
  </si>
  <si>
    <t>4.44</t>
  </si>
  <si>
    <t>4.38</t>
  </si>
  <si>
    <t>+0.06</t>
  </si>
  <si>
    <t>+1.39</t>
  </si>
  <si>
    <t>3.78</t>
  </si>
  <si>
    <t>3.82</t>
  </si>
  <si>
    <t>-0.02</t>
  </si>
  <si>
    <t>KTIS</t>
  </si>
  <si>
    <t>4.90</t>
  </si>
  <si>
    <t>4.86</t>
  </si>
  <si>
    <t>-0.04</t>
  </si>
  <si>
    <t>LST</t>
  </si>
  <si>
    <t>5.35</t>
  </si>
  <si>
    <t>+0.75</t>
  </si>
  <si>
    <t>MALEE</t>
  </si>
  <si>
    <t>7.15</t>
  </si>
  <si>
    <t>7.30</t>
  </si>
  <si>
    <t>7.10</t>
  </si>
  <si>
    <t>+0.71</t>
  </si>
  <si>
    <t>32.75</t>
  </si>
  <si>
    <t>-0.15</t>
  </si>
  <si>
    <t>16.80</t>
  </si>
  <si>
    <t>-0.75</t>
  </si>
  <si>
    <t>33.75</t>
  </si>
  <si>
    <t>+1.50</t>
  </si>
  <si>
    <t>PB</t>
  </si>
  <si>
    <t>PLUS</t>
  </si>
  <si>
    <t>7.00</t>
  </si>
  <si>
    <t>6.60</t>
  </si>
  <si>
    <t>PM</t>
  </si>
  <si>
    <t>8.95</t>
  </si>
  <si>
    <t>9.05</t>
  </si>
  <si>
    <t>+0.56</t>
  </si>
  <si>
    <t>10.60</t>
  </si>
  <si>
    <t>+0.30</t>
  </si>
  <si>
    <t>14.70</t>
  </si>
  <si>
    <t>15.20</t>
  </si>
  <si>
    <t>+2.04</t>
  </si>
  <si>
    <t>34.25</t>
  </si>
  <si>
    <t>33.50</t>
  </si>
  <si>
    <t>SAUCE</t>
  </si>
  <si>
    <t>-0.50</t>
  </si>
  <si>
    <t>SFP</t>
  </si>
  <si>
    <t>15.30</t>
  </si>
  <si>
    <t>SNP</t>
  </si>
  <si>
    <t>15.40</t>
  </si>
  <si>
    <t>15.10</t>
  </si>
  <si>
    <t>SORKON</t>
  </si>
  <si>
    <t>5.30</t>
  </si>
  <si>
    <t>5.25</t>
  </si>
  <si>
    <t>SSC</t>
  </si>
  <si>
    <t>30.00</t>
  </si>
  <si>
    <t>+0.25</t>
  </si>
  <si>
    <t>SSF</t>
  </si>
  <si>
    <t>10.10</t>
  </si>
  <si>
    <t>9.65</t>
  </si>
  <si>
    <t>-0.20</t>
  </si>
  <si>
    <t>SST</t>
  </si>
  <si>
    <t>+1.82</t>
  </si>
  <si>
    <t>5.20</t>
  </si>
  <si>
    <t>5.05</t>
  </si>
  <si>
    <t>5.10</t>
  </si>
  <si>
    <t>-1.92</t>
  </si>
  <si>
    <t>TC</t>
  </si>
  <si>
    <t>7.20</t>
  </si>
  <si>
    <t>6.45</t>
  </si>
  <si>
    <t>6.55</t>
  </si>
  <si>
    <t>6.35</t>
  </si>
  <si>
    <t>-0.99</t>
  </si>
  <si>
    <t>TIPCO</t>
  </si>
  <si>
    <t>9.00</t>
  </si>
  <si>
    <t>8.85</t>
  </si>
  <si>
    <t>+0.69</t>
  </si>
  <si>
    <t>-0.57</t>
  </si>
  <si>
    <t>+0.79</t>
  </si>
  <si>
    <t>3.14</t>
  </si>
  <si>
    <t>3.12</t>
  </si>
  <si>
    <t>11.80</t>
  </si>
  <si>
    <t>11.70</t>
  </si>
  <si>
    <t>+0.86</t>
  </si>
  <si>
    <t>+1.00</t>
  </si>
  <si>
    <t>AIT</t>
  </si>
  <si>
    <t>ALT</t>
  </si>
  <si>
    <t>2.42</t>
  </si>
  <si>
    <t>AMR</t>
  </si>
  <si>
    <t>13.50</t>
  </si>
  <si>
    <t>13.30</t>
  </si>
  <si>
    <t>45.25</t>
  </si>
  <si>
    <t>44.00</t>
  </si>
  <si>
    <t>13.20</t>
  </si>
  <si>
    <t>12.80</t>
  </si>
  <si>
    <t>12.90</t>
  </si>
  <si>
    <t>ILINK</t>
  </si>
  <si>
    <t>7.65</t>
  </si>
  <si>
    <t>INET</t>
  </si>
  <si>
    <t>-0.88</t>
  </si>
  <si>
    <t>4.60</t>
  </si>
  <si>
    <t>4.32</t>
  </si>
  <si>
    <t>4.36</t>
  </si>
  <si>
    <t>4.22</t>
  </si>
  <si>
    <t>3.88</t>
  </si>
  <si>
    <t>3.66</t>
  </si>
  <si>
    <t>3.70</t>
  </si>
  <si>
    <t>55.25</t>
  </si>
  <si>
    <t>52.25</t>
  </si>
  <si>
    <t>JTS</t>
  </si>
  <si>
    <t>8.55</t>
  </si>
  <si>
    <t>8.65</t>
  </si>
  <si>
    <t>+0.58</t>
  </si>
  <si>
    <t>MSC</t>
  </si>
  <si>
    <t>SAMART</t>
  </si>
  <si>
    <t>5.90</t>
  </si>
  <si>
    <t>SAMTEL</t>
  </si>
  <si>
    <t>SDC</t>
  </si>
  <si>
    <t>0.34</t>
  </si>
  <si>
    <t>0.33</t>
  </si>
  <si>
    <t>27.25</t>
  </si>
  <si>
    <t>27.00</t>
  </si>
  <si>
    <t>10.70</t>
  </si>
  <si>
    <t>+0.20</t>
  </si>
  <si>
    <t>SVOA</t>
  </si>
  <si>
    <t>2.92</t>
  </si>
  <si>
    <t>2.96</t>
  </si>
  <si>
    <t>2.90</t>
  </si>
  <si>
    <t>SYMC</t>
  </si>
  <si>
    <t>6.40</t>
  </si>
  <si>
    <t>+0.55</t>
  </si>
  <si>
    <t>9.30</t>
  </si>
  <si>
    <t>9.25</t>
  </si>
  <si>
    <t>-0.54</t>
  </si>
  <si>
    <t>TKC</t>
  </si>
  <si>
    <t>4.64</t>
  </si>
  <si>
    <t>4.68</t>
  </si>
  <si>
    <t>TWZ</t>
  </si>
  <si>
    <t>0.08</t>
  </si>
  <si>
    <t>0.07</t>
  </si>
  <si>
    <t>CCET</t>
  </si>
  <si>
    <t>2.38</t>
  </si>
  <si>
    <t>2.40</t>
  </si>
  <si>
    <t>2.36</t>
  </si>
  <si>
    <t>+0.60</t>
  </si>
  <si>
    <t>METCO</t>
  </si>
  <si>
    <t>-1.00</t>
  </si>
  <si>
    <t>NEX</t>
  </si>
  <si>
    <t>4.42</t>
  </si>
  <si>
    <t>4.24</t>
  </si>
  <si>
    <t>6.95</t>
  </si>
  <si>
    <t>TEAM</t>
  </si>
  <si>
    <t>3.28</t>
  </si>
  <si>
    <t>7UP</t>
  </si>
  <si>
    <t>1.02</t>
  </si>
  <si>
    <t>1.03</t>
  </si>
  <si>
    <t>ACC</t>
  </si>
  <si>
    <t>1.37</t>
  </si>
  <si>
    <t>1.32</t>
  </si>
  <si>
    <t>2.66</t>
  </si>
  <si>
    <t>2.70</t>
  </si>
  <si>
    <t>AGE</t>
  </si>
  <si>
    <t>3.76</t>
  </si>
  <si>
    <t>3.74</t>
  </si>
  <si>
    <t>+0.54</t>
  </si>
  <si>
    <t>AI</t>
  </si>
  <si>
    <t>6.30</t>
  </si>
  <si>
    <t>-0.78</t>
  </si>
  <si>
    <t>AIE</t>
  </si>
  <si>
    <t>3.72</t>
  </si>
  <si>
    <t>3.68</t>
  </si>
  <si>
    <t>AKR</t>
  </si>
  <si>
    <t>1.01</t>
  </si>
  <si>
    <t>+0.01</t>
  </si>
  <si>
    <t>BAFS</t>
  </si>
  <si>
    <t>28.25</t>
  </si>
  <si>
    <t>12.60</t>
  </si>
  <si>
    <t>12.30</t>
  </si>
  <si>
    <t>-0.79</t>
  </si>
  <si>
    <t>BBGI</t>
  </si>
  <si>
    <t>7.95</t>
  </si>
  <si>
    <t>7.90</t>
  </si>
  <si>
    <t>-0.63</t>
  </si>
  <si>
    <t>11.30</t>
  </si>
  <si>
    <t>11.00</t>
  </si>
  <si>
    <t>+0.89</t>
  </si>
  <si>
    <t>34.50</t>
  </si>
  <si>
    <t>BRRGIF</t>
  </si>
  <si>
    <t>+0.97</t>
  </si>
  <si>
    <t>CV</t>
  </si>
  <si>
    <t>2.28</t>
  </si>
  <si>
    <t>2.22</t>
  </si>
  <si>
    <t>2.24</t>
  </si>
  <si>
    <t>DEMCO</t>
  </si>
  <si>
    <t>3.04</t>
  </si>
  <si>
    <t>3.00</t>
  </si>
  <si>
    <t>EGATIF</t>
  </si>
  <si>
    <t>8.10</t>
  </si>
  <si>
    <t>8.15</t>
  </si>
  <si>
    <t>EP</t>
  </si>
  <si>
    <t>4.82</t>
  </si>
  <si>
    <t>4.78</t>
  </si>
  <si>
    <t>-0.83</t>
  </si>
  <si>
    <t>ETC</t>
  </si>
  <si>
    <t>3.60</t>
  </si>
  <si>
    <t>GREEN</t>
  </si>
  <si>
    <t>47.00</t>
  </si>
  <si>
    <t>3.10</t>
  </si>
  <si>
    <t>6.85</t>
  </si>
  <si>
    <t>KBSPIF</t>
  </si>
  <si>
    <t>11.60</t>
  </si>
  <si>
    <t>LANNA</t>
  </si>
  <si>
    <t>19.80</t>
  </si>
  <si>
    <t>19.40</t>
  </si>
  <si>
    <t>MDX</t>
  </si>
  <si>
    <t>NOVA</t>
  </si>
  <si>
    <t>13.60</t>
  </si>
  <si>
    <t>-0.30</t>
  </si>
  <si>
    <t>25.50</t>
  </si>
  <si>
    <t>1.56</t>
  </si>
  <si>
    <t>QTC</t>
  </si>
  <si>
    <t>4.88</t>
  </si>
  <si>
    <t>4.98</t>
  </si>
  <si>
    <t>4.94</t>
  </si>
  <si>
    <t>RPC</t>
  </si>
  <si>
    <t>1.16</t>
  </si>
  <si>
    <t>1.15</t>
  </si>
  <si>
    <t>SCG</t>
  </si>
  <si>
    <t>SCI</t>
  </si>
  <si>
    <t>2.34</t>
  </si>
  <si>
    <t>SGP</t>
  </si>
  <si>
    <t>SKE</t>
  </si>
  <si>
    <t>0.85</t>
  </si>
  <si>
    <t>0.78</t>
  </si>
  <si>
    <t>0.82</t>
  </si>
  <si>
    <t>+0.03</t>
  </si>
  <si>
    <t>SOLAR</t>
  </si>
  <si>
    <t>1.09</t>
  </si>
  <si>
    <t>16.20</t>
  </si>
  <si>
    <t>9.70</t>
  </si>
  <si>
    <t>0.76</t>
  </si>
  <si>
    <t>0.77</t>
  </si>
  <si>
    <t>0.73</t>
  </si>
  <si>
    <t>0.74</t>
  </si>
  <si>
    <t>SUPEREIF</t>
  </si>
  <si>
    <t>-0.85</t>
  </si>
  <si>
    <t>3.56</t>
  </si>
  <si>
    <t>3.50</t>
  </si>
  <si>
    <t>TAE</t>
  </si>
  <si>
    <t>1.95</t>
  </si>
  <si>
    <t>-0.51</t>
  </si>
  <si>
    <t>TCC</t>
  </si>
  <si>
    <t>0.98</t>
  </si>
  <si>
    <t>0.90</t>
  </si>
  <si>
    <t>0.92</t>
  </si>
  <si>
    <t>2.10</t>
  </si>
  <si>
    <t>2.12</t>
  </si>
  <si>
    <t>2.08</t>
  </si>
  <si>
    <t>1.94</t>
  </si>
  <si>
    <t>1.96</t>
  </si>
  <si>
    <t>3.84</t>
  </si>
  <si>
    <t>3.86</t>
  </si>
  <si>
    <t>+0.52</t>
  </si>
  <si>
    <t>WP</t>
  </si>
  <si>
    <t>4.72</t>
  </si>
  <si>
    <t>4.74</t>
  </si>
  <si>
    <t>4.52</t>
  </si>
  <si>
    <t>+0.44</t>
  </si>
  <si>
    <t>ASAP</t>
  </si>
  <si>
    <t>3.16</t>
  </si>
  <si>
    <t>17.40</t>
  </si>
  <si>
    <t>BYD</t>
  </si>
  <si>
    <t>12.40</t>
  </si>
  <si>
    <t>12.00</t>
  </si>
  <si>
    <t>-0.81</t>
  </si>
  <si>
    <t>CGH</t>
  </si>
  <si>
    <t>11.50</t>
  </si>
  <si>
    <t>2.58</t>
  </si>
  <si>
    <t>FNS</t>
  </si>
  <si>
    <t>3.52</t>
  </si>
  <si>
    <t>3.48</t>
  </si>
  <si>
    <t>FSS</t>
  </si>
  <si>
    <t>4.16</t>
  </si>
  <si>
    <t>GBX</t>
  </si>
  <si>
    <t>1.11</t>
  </si>
  <si>
    <t>1.13</t>
  </si>
  <si>
    <t>+0.90</t>
  </si>
  <si>
    <t>HENG</t>
  </si>
  <si>
    <t>3.22</t>
  </si>
  <si>
    <t>3.20</t>
  </si>
  <si>
    <t>IFS</t>
  </si>
  <si>
    <t>KCAR</t>
  </si>
  <si>
    <t>8.70</t>
  </si>
  <si>
    <t>KGI</t>
  </si>
  <si>
    <t>57.25</t>
  </si>
  <si>
    <t>MFC</t>
  </si>
  <si>
    <t>5.85</t>
  </si>
  <si>
    <t>5.80</t>
  </si>
  <si>
    <t>ML</t>
  </si>
  <si>
    <t>1.20</t>
  </si>
  <si>
    <t>MST</t>
  </si>
  <si>
    <t>11.90</t>
  </si>
  <si>
    <t>5.75</t>
  </si>
  <si>
    <t>-0.86</t>
  </si>
  <si>
    <t>0.02</t>
  </si>
  <si>
    <t>PL</t>
  </si>
  <si>
    <t>2.68</t>
  </si>
  <si>
    <t>4.06</t>
  </si>
  <si>
    <t>TK</t>
  </si>
  <si>
    <t>TNITY</t>
  </si>
  <si>
    <t>UOBKH</t>
  </si>
  <si>
    <t>XPG</t>
  </si>
  <si>
    <t>1.72</t>
  </si>
  <si>
    <t>1.69</t>
  </si>
  <si>
    <t>32.25</t>
  </si>
  <si>
    <t>CIMBT</t>
  </si>
  <si>
    <t>0.83</t>
  </si>
  <si>
    <t>0.81</t>
  </si>
  <si>
    <t>15.60</t>
  </si>
  <si>
    <t>LHFG</t>
  </si>
  <si>
    <t>1.31</t>
  </si>
  <si>
    <t>1.28</t>
  </si>
  <si>
    <t>1.29</t>
  </si>
  <si>
    <t>1.23</t>
  </si>
  <si>
    <t>AYUD</t>
  </si>
  <si>
    <t>BKI</t>
  </si>
  <si>
    <t>BUI</t>
  </si>
  <si>
    <t>CHARAN</t>
  </si>
  <si>
    <t>INSURE</t>
  </si>
  <si>
    <t>KWI</t>
  </si>
  <si>
    <t>MTI</t>
  </si>
  <si>
    <t>NKI</t>
  </si>
  <si>
    <t>+1.22</t>
  </si>
  <si>
    <t>NSI</t>
  </si>
  <si>
    <t>4.66</t>
  </si>
  <si>
    <t>4.46</t>
  </si>
  <si>
    <t>TGH</t>
  </si>
  <si>
    <t>THRE</t>
  </si>
  <si>
    <t>TIPH</t>
  </si>
  <si>
    <t>47.25</t>
  </si>
  <si>
    <t>0.38</t>
  </si>
  <si>
    <t>0.36</t>
  </si>
  <si>
    <t>TVI</t>
  </si>
  <si>
    <t>AHC</t>
  </si>
  <si>
    <t>+0.08</t>
  </si>
  <si>
    <t>CMR</t>
  </si>
  <si>
    <t>7.50</t>
  </si>
  <si>
    <t>7.35</t>
  </si>
  <si>
    <t>7.40</t>
  </si>
  <si>
    <t>KDH</t>
  </si>
  <si>
    <t>M-CHAI</t>
  </si>
  <si>
    <t>NEW</t>
  </si>
  <si>
    <t>NTV</t>
  </si>
  <si>
    <t>14.60</t>
  </si>
  <si>
    <t>PRINC</t>
  </si>
  <si>
    <t>RAM</t>
  </si>
  <si>
    <t>51.50</t>
  </si>
  <si>
    <t>32.50</t>
  </si>
  <si>
    <t>SKR</t>
  </si>
  <si>
    <t>2.32</t>
  </si>
  <si>
    <t>VIH</t>
  </si>
  <si>
    <t>9.95</t>
  </si>
  <si>
    <t>10.20</t>
  </si>
  <si>
    <t>9.85</t>
  </si>
  <si>
    <t>WPH</t>
  </si>
  <si>
    <t>3.06</t>
  </si>
  <si>
    <t>ASIA</t>
  </si>
  <si>
    <t>7.55</t>
  </si>
  <si>
    <t>BEYOND</t>
  </si>
  <si>
    <t>-0.84</t>
  </si>
  <si>
    <t>+2.00</t>
  </si>
  <si>
    <t>CSR</t>
  </si>
  <si>
    <t>DUSIT</t>
  </si>
  <si>
    <t>4.00</t>
  </si>
  <si>
    <t>GRAND</t>
  </si>
  <si>
    <t>LRH</t>
  </si>
  <si>
    <t>MANRIN</t>
  </si>
  <si>
    <t>22.50</t>
  </si>
  <si>
    <t>+0.45</t>
  </si>
  <si>
    <t>OHTL</t>
  </si>
  <si>
    <t>ROH</t>
  </si>
  <si>
    <t>4.58</t>
  </si>
  <si>
    <t>SHANG</t>
  </si>
  <si>
    <t>4.28</t>
  </si>
  <si>
    <t>2.72</t>
  </si>
  <si>
    <t>2.86</t>
  </si>
  <si>
    <t>ASIMAR</t>
  </si>
  <si>
    <t>2.00</t>
  </si>
  <si>
    <t>2.02</t>
  </si>
  <si>
    <t>B</t>
  </si>
  <si>
    <t>10.80</t>
  </si>
  <si>
    <t>8.80</t>
  </si>
  <si>
    <t>BIOTEC</t>
  </si>
  <si>
    <t>1.18</t>
  </si>
  <si>
    <t>4.18</t>
  </si>
  <si>
    <t>4.20</t>
  </si>
  <si>
    <t>13.70</t>
  </si>
  <si>
    <t>13.90</t>
  </si>
  <si>
    <t>-0.71</t>
  </si>
  <si>
    <t>KIAT</t>
  </si>
  <si>
    <t>0.44</t>
  </si>
  <si>
    <t>KWC</t>
  </si>
  <si>
    <t>MENA</t>
  </si>
  <si>
    <t>1.54</t>
  </si>
  <si>
    <t>4.14</t>
  </si>
  <si>
    <t>2.16</t>
  </si>
  <si>
    <t>18.80</t>
  </si>
  <si>
    <t>18.90</t>
  </si>
  <si>
    <t>+0.53</t>
  </si>
  <si>
    <t>42.50</t>
  </si>
  <si>
    <t>-0.65</t>
  </si>
  <si>
    <t>TSTE</t>
  </si>
  <si>
    <t>9.35</t>
  </si>
  <si>
    <t>BWG</t>
  </si>
  <si>
    <t>0.91</t>
  </si>
  <si>
    <t>0.89</t>
  </si>
  <si>
    <t>GENCO</t>
  </si>
  <si>
    <t>0.68</t>
  </si>
  <si>
    <t>0.69</t>
  </si>
  <si>
    <t>0.67</t>
  </si>
  <si>
    <t>B52</t>
  </si>
  <si>
    <t>BIG</t>
  </si>
  <si>
    <t>0.70</t>
  </si>
  <si>
    <t>30.75</t>
  </si>
  <si>
    <t>-0.06</t>
  </si>
  <si>
    <t>35.00</t>
  </si>
  <si>
    <t>CSS</t>
  </si>
  <si>
    <t>1.75</t>
  </si>
  <si>
    <t>16.90</t>
  </si>
  <si>
    <t>16.70</t>
  </si>
  <si>
    <t>FN</t>
  </si>
  <si>
    <t>FTE</t>
  </si>
  <si>
    <t>1.58</t>
  </si>
  <si>
    <t>19.00</t>
  </si>
  <si>
    <t>-1.05</t>
  </si>
  <si>
    <t>ICC</t>
  </si>
  <si>
    <t>16.50</t>
  </si>
  <si>
    <t>IT</t>
  </si>
  <si>
    <t>KAMART</t>
  </si>
  <si>
    <t>4.96</t>
  </si>
  <si>
    <t>LOXLEY</t>
  </si>
  <si>
    <t>2.30</t>
  </si>
  <si>
    <t>-1.43</t>
  </si>
  <si>
    <t>9.40</t>
  </si>
  <si>
    <t>MIDA</t>
  </si>
  <si>
    <t>0.45</t>
  </si>
  <si>
    <t>0.46</t>
  </si>
  <si>
    <t>RSP</t>
  </si>
  <si>
    <t>2.64</t>
  </si>
  <si>
    <t>2.78</t>
  </si>
  <si>
    <t>2.74</t>
  </si>
  <si>
    <t>20.80</t>
  </si>
  <si>
    <t>SCM</t>
  </si>
  <si>
    <t>SPC</t>
  </si>
  <si>
    <t>68.50</t>
  </si>
  <si>
    <t>SPI</t>
  </si>
  <si>
    <t>SVT</t>
  </si>
  <si>
    <t>AMARIN</t>
  </si>
  <si>
    <t>AQUA</t>
  </si>
  <si>
    <t>0.58</t>
  </si>
  <si>
    <t>0.59</t>
  </si>
  <si>
    <t>AS</t>
  </si>
  <si>
    <t>14.10</t>
  </si>
  <si>
    <t>FE</t>
  </si>
  <si>
    <t>GPI</t>
  </si>
  <si>
    <t>1.81</t>
  </si>
  <si>
    <t>1.76</t>
  </si>
  <si>
    <t>GRAMMY</t>
  </si>
  <si>
    <t>4.70</t>
  </si>
  <si>
    <t>MACO</t>
  </si>
  <si>
    <t>0.65</t>
  </si>
  <si>
    <t>MATCH</t>
  </si>
  <si>
    <t>2.20</t>
  </si>
  <si>
    <t>2.14</t>
  </si>
  <si>
    <t>MATI</t>
  </si>
  <si>
    <t>9.60</t>
  </si>
  <si>
    <t>MCOT</t>
  </si>
  <si>
    <t>1.66</t>
  </si>
  <si>
    <t>1.68</t>
  </si>
  <si>
    <t>MPIC</t>
  </si>
  <si>
    <t>1.89</t>
  </si>
  <si>
    <t>PRAKIT</t>
  </si>
  <si>
    <t>10.00</t>
  </si>
  <si>
    <t>PTECH</t>
  </si>
  <si>
    <t>SE-ED</t>
  </si>
  <si>
    <t>2.76</t>
  </si>
  <si>
    <t>2.84</t>
  </si>
  <si>
    <t>9.80</t>
  </si>
  <si>
    <t>5.00</t>
  </si>
  <si>
    <t>0.60</t>
  </si>
  <si>
    <t>2S</t>
  </si>
  <si>
    <t>AMC</t>
  </si>
  <si>
    <t>BSBM</t>
  </si>
  <si>
    <t>CEN</t>
  </si>
  <si>
    <t>2.82</t>
  </si>
  <si>
    <t>CITY</t>
  </si>
  <si>
    <t>CSP</t>
  </si>
  <si>
    <t>GJS</t>
  </si>
  <si>
    <t>0.40</t>
  </si>
  <si>
    <t>INOX</t>
  </si>
  <si>
    <t>LHK</t>
  </si>
  <si>
    <t>MILL</t>
  </si>
  <si>
    <t>PAP</t>
  </si>
  <si>
    <t>3.94</t>
  </si>
  <si>
    <t>PERM</t>
  </si>
  <si>
    <t>+1.16</t>
  </si>
  <si>
    <t>SAM</t>
  </si>
  <si>
    <t>SMIT</t>
  </si>
  <si>
    <t>4.84</t>
  </si>
  <si>
    <t>SSSC</t>
  </si>
  <si>
    <t>TGPRO</t>
  </si>
  <si>
    <t>0.32</t>
  </si>
  <si>
    <t>THE</t>
  </si>
  <si>
    <t>TSTH</t>
  </si>
  <si>
    <t>1.22</t>
  </si>
  <si>
    <t>TWP</t>
  </si>
  <si>
    <t>TYCN</t>
  </si>
  <si>
    <t>16.60</t>
  </si>
  <si>
    <t>ALUCON</t>
  </si>
  <si>
    <t>+0.96</t>
  </si>
  <si>
    <t>CSC</t>
  </si>
  <si>
    <t>0.39</t>
  </si>
  <si>
    <t>23.10</t>
  </si>
  <si>
    <t>3.92</t>
  </si>
  <si>
    <t>SITHAI</t>
  </si>
  <si>
    <t>1.24</t>
  </si>
  <si>
    <t>SLP</t>
  </si>
  <si>
    <t>14.30</t>
  </si>
  <si>
    <t>SPACK</t>
  </si>
  <si>
    <t>TCOAT</t>
  </si>
  <si>
    <t>TFI</t>
  </si>
  <si>
    <t>0.17</t>
  </si>
  <si>
    <t>0.18</t>
  </si>
  <si>
    <t>43.25</t>
  </si>
  <si>
    <t>TMD</t>
  </si>
  <si>
    <t>TOPP</t>
  </si>
  <si>
    <t>TPBI</t>
  </si>
  <si>
    <t>4.30</t>
  </si>
  <si>
    <t>-0.92</t>
  </si>
  <si>
    <t>TPP</t>
  </si>
  <si>
    <t>23.70</t>
  </si>
  <si>
    <t>BCT</t>
  </si>
  <si>
    <t>CMAN</t>
  </si>
  <si>
    <t>+0.12</t>
  </si>
  <si>
    <t>GC</t>
  </si>
  <si>
    <t>GIFT</t>
  </si>
  <si>
    <t>NFC</t>
  </si>
  <si>
    <t>PATO</t>
  </si>
  <si>
    <t>PMTA</t>
  </si>
  <si>
    <t>SUTHA</t>
  </si>
  <si>
    <t>TCCC</t>
  </si>
  <si>
    <t>TPA</t>
  </si>
  <si>
    <t>UP</t>
  </si>
  <si>
    <t>3K-BAT</t>
  </si>
  <si>
    <t>ACG</t>
  </si>
  <si>
    <t>CWT</t>
  </si>
  <si>
    <t>EASON</t>
  </si>
  <si>
    <t>GYT</t>
  </si>
  <si>
    <t>HFT</t>
  </si>
  <si>
    <t>IHL</t>
  </si>
  <si>
    <t>INGRS</t>
  </si>
  <si>
    <t>SPG</t>
  </si>
  <si>
    <t>TKT</t>
  </si>
  <si>
    <t>TNPC</t>
  </si>
  <si>
    <t>TRU</t>
  </si>
  <si>
    <t>ALLA</t>
  </si>
  <si>
    <t>1.48</t>
  </si>
  <si>
    <t>1.47</t>
  </si>
  <si>
    <t>ASEFA</t>
  </si>
  <si>
    <t>3.96</t>
  </si>
  <si>
    <t>CPT</t>
  </si>
  <si>
    <t>CRANE</t>
  </si>
  <si>
    <t>1.19</t>
  </si>
  <si>
    <t>CTW</t>
  </si>
  <si>
    <t>FMT</t>
  </si>
  <si>
    <t>31.00</t>
  </si>
  <si>
    <t>HTECH</t>
  </si>
  <si>
    <t>PK</t>
  </si>
  <si>
    <t>2.18</t>
  </si>
  <si>
    <t>TCJ</t>
  </si>
  <si>
    <t>TPCS</t>
  </si>
  <si>
    <t>VARO</t>
  </si>
  <si>
    <t>AFC</t>
  </si>
  <si>
    <t>BTNC</t>
  </si>
  <si>
    <t>CPH</t>
  </si>
  <si>
    <t>CPL</t>
  </si>
  <si>
    <t>4.92</t>
  </si>
  <si>
    <t>NC</t>
  </si>
  <si>
    <t>PAF</t>
  </si>
  <si>
    <t>1.84</t>
  </si>
  <si>
    <t>PDJ</t>
  </si>
  <si>
    <t>PG</t>
  </si>
  <si>
    <t>22.60</t>
  </si>
  <si>
    <t>SAWANG</t>
  </si>
  <si>
    <t>SUC</t>
  </si>
  <si>
    <t>TNL</t>
  </si>
  <si>
    <t>TR</t>
  </si>
  <si>
    <t>TTI</t>
  </si>
  <si>
    <t>TTT</t>
  </si>
  <si>
    <t>53.50</t>
  </si>
  <si>
    <t>UPF</t>
  </si>
  <si>
    <t>WACOAL</t>
  </si>
  <si>
    <t>AJA</t>
  </si>
  <si>
    <t>0.28</t>
  </si>
  <si>
    <t>DTCI</t>
  </si>
  <si>
    <t>FANCY</t>
  </si>
  <si>
    <t>FTI</t>
  </si>
  <si>
    <t>KYE</t>
  </si>
  <si>
    <t>L&amp;E</t>
  </si>
  <si>
    <t>MODERN</t>
  </si>
  <si>
    <t>OGC</t>
  </si>
  <si>
    <t>ROCK</t>
  </si>
  <si>
    <t>SIAM</t>
  </si>
  <si>
    <t>1.73</t>
  </si>
  <si>
    <t>TCMC</t>
  </si>
  <si>
    <t>2.06</t>
  </si>
  <si>
    <t>APCO</t>
  </si>
  <si>
    <t>DDD</t>
  </si>
  <si>
    <t>-0.68</t>
  </si>
  <si>
    <t>JCT</t>
  </si>
  <si>
    <t>NV</t>
  </si>
  <si>
    <t>OCC</t>
  </si>
  <si>
    <t>AIMCG</t>
  </si>
  <si>
    <t>AIMIRT</t>
  </si>
  <si>
    <t>AMATAR</t>
  </si>
  <si>
    <t>B-WORK</t>
  </si>
  <si>
    <t>BKKCP</t>
  </si>
  <si>
    <t>BOFFICE</t>
  </si>
  <si>
    <t>CPNCG</t>
  </si>
  <si>
    <t>-0.55</t>
  </si>
  <si>
    <t>CPTGF</t>
  </si>
  <si>
    <t>CTARAF</t>
  </si>
  <si>
    <t>DREIT</t>
  </si>
  <si>
    <t>ERWPF</t>
  </si>
  <si>
    <t>FUTUREPF</t>
  </si>
  <si>
    <t>GAHREIT</t>
  </si>
  <si>
    <t>GROREIT</t>
  </si>
  <si>
    <t>9.75</t>
  </si>
  <si>
    <t>GVREIT</t>
  </si>
  <si>
    <t>HPF</t>
  </si>
  <si>
    <t>4.56</t>
  </si>
  <si>
    <t>14.90</t>
  </si>
  <si>
    <t>INETREIT</t>
  </si>
  <si>
    <t>KPNPF</t>
  </si>
  <si>
    <t>KTBSTMR</t>
  </si>
  <si>
    <t>9.45</t>
  </si>
  <si>
    <t>LHHOTEL</t>
  </si>
  <si>
    <t>9.15</t>
  </si>
  <si>
    <t>LHPF</t>
  </si>
  <si>
    <t>LHSC</t>
  </si>
  <si>
    <t>-0.96</t>
  </si>
  <si>
    <t>LUXF</t>
  </si>
  <si>
    <t>M-II</t>
  </si>
  <si>
    <t>M-PAT</t>
  </si>
  <si>
    <t>M-STOR</t>
  </si>
  <si>
    <t>MIPF</t>
  </si>
  <si>
    <t>MIT</t>
  </si>
  <si>
    <t>MJLF</t>
  </si>
  <si>
    <t>MNIT</t>
  </si>
  <si>
    <t>MNIT2</t>
  </si>
  <si>
    <t>MNRF</t>
  </si>
  <si>
    <t>POPF</t>
  </si>
  <si>
    <t>PPF</t>
  </si>
  <si>
    <t>PROSPECT</t>
  </si>
  <si>
    <t>QHHR</t>
  </si>
  <si>
    <t>QHOP</t>
  </si>
  <si>
    <t>QHPF</t>
  </si>
  <si>
    <t>2.62</t>
  </si>
  <si>
    <t>SIRIP</t>
  </si>
  <si>
    <t>SPRIME</t>
  </si>
  <si>
    <t>SRIPANWA</t>
  </si>
  <si>
    <t>SSPF</t>
  </si>
  <si>
    <t>SSTRT</t>
  </si>
  <si>
    <t>TIF1</t>
  </si>
  <si>
    <t>8.90</t>
  </si>
  <si>
    <t>TLHPF</t>
  </si>
  <si>
    <t>TNPF</t>
  </si>
  <si>
    <t>TPRIME</t>
  </si>
  <si>
    <t>TTLPF</t>
  </si>
  <si>
    <t>22.70</t>
  </si>
  <si>
    <t>TU-PF</t>
  </si>
  <si>
    <t>URBNPF</t>
  </si>
  <si>
    <t>WHABT</t>
  </si>
  <si>
    <t>+1.10</t>
  </si>
  <si>
    <t>WHAIR</t>
  </si>
  <si>
    <t>BKD</t>
  </si>
  <si>
    <t>3.26</t>
  </si>
  <si>
    <t>CIVIL</t>
  </si>
  <si>
    <t>CNT</t>
  </si>
  <si>
    <t>0.20</t>
  </si>
  <si>
    <t>0.19</t>
  </si>
  <si>
    <t>1.88</t>
  </si>
  <si>
    <t>1.86</t>
  </si>
  <si>
    <t>0.71</t>
  </si>
  <si>
    <t>PLE</t>
  </si>
  <si>
    <t>0.75</t>
  </si>
  <si>
    <t>PREB</t>
  </si>
  <si>
    <t>+0.63</t>
  </si>
  <si>
    <t>1.61</t>
  </si>
  <si>
    <t>1.63</t>
  </si>
  <si>
    <t>SRICHA</t>
  </si>
  <si>
    <t>STPI</t>
  </si>
  <si>
    <t>1.67</t>
  </si>
  <si>
    <t>6.65</t>
  </si>
  <si>
    <t>TEKA</t>
  </si>
  <si>
    <t>TPOLY</t>
  </si>
  <si>
    <t>0.29</t>
  </si>
  <si>
    <t>0.27</t>
  </si>
  <si>
    <t>TRITN</t>
  </si>
  <si>
    <t>WGE</t>
  </si>
  <si>
    <t>1.57</t>
  </si>
  <si>
    <t>A</t>
  </si>
  <si>
    <t>AMATAV</t>
  </si>
  <si>
    <t>0.03</t>
  </si>
  <si>
    <t>ASW</t>
  </si>
  <si>
    <t>BLAND</t>
  </si>
  <si>
    <t>BROCK</t>
  </si>
  <si>
    <t>CGD</t>
  </si>
  <si>
    <t>CI</t>
  </si>
  <si>
    <t>-1.22</t>
  </si>
  <si>
    <t>CMC</t>
  </si>
  <si>
    <t>1.60</t>
  </si>
  <si>
    <t>ESTAR</t>
  </si>
  <si>
    <t>0.35</t>
  </si>
  <si>
    <t>EVER</t>
  </si>
  <si>
    <t>0.26</t>
  </si>
  <si>
    <t>GLAND</t>
  </si>
  <si>
    <t>J</t>
  </si>
  <si>
    <t>JCK</t>
  </si>
  <si>
    <t>0.56</t>
  </si>
  <si>
    <t>0.54</t>
  </si>
  <si>
    <t>8.25</t>
  </si>
  <si>
    <t>MJD</t>
  </si>
  <si>
    <t>1.64</t>
  </si>
  <si>
    <t>MK</t>
  </si>
  <si>
    <t>NCH</t>
  </si>
  <si>
    <t>1.49</t>
  </si>
  <si>
    <t>1.51</t>
  </si>
  <si>
    <t>NNCL</t>
  </si>
  <si>
    <t>-0.08</t>
  </si>
  <si>
    <t>NUSA</t>
  </si>
  <si>
    <t>NVD</t>
  </si>
  <si>
    <t>PEACE</t>
  </si>
  <si>
    <t>PF</t>
  </si>
  <si>
    <t>PIN</t>
  </si>
  <si>
    <t>PLAT</t>
  </si>
  <si>
    <t>PRECHA</t>
  </si>
  <si>
    <t>PRIN</t>
  </si>
  <si>
    <t>2.88</t>
  </si>
  <si>
    <t>+0.70</t>
  </si>
  <si>
    <t>RICHY</t>
  </si>
  <si>
    <t>RML</t>
  </si>
  <si>
    <t>SAMCO</t>
  </si>
  <si>
    <t>1.52</t>
  </si>
  <si>
    <t>UV</t>
  </si>
  <si>
    <t>3.02</t>
  </si>
  <si>
    <t>WIN</t>
  </si>
  <si>
    <t>CCP</t>
  </si>
  <si>
    <t>COTTO</t>
  </si>
  <si>
    <t>DCON</t>
  </si>
  <si>
    <t>GEL</t>
  </si>
  <si>
    <t>PPP</t>
  </si>
  <si>
    <t>Q-CON</t>
  </si>
  <si>
    <t>STECH</t>
  </si>
  <si>
    <t>UMI</t>
  </si>
  <si>
    <t>VNG</t>
  </si>
  <si>
    <t>WIIK</t>
  </si>
  <si>
    <t>APP</t>
  </si>
  <si>
    <t>BBIK</t>
  </si>
  <si>
    <t>BE8</t>
  </si>
  <si>
    <t>COMAN</t>
  </si>
  <si>
    <t>DITTO</t>
  </si>
  <si>
    <t>ICN</t>
  </si>
  <si>
    <t>IIG</t>
  </si>
  <si>
    <t>IRCP</t>
  </si>
  <si>
    <t>PLANET</t>
  </si>
  <si>
    <t>PROEN</t>
  </si>
  <si>
    <t>SECURE</t>
  </si>
  <si>
    <t>SICT</t>
  </si>
  <si>
    <t>SIMAT</t>
  </si>
  <si>
    <t>TPS</t>
  </si>
  <si>
    <t>AU</t>
  </si>
  <si>
    <t>0.16</t>
  </si>
  <si>
    <t>KASET</t>
  </si>
  <si>
    <t>2.26</t>
  </si>
  <si>
    <t>MUD</t>
  </si>
  <si>
    <t>TMILL</t>
  </si>
  <si>
    <t>16.40</t>
  </si>
  <si>
    <t>ALPHAX</t>
  </si>
  <si>
    <t>BGT</t>
  </si>
  <si>
    <t>3.34</t>
  </si>
  <si>
    <t>BIZ</t>
  </si>
  <si>
    <t>DOD</t>
  </si>
  <si>
    <t>ECF</t>
  </si>
  <si>
    <t>HPT</t>
  </si>
  <si>
    <t>0.84</t>
  </si>
  <si>
    <t>IP</t>
  </si>
  <si>
    <t>JUBILE</t>
  </si>
  <si>
    <t>MOONG</t>
  </si>
  <si>
    <t>NPK</t>
  </si>
  <si>
    <t>15.80</t>
  </si>
  <si>
    <t>SMD</t>
  </si>
  <si>
    <t>2.80</t>
  </si>
  <si>
    <t>WINMED</t>
  </si>
  <si>
    <t>AF</t>
  </si>
  <si>
    <t>AIRA</t>
  </si>
  <si>
    <t>ASN</t>
  </si>
  <si>
    <t>BROOK</t>
  </si>
  <si>
    <t>GCAP</t>
  </si>
  <si>
    <t>KCC</t>
  </si>
  <si>
    <t>LIT</t>
  </si>
  <si>
    <t>MITSIB</t>
  </si>
  <si>
    <t>SGF</t>
  </si>
  <si>
    <t>TQR</t>
  </si>
  <si>
    <t>ADB</t>
  </si>
  <si>
    <t>BM</t>
  </si>
  <si>
    <t>CHO</t>
  </si>
  <si>
    <t>CHOW</t>
  </si>
  <si>
    <t>COLOR</t>
  </si>
  <si>
    <t>CPR</t>
  </si>
  <si>
    <t>FPI</t>
  </si>
  <si>
    <t>GTB</t>
  </si>
  <si>
    <t>KCM</t>
  </si>
  <si>
    <t>KUMWEL</t>
  </si>
  <si>
    <t>KWM</t>
  </si>
  <si>
    <t>MBAX</t>
  </si>
  <si>
    <t>NDR</t>
  </si>
  <si>
    <t>PACO</t>
  </si>
  <si>
    <t>PDG</t>
  </si>
  <si>
    <t>PIMO</t>
  </si>
  <si>
    <t>PJW</t>
  </si>
  <si>
    <t>PRAPAT</t>
  </si>
  <si>
    <t>RWI</t>
  </si>
  <si>
    <t>SALEE</t>
  </si>
  <si>
    <t>SANKO</t>
  </si>
  <si>
    <t>SELIC</t>
  </si>
  <si>
    <t>STP</t>
  </si>
  <si>
    <t>SWC</t>
  </si>
  <si>
    <t>TMC</t>
  </si>
  <si>
    <t>TMI</t>
  </si>
  <si>
    <t>TMW</t>
  </si>
  <si>
    <t>TPLAS</t>
  </si>
  <si>
    <t>TRV</t>
  </si>
  <si>
    <t>UBIS</t>
  </si>
  <si>
    <t>UEC</t>
  </si>
  <si>
    <t>UKEM</t>
  </si>
  <si>
    <t>UREKA</t>
  </si>
  <si>
    <t>YUASA</t>
  </si>
  <si>
    <t>ZIGA</t>
  </si>
  <si>
    <t>A5</t>
  </si>
  <si>
    <t>ALL</t>
  </si>
  <si>
    <t>1.10</t>
  </si>
  <si>
    <t>ARIN</t>
  </si>
  <si>
    <t>ARROW</t>
  </si>
  <si>
    <t>BC</t>
  </si>
  <si>
    <t>BSM</t>
  </si>
  <si>
    <t>BTW</t>
  </si>
  <si>
    <t>CAZ</t>
  </si>
  <si>
    <t>CHEWA</t>
  </si>
  <si>
    <t>CPANEL</t>
  </si>
  <si>
    <t>CRD</t>
  </si>
  <si>
    <t>DHOUSE</t>
  </si>
  <si>
    <t>DIMET</t>
  </si>
  <si>
    <t>DPAINT</t>
  </si>
  <si>
    <t>FLOYD</t>
  </si>
  <si>
    <t>IND</t>
  </si>
  <si>
    <t>+0.91</t>
  </si>
  <si>
    <t>JAK</t>
  </si>
  <si>
    <t>1.62</t>
  </si>
  <si>
    <t>K</t>
  </si>
  <si>
    <t>KUN</t>
  </si>
  <si>
    <t>META</t>
  </si>
  <si>
    <t>0.47</t>
  </si>
  <si>
    <t>PPS</t>
  </si>
  <si>
    <t>PROS</t>
  </si>
  <si>
    <t>PROUD</t>
  </si>
  <si>
    <t>SENAJ</t>
  </si>
  <si>
    <t>SK</t>
  </si>
  <si>
    <t>1.04</t>
  </si>
  <si>
    <t>SMART</t>
  </si>
  <si>
    <t>STC</t>
  </si>
  <si>
    <t>TAPAC</t>
  </si>
  <si>
    <t>THANA</t>
  </si>
  <si>
    <t>TIGER</t>
  </si>
  <si>
    <t>TITLE</t>
  </si>
  <si>
    <t>+1.75</t>
  </si>
  <si>
    <t>ABM</t>
  </si>
  <si>
    <t>PSTC</t>
  </si>
  <si>
    <t>PTC</t>
  </si>
  <si>
    <t>SAAM</t>
  </si>
  <si>
    <t>SEAOIL</t>
  </si>
  <si>
    <t>SR</t>
  </si>
  <si>
    <t>TAKUNI</t>
  </si>
  <si>
    <t>TRT</t>
  </si>
  <si>
    <t>UPA</t>
  </si>
  <si>
    <t>ADD</t>
  </si>
  <si>
    <t>AKP</t>
  </si>
  <si>
    <t>AMA</t>
  </si>
  <si>
    <t>ARIP</t>
  </si>
  <si>
    <t>ATP30</t>
  </si>
  <si>
    <t>1.90</t>
  </si>
  <si>
    <t>1.91</t>
  </si>
  <si>
    <t>AUCT</t>
  </si>
  <si>
    <t>7.85</t>
  </si>
  <si>
    <t>BIS</t>
  </si>
  <si>
    <t>BOL</t>
  </si>
  <si>
    <t>CEYE</t>
  </si>
  <si>
    <t>CMO</t>
  </si>
  <si>
    <t>D</t>
  </si>
  <si>
    <t>ETE</t>
  </si>
  <si>
    <t>1.40</t>
  </si>
  <si>
    <t>1.35</t>
  </si>
  <si>
    <t>FSMART</t>
  </si>
  <si>
    <t>FVC</t>
  </si>
  <si>
    <t>GLORY</t>
  </si>
  <si>
    <t>GSC</t>
  </si>
  <si>
    <t>HARN</t>
  </si>
  <si>
    <t>HEMP</t>
  </si>
  <si>
    <t>HL</t>
  </si>
  <si>
    <t>IMH</t>
  </si>
  <si>
    <t>KK</t>
  </si>
  <si>
    <t>KOOL</t>
  </si>
  <si>
    <t>LDC</t>
  </si>
  <si>
    <t>LEO</t>
  </si>
  <si>
    <t>MORE</t>
  </si>
  <si>
    <t>MVP</t>
  </si>
  <si>
    <t>NCL</t>
  </si>
  <si>
    <t>NINE</t>
  </si>
  <si>
    <t>OTO</t>
  </si>
  <si>
    <t>PHOL</t>
  </si>
  <si>
    <t>PICO</t>
  </si>
  <si>
    <t>QLT</t>
  </si>
  <si>
    <t>RP</t>
  </si>
  <si>
    <t>SE</t>
  </si>
  <si>
    <t>THMUI</t>
  </si>
  <si>
    <t>TNDT</t>
  </si>
  <si>
    <t>TVT</t>
  </si>
  <si>
    <t>VL</t>
  </si>
  <si>
    <t>WINNER</t>
  </si>
  <si>
    <t>+1.61</t>
  </si>
  <si>
    <t>+1.85</t>
  </si>
  <si>
    <t>-0.91</t>
  </si>
  <si>
    <t>6.15</t>
  </si>
  <si>
    <t>52.50</t>
  </si>
  <si>
    <t>9.20</t>
  </si>
  <si>
    <t>23.80</t>
  </si>
  <si>
    <t>+0.93</t>
  </si>
  <si>
    <t>1.79</t>
  </si>
  <si>
    <t>+0.64</t>
  </si>
  <si>
    <t>4.54</t>
  </si>
  <si>
    <t>+1.06</t>
  </si>
  <si>
    <t>20.40</t>
  </si>
  <si>
    <t>+0.47</t>
  </si>
  <si>
    <t>-1.83</t>
  </si>
  <si>
    <t>+0.94</t>
  </si>
  <si>
    <t>59.25</t>
  </si>
  <si>
    <t>+1.57</t>
  </si>
  <si>
    <t>3.30</t>
  </si>
  <si>
    <t>-1.54</t>
  </si>
  <si>
    <t>+0.74</t>
  </si>
  <si>
    <t>36.00</t>
  </si>
  <si>
    <t>+1.77</t>
  </si>
  <si>
    <t>19.90</t>
  </si>
  <si>
    <t>+0.88</t>
  </si>
  <si>
    <t>3.38</t>
  </si>
  <si>
    <t>-0.73</t>
  </si>
  <si>
    <t>36.75</t>
  </si>
  <si>
    <t>36.50</t>
  </si>
  <si>
    <t>28.50</t>
  </si>
  <si>
    <t>-0.69</t>
  </si>
  <si>
    <t>45.50</t>
  </si>
  <si>
    <t>-1.55</t>
  </si>
  <si>
    <t>39.00</t>
  </si>
  <si>
    <t>39.25</t>
  </si>
  <si>
    <t>54.25</t>
  </si>
  <si>
    <t>+2.22</t>
  </si>
  <si>
    <t>+0.78</t>
  </si>
  <si>
    <t>1.41</t>
  </si>
  <si>
    <t>28.00</t>
  </si>
  <si>
    <t>30.50</t>
  </si>
  <si>
    <t>+2.50</t>
  </si>
  <si>
    <t>+1.23</t>
  </si>
  <si>
    <t>-1.96</t>
  </si>
  <si>
    <t>0.72</t>
  </si>
  <si>
    <t>1.06</t>
  </si>
  <si>
    <t>1.77</t>
  </si>
  <si>
    <t>2.98</t>
  </si>
  <si>
    <t>66.75</t>
  </si>
  <si>
    <t>41.75</t>
  </si>
  <si>
    <t>-0.72</t>
  </si>
  <si>
    <t>39.50</t>
  </si>
  <si>
    <t>-0.80</t>
  </si>
  <si>
    <t>40.75</t>
  </si>
  <si>
    <t>-1.69</t>
  </si>
  <si>
    <t>17.80</t>
  </si>
  <si>
    <t>20.10</t>
  </si>
  <si>
    <t>19.60</t>
  </si>
  <si>
    <t>40.25</t>
  </si>
  <si>
    <t>58.50</t>
  </si>
  <si>
    <t>+3.21</t>
  </si>
  <si>
    <t>-0.77</t>
  </si>
  <si>
    <t>70.50</t>
  </si>
  <si>
    <t>1.93</t>
  </si>
  <si>
    <t>1.07</t>
  </si>
  <si>
    <t>35.25</t>
  </si>
  <si>
    <t>35.75</t>
  </si>
  <si>
    <t>+0.76</t>
  </si>
  <si>
    <t>0.57</t>
  </si>
  <si>
    <t>0.55</t>
  </si>
  <si>
    <t>1.05</t>
  </si>
  <si>
    <t>+0.61</t>
  </si>
  <si>
    <t>54.00</t>
  </si>
  <si>
    <t>1.42</t>
  </si>
  <si>
    <t>+1.03</t>
  </si>
  <si>
    <t>-1.75</t>
  </si>
  <si>
    <t>+1.24</t>
  </si>
  <si>
    <t>6.80</t>
  </si>
  <si>
    <t>1.99</t>
  </si>
  <si>
    <t>3.40</t>
  </si>
  <si>
    <t>0.15</t>
  </si>
  <si>
    <t>BLESS</t>
  </si>
  <si>
    <t>0.62</t>
  </si>
  <si>
    <t>-1.30</t>
  </si>
  <si>
    <t>0.64</t>
  </si>
  <si>
    <t>0.63</t>
  </si>
  <si>
    <t>18.50</t>
  </si>
  <si>
    <t>18.60</t>
  </si>
  <si>
    <t>18.30</t>
  </si>
  <si>
    <t>TEGH</t>
  </si>
  <si>
    <t>1.45</t>
  </si>
  <si>
    <t>CH</t>
  </si>
  <si>
    <t>3.08</t>
  </si>
  <si>
    <t>+0.48</t>
  </si>
  <si>
    <t>57.75</t>
  </si>
  <si>
    <t>57.50</t>
  </si>
  <si>
    <t>+0.43</t>
  </si>
  <si>
    <t>+0.87</t>
  </si>
  <si>
    <t>+1.53</t>
  </si>
  <si>
    <t>200.00</t>
  </si>
  <si>
    <t>18.70</t>
  </si>
  <si>
    <t>16.30</t>
  </si>
  <si>
    <t>189.00</t>
  </si>
  <si>
    <t>-0.74</t>
  </si>
  <si>
    <t>-1.60</t>
  </si>
  <si>
    <t>56.75</t>
  </si>
  <si>
    <t>69.25</t>
  </si>
  <si>
    <t>53.00</t>
  </si>
  <si>
    <t>0.22</t>
  </si>
  <si>
    <t>0.21</t>
  </si>
  <si>
    <t>20.60</t>
  </si>
  <si>
    <t>-1.46</t>
  </si>
  <si>
    <t>-1.77</t>
  </si>
  <si>
    <t>1.44</t>
  </si>
  <si>
    <t>0.97</t>
  </si>
  <si>
    <t>0.95</t>
  </si>
  <si>
    <t>30.25</t>
  </si>
  <si>
    <t>60.00</t>
  </si>
  <si>
    <t>49.25</t>
  </si>
  <si>
    <t>19.10</t>
  </si>
  <si>
    <t>+0.98</t>
  </si>
  <si>
    <t>+3.00</t>
  </si>
  <si>
    <t>+1.78</t>
  </si>
  <si>
    <t>40.50</t>
  </si>
  <si>
    <t>1.74</t>
  </si>
  <si>
    <t>1.08</t>
  </si>
  <si>
    <t>TGE</t>
  </si>
  <si>
    <t>2.04</t>
  </si>
  <si>
    <t>8.35</t>
  </si>
  <si>
    <t>+0.49</t>
  </si>
  <si>
    <t>33.00</t>
  </si>
  <si>
    <t>+1.32</t>
  </si>
  <si>
    <t>ECL</t>
  </si>
  <si>
    <t>+0.68</t>
  </si>
  <si>
    <t>64.25</t>
  </si>
  <si>
    <t>56.50</t>
  </si>
  <si>
    <t>57.00</t>
  </si>
  <si>
    <t>4.12</t>
  </si>
  <si>
    <t>-0.48</t>
  </si>
  <si>
    <t>SCAP</t>
  </si>
  <si>
    <t>+1.42</t>
  </si>
  <si>
    <t>25.00</t>
  </si>
  <si>
    <t>24.70</t>
  </si>
  <si>
    <t>38.50</t>
  </si>
  <si>
    <t>41.50</t>
  </si>
  <si>
    <t>124.00</t>
  </si>
  <si>
    <t>4.80</t>
  </si>
  <si>
    <t>TLI</t>
  </si>
  <si>
    <t>-0.29</t>
  </si>
  <si>
    <t>320.00</t>
  </si>
  <si>
    <t>317.00</t>
  </si>
  <si>
    <t>318.00</t>
  </si>
  <si>
    <t>18.00</t>
  </si>
  <si>
    <t>+0.46</t>
  </si>
  <si>
    <t>+2.14</t>
  </si>
  <si>
    <t>+0.84</t>
  </si>
  <si>
    <t>50.25</t>
  </si>
  <si>
    <t>73.00</t>
  </si>
  <si>
    <t>71.00</t>
  </si>
  <si>
    <t>+1.04</t>
  </si>
  <si>
    <t>-0.61</t>
  </si>
  <si>
    <t>13.10</t>
  </si>
  <si>
    <t>18.40</t>
  </si>
  <si>
    <t>+3.33</t>
  </si>
  <si>
    <t>+1.37</t>
  </si>
  <si>
    <t>33.25</t>
  </si>
  <si>
    <t>58.25</t>
  </si>
  <si>
    <t>1.46</t>
  </si>
  <si>
    <t>+0.67</t>
  </si>
  <si>
    <t>64.50</t>
  </si>
  <si>
    <t>69.50</t>
  </si>
  <si>
    <t>18.20</t>
  </si>
  <si>
    <t>4.76</t>
  </si>
  <si>
    <t>-1.07</t>
  </si>
  <si>
    <t>-1.64</t>
  </si>
  <si>
    <t>0.96</t>
  </si>
  <si>
    <t>186.00</t>
  </si>
  <si>
    <t>-0.52</t>
  </si>
  <si>
    <t>+0.80</t>
  </si>
  <si>
    <t>52.00</t>
  </si>
  <si>
    <t>+2.75</t>
  </si>
  <si>
    <t>44.50</t>
  </si>
  <si>
    <t>24.30</t>
  </si>
  <si>
    <t>STANLY</t>
  </si>
  <si>
    <t>+0.51</t>
  </si>
  <si>
    <t>22.40</t>
  </si>
  <si>
    <t>39.75</t>
  </si>
  <si>
    <t>28.75</t>
  </si>
  <si>
    <t>S&amp;J</t>
  </si>
  <si>
    <t>BAREIT</t>
  </si>
  <si>
    <t>-0.98</t>
  </si>
  <si>
    <t>-1.03</t>
  </si>
  <si>
    <t>-1.72</t>
  </si>
  <si>
    <t>-0.41</t>
  </si>
  <si>
    <t>1.83</t>
  </si>
  <si>
    <t>66.50</t>
  </si>
  <si>
    <t>64.75</t>
  </si>
  <si>
    <t>-1.90</t>
  </si>
  <si>
    <t>1.26</t>
  </si>
  <si>
    <t>JSP</t>
  </si>
  <si>
    <t>24CS</t>
  </si>
  <si>
    <t>+0.26</t>
  </si>
  <si>
    <t>0.94</t>
  </si>
  <si>
    <t>+0.62</t>
  </si>
  <si>
    <t>0.37</t>
  </si>
  <si>
    <t>PSG</t>
  </si>
  <si>
    <t>YONG</t>
  </si>
  <si>
    <t>AMARC</t>
  </si>
  <si>
    <t>CHIC</t>
  </si>
  <si>
    <t>+1.43</t>
  </si>
  <si>
    <t>TVDH</t>
  </si>
  <si>
    <t>หลักทรัพย์.1</t>
  </si>
  <si>
    <t>เสนอ ซื้อ</t>
  </si>
  <si>
    <t>เสนอ ขาย</t>
  </si>
  <si>
    <t>ปริมาณ (หุ้น)</t>
  </si>
  <si>
    <t>มูลค่า ('000 บาท)</t>
  </si>
  <si>
    <t>0.61</t>
  </si>
  <si>
    <t>0.13</t>
  </si>
  <si>
    <t>0.14</t>
  </si>
  <si>
    <t>22.20</t>
  </si>
  <si>
    <t>-2.46</t>
  </si>
  <si>
    <t>AAI</t>
  </si>
  <si>
    <t>2.94</t>
  </si>
  <si>
    <t>BTG</t>
  </si>
  <si>
    <t>-1.49</t>
  </si>
  <si>
    <t>103.50</t>
  </si>
  <si>
    <t>104.00</t>
  </si>
  <si>
    <t>102.50</t>
  </si>
  <si>
    <t>+0.72</t>
  </si>
  <si>
    <t>24.00</t>
  </si>
  <si>
    <t>+0.82</t>
  </si>
  <si>
    <t>ITC</t>
  </si>
  <si>
    <t>6.90</t>
  </si>
  <si>
    <t>34.00</t>
  </si>
  <si>
    <t>5.95</t>
  </si>
  <si>
    <t>23.20</t>
  </si>
  <si>
    <t>24.10</t>
  </si>
  <si>
    <t>69.00</t>
  </si>
  <si>
    <t>1,100</t>
  </si>
  <si>
    <t>75.90</t>
  </si>
  <si>
    <t>PRG</t>
  </si>
  <si>
    <t>46.50</t>
  </si>
  <si>
    <t>9,200</t>
  </si>
  <si>
    <t>278.92</t>
  </si>
  <si>
    <t>24.50</t>
  </si>
  <si>
    <t>33,400</t>
  </si>
  <si>
    <t>280.55</t>
  </si>
  <si>
    <t>+0.85</t>
  </si>
  <si>
    <t>203.00</t>
  </si>
  <si>
    <t>201.00</t>
  </si>
  <si>
    <t>202</t>
  </si>
  <si>
    <t>40.81</t>
  </si>
  <si>
    <t>16.00</t>
  </si>
  <si>
    <t>1.82</t>
  </si>
  <si>
    <t>197.50</t>
  </si>
  <si>
    <t>198.50</t>
  </si>
  <si>
    <t>197.00</t>
  </si>
  <si>
    <t>198.00</t>
  </si>
  <si>
    <t>49.75</t>
  </si>
  <si>
    <t>DTCENT</t>
  </si>
  <si>
    <t>+2.78</t>
  </si>
  <si>
    <t>43.50</t>
  </si>
  <si>
    <t>44.25</t>
  </si>
  <si>
    <t>72.75</t>
  </si>
  <si>
    <t>74.00</t>
  </si>
  <si>
    <t>73.75</t>
  </si>
  <si>
    <t>73.50</t>
  </si>
  <si>
    <t>-0.53</t>
  </si>
  <si>
    <t>37.75</t>
  </si>
  <si>
    <t>37.25</t>
  </si>
  <si>
    <t>-0.67</t>
  </si>
  <si>
    <t>37.50</t>
  </si>
  <si>
    <t>47.50</t>
  </si>
  <si>
    <t>26.75</t>
  </si>
  <si>
    <t>22.30</t>
  </si>
  <si>
    <t>22.00</t>
  </si>
  <si>
    <t>1,000</t>
  </si>
  <si>
    <t>-12.50</t>
  </si>
  <si>
    <t>+1.28</t>
  </si>
  <si>
    <t>1.25</t>
  </si>
  <si>
    <t>1.00</t>
  </si>
  <si>
    <t>37.00</t>
  </si>
  <si>
    <t>-2.04</t>
  </si>
  <si>
    <t>36.25</t>
  </si>
  <si>
    <t>-2.33</t>
  </si>
  <si>
    <t>1.85</t>
  </si>
  <si>
    <t>-2.07</t>
  </si>
  <si>
    <t>87.50</t>
  </si>
  <si>
    <t>90.25</t>
  </si>
  <si>
    <t>89.50</t>
  </si>
  <si>
    <t>+3.47</t>
  </si>
  <si>
    <t>174.00</t>
  </si>
  <si>
    <t>175.00</t>
  </si>
  <si>
    <t>173.00</t>
  </si>
  <si>
    <t>173.50</t>
  </si>
  <si>
    <t>70.00</t>
  </si>
  <si>
    <t>53.75</t>
  </si>
  <si>
    <t>15.70</t>
  </si>
  <si>
    <t>+0.81</t>
  </si>
  <si>
    <t>PCC</t>
  </si>
  <si>
    <t>3.32</t>
  </si>
  <si>
    <t>169.50</t>
  </si>
  <si>
    <t>164.50</t>
  </si>
  <si>
    <t>166.00</t>
  </si>
  <si>
    <t>-4.00</t>
  </si>
  <si>
    <t>-2.35</t>
  </si>
  <si>
    <t>166.50</t>
  </si>
  <si>
    <t>42.75</t>
  </si>
  <si>
    <t>43.00</t>
  </si>
  <si>
    <t>0.93</t>
  </si>
  <si>
    <t>-1.06</t>
  </si>
  <si>
    <t>25,800</t>
  </si>
  <si>
    <t>TOP</t>
  </si>
  <si>
    <t>3.54</t>
  </si>
  <si>
    <t>205.00</t>
  </si>
  <si>
    <t>207.00</t>
  </si>
  <si>
    <t>3.18</t>
  </si>
  <si>
    <t>54.50</t>
  </si>
  <si>
    <t>24.80</t>
  </si>
  <si>
    <t>24.40</t>
  </si>
  <si>
    <t>24.60</t>
  </si>
  <si>
    <t>1.17</t>
  </si>
  <si>
    <t>-1.68</t>
  </si>
  <si>
    <t>47,500</t>
  </si>
  <si>
    <t>127.30</t>
  </si>
  <si>
    <t>+1.92</t>
  </si>
  <si>
    <t>+4.29</t>
  </si>
  <si>
    <t>-0.43</t>
  </si>
  <si>
    <t>SGC</t>
  </si>
  <si>
    <t>-1.61</t>
  </si>
  <si>
    <t>SM</t>
  </si>
  <si>
    <t>-0.95</t>
  </si>
  <si>
    <t>42.25</t>
  </si>
  <si>
    <t>42.00</t>
  </si>
  <si>
    <t>294.00</t>
  </si>
  <si>
    <t>292.00</t>
  </si>
  <si>
    <t>222.00</t>
  </si>
  <si>
    <t>123.50</t>
  </si>
  <si>
    <t>124.50</t>
  </si>
  <si>
    <t>2,500</t>
  </si>
  <si>
    <t>98.18</t>
  </si>
  <si>
    <t>214.00</t>
  </si>
  <si>
    <t>10,502</t>
  </si>
  <si>
    <t>2,247.43</t>
  </si>
  <si>
    <t>20.50</t>
  </si>
  <si>
    <t>20.41</t>
  </si>
  <si>
    <t>50.75</t>
  </si>
  <si>
    <t>51.00</t>
  </si>
  <si>
    <t>21.70</t>
  </si>
  <si>
    <t>21.40</t>
  </si>
  <si>
    <t>216.00</t>
  </si>
  <si>
    <t>218.00</t>
  </si>
  <si>
    <t>217.00</t>
  </si>
  <si>
    <t>100.50</t>
  </si>
  <si>
    <t>101.00</t>
  </si>
  <si>
    <t>99.00</t>
  </si>
  <si>
    <t>-1.50</t>
  </si>
  <si>
    <t>3,233</t>
  </si>
  <si>
    <t>325.10</t>
  </si>
  <si>
    <t>302.00</t>
  </si>
  <si>
    <t>303.00</t>
  </si>
  <si>
    <t>7,002</t>
  </si>
  <si>
    <t>2,119.31</t>
  </si>
  <si>
    <t>-1.76</t>
  </si>
  <si>
    <t>69.75</t>
  </si>
  <si>
    <t>300</t>
  </si>
  <si>
    <t>0.25</t>
  </si>
  <si>
    <t>0.24</t>
  </si>
  <si>
    <t>3,200</t>
  </si>
  <si>
    <t>108.80</t>
  </si>
  <si>
    <t>-2.68</t>
  </si>
  <si>
    <t>200</t>
  </si>
  <si>
    <t>58.75</t>
  </si>
  <si>
    <t>74.25</t>
  </si>
  <si>
    <t>-1.01</t>
  </si>
  <si>
    <t>0.41</t>
  </si>
  <si>
    <t>0.42</t>
  </si>
  <si>
    <t>-0.07</t>
  </si>
  <si>
    <t>-6.93</t>
  </si>
  <si>
    <t>14.80</t>
  </si>
  <si>
    <t>0.49</t>
  </si>
  <si>
    <t>0.50</t>
  </si>
  <si>
    <t>246.00</t>
  </si>
  <si>
    <t>248.00</t>
  </si>
  <si>
    <t>+1.71</t>
  </si>
  <si>
    <t>9.55</t>
  </si>
  <si>
    <t>1.43</t>
  </si>
  <si>
    <t>67.50</t>
  </si>
  <si>
    <t>45.00</t>
  </si>
  <si>
    <t>44.75</t>
  </si>
  <si>
    <t>+1.13</t>
  </si>
  <si>
    <t>+3.65</t>
  </si>
  <si>
    <t>1.98</t>
  </si>
  <si>
    <t>20.70</t>
  </si>
  <si>
    <t>21.10</t>
  </si>
  <si>
    <t>+1.93</t>
  </si>
  <si>
    <t>+4.26</t>
  </si>
  <si>
    <t>+1.17</t>
  </si>
  <si>
    <t>51.25</t>
  </si>
  <si>
    <t>MOSHI</t>
  </si>
  <si>
    <t>700</t>
  </si>
  <si>
    <t>171.00</t>
  </si>
  <si>
    <t>170.00</t>
  </si>
  <si>
    <t>100</t>
  </si>
  <si>
    <t>17</t>
  </si>
  <si>
    <t>0.11</t>
  </si>
  <si>
    <t>0.12</t>
  </si>
  <si>
    <t>0.10</t>
  </si>
  <si>
    <t>23.00</t>
  </si>
  <si>
    <t>23.50</t>
  </si>
  <si>
    <t>23.40</t>
  </si>
  <si>
    <t>+5.00</t>
  </si>
  <si>
    <t>35,001</t>
  </si>
  <si>
    <t>97.22</t>
  </si>
  <si>
    <t>-3.66</t>
  </si>
  <si>
    <t>1.27</t>
  </si>
  <si>
    <t>0.87</t>
  </si>
  <si>
    <t>2,000</t>
  </si>
  <si>
    <t>192.00</t>
  </si>
  <si>
    <t>48.50</t>
  </si>
  <si>
    <t>900</t>
  </si>
  <si>
    <t>43.65</t>
  </si>
  <si>
    <t>8.84</t>
  </si>
  <si>
    <t>+1.86</t>
  </si>
  <si>
    <t>0.66</t>
  </si>
  <si>
    <t>400</t>
  </si>
  <si>
    <t>30,500</t>
  </si>
  <si>
    <t>762.50</t>
  </si>
  <si>
    <t>6,300</t>
  </si>
  <si>
    <t>7,000</t>
  </si>
  <si>
    <t>+3.36</t>
  </si>
  <si>
    <t>1,200</t>
  </si>
  <si>
    <t>7.32</t>
  </si>
  <si>
    <t>3</t>
  </si>
  <si>
    <t>1.71</t>
  </si>
  <si>
    <t>1.70</t>
  </si>
  <si>
    <t>-1.53</t>
  </si>
  <si>
    <t>+1.47</t>
  </si>
  <si>
    <t>1.39</t>
  </si>
  <si>
    <t>+0.35</t>
  </si>
  <si>
    <t>+5.34</t>
  </si>
  <si>
    <t>POLY</t>
  </si>
  <si>
    <t>+3.85</t>
  </si>
  <si>
    <t>AURA</t>
  </si>
  <si>
    <t>-5.41</t>
  </si>
  <si>
    <t>7,500</t>
  </si>
  <si>
    <t>104.25</t>
  </si>
  <si>
    <t>63.50</t>
  </si>
  <si>
    <t>61.50</t>
  </si>
  <si>
    <t>0.31</t>
  </si>
  <si>
    <t>+10.71</t>
  </si>
  <si>
    <t>+0.31</t>
  </si>
  <si>
    <t>1,001</t>
  </si>
  <si>
    <t>25.28</t>
  </si>
  <si>
    <t>4.62</t>
  </si>
  <si>
    <t>84.25</t>
  </si>
  <si>
    <t>80.00</t>
  </si>
  <si>
    <t>+1.66</t>
  </si>
  <si>
    <t>24,900</t>
  </si>
  <si>
    <t>4,200</t>
  </si>
  <si>
    <t>44.06</t>
  </si>
  <si>
    <t>20,000</t>
  </si>
  <si>
    <t>107.00</t>
  </si>
  <si>
    <t>11,100</t>
  </si>
  <si>
    <t>69.42</t>
  </si>
  <si>
    <t>HYDROGEN</t>
  </si>
  <si>
    <t>-1.42</t>
  </si>
  <si>
    <t>127,700</t>
  </si>
  <si>
    <t>1,472.56</t>
  </si>
  <si>
    <t>+1.48</t>
  </si>
  <si>
    <t>25,103</t>
  </si>
  <si>
    <t>166.93</t>
  </si>
  <si>
    <t>-1.95</t>
  </si>
  <si>
    <t>+6.31</t>
  </si>
  <si>
    <t>1,700</t>
  </si>
  <si>
    <t>7.42</t>
  </si>
  <si>
    <t>7,400</t>
  </si>
  <si>
    <t>103,000</t>
  </si>
  <si>
    <t>1,176.50</t>
  </si>
  <si>
    <t>210</t>
  </si>
  <si>
    <t>18.15</t>
  </si>
  <si>
    <t>1,600</t>
  </si>
  <si>
    <t>-3.92</t>
  </si>
  <si>
    <t>7,900</t>
  </si>
  <si>
    <t>WHART</t>
  </si>
  <si>
    <t>0.01</t>
  </si>
  <si>
    <t>+2.33</t>
  </si>
  <si>
    <t>10,200</t>
  </si>
  <si>
    <t>75.50</t>
  </si>
  <si>
    <t>74.75</t>
  </si>
  <si>
    <t>+3.82</t>
  </si>
  <si>
    <t>74.50</t>
  </si>
  <si>
    <t>+5.71</t>
  </si>
  <si>
    <t>-1.79</t>
  </si>
  <si>
    <t>MBK</t>
  </si>
  <si>
    <t>1.65</t>
  </si>
  <si>
    <t>41,200</t>
  </si>
  <si>
    <t>115.36</t>
  </si>
  <si>
    <t>+1.27</t>
  </si>
  <si>
    <t>1.12</t>
  </si>
  <si>
    <t>0.43</t>
  </si>
  <si>
    <t>RABBIT</t>
  </si>
  <si>
    <t>1.21</t>
  </si>
  <si>
    <t>24.20</t>
  </si>
  <si>
    <t>1.14</t>
  </si>
  <si>
    <t>ITNS</t>
  </si>
  <si>
    <t>WARRIX</t>
  </si>
  <si>
    <t>KJL</t>
  </si>
  <si>
    <t>MTW</t>
  </si>
  <si>
    <t>SAF</t>
  </si>
  <si>
    <t>-0.44</t>
  </si>
  <si>
    <t>362.02</t>
  </si>
  <si>
    <t>-1.23</t>
  </si>
  <si>
    <t>0.48</t>
  </si>
  <si>
    <t>1.97</t>
  </si>
  <si>
    <t>PRI</t>
  </si>
  <si>
    <t>-4.20</t>
  </si>
  <si>
    <t>KGEN</t>
  </si>
  <si>
    <t>KLINIQ</t>
  </si>
  <si>
    <t>KTMS</t>
  </si>
  <si>
    <t>MASTER</t>
  </si>
  <si>
    <t>76.75</t>
  </si>
  <si>
    <t>79.75</t>
  </si>
  <si>
    <t>79.00</t>
  </si>
  <si>
    <t>0.04</t>
  </si>
  <si>
    <t>+1.99</t>
  </si>
  <si>
    <t>UBA</t>
  </si>
  <si>
    <t>เครื่องหมาย</t>
  </si>
  <si>
    <t>3,637,719</t>
  </si>
  <si>
    <t>2,183.80</t>
  </si>
  <si>
    <t>2,839,525</t>
  </si>
  <si>
    <t>37,350.73</t>
  </si>
  <si>
    <t>121,600</t>
  </si>
  <si>
    <t>291.87</t>
  </si>
  <si>
    <t>MAX</t>
  </si>
  <si>
    <t>&lt;SP, NP, NC&gt;</t>
  </si>
  <si>
    <t>5,933,273</t>
  </si>
  <si>
    <t>37,755.93</t>
  </si>
  <si>
    <t>PPPM</t>
  </si>
  <si>
    <t>&lt;C, NP&gt;</t>
  </si>
  <si>
    <t>9,149,104</t>
  </si>
  <si>
    <t>1,196.00</t>
  </si>
  <si>
    <t>4,951,737</t>
  </si>
  <si>
    <t>111,331.15</t>
  </si>
  <si>
    <t>17,599,658</t>
  </si>
  <si>
    <t>102,804.24</t>
  </si>
  <si>
    <t>162,005</t>
  </si>
  <si>
    <t>1,736.14</t>
  </si>
  <si>
    <t>25,358,975</t>
  </si>
  <si>
    <t>53,332.12</t>
  </si>
  <si>
    <t>188,600</t>
  </si>
  <si>
    <t>1,004.36</t>
  </si>
  <si>
    <t>31,136</t>
  </si>
  <si>
    <t>209.96</t>
  </si>
  <si>
    <t>-0.64</t>
  </si>
  <si>
    <t>213,360</t>
  </si>
  <si>
    <t>1,665.33</t>
  </si>
  <si>
    <t>480,614</t>
  </si>
  <si>
    <t>576.72</t>
  </si>
  <si>
    <t>7,968,066</t>
  </si>
  <si>
    <t>56,153.66</t>
  </si>
  <si>
    <t>209,300</t>
  </si>
  <si>
    <t>1,048.41</t>
  </si>
  <si>
    <t>471,092</t>
  </si>
  <si>
    <t>6,456.61</t>
  </si>
  <si>
    <t>+2.05</t>
  </si>
  <si>
    <t>1,140,970</t>
  </si>
  <si>
    <t>3,371.09</t>
  </si>
  <si>
    <t>2,407,092</t>
  </si>
  <si>
    <t>19,549.76</t>
  </si>
  <si>
    <t>2,530,314</t>
  </si>
  <si>
    <t>84,105.53</t>
  </si>
  <si>
    <t>2,215,883</t>
  </si>
  <si>
    <t>229,135.25</t>
  </si>
  <si>
    <t>839,039</t>
  </si>
  <si>
    <t>2,318.45</t>
  </si>
  <si>
    <t>1,304,712</t>
  </si>
  <si>
    <t>5,398.21</t>
  </si>
  <si>
    <t>+1.46</t>
  </si>
  <si>
    <t>33,300</t>
  </si>
  <si>
    <t>91.92</t>
  </si>
  <si>
    <t>17,347,127</t>
  </si>
  <si>
    <t>413,573.06</t>
  </si>
  <si>
    <t>+0.66</t>
  </si>
  <si>
    <t>399,274</t>
  </si>
  <si>
    <t>1,213.35</t>
  </si>
  <si>
    <t>5,663,203</t>
  </si>
  <si>
    <t>3,449.44</t>
  </si>
  <si>
    <t>75,918</t>
  </si>
  <si>
    <t>2,329.54</t>
  </si>
  <si>
    <t>4,300,978</t>
  </si>
  <si>
    <t>53,352.61</t>
  </si>
  <si>
    <t>11,750,209</t>
  </si>
  <si>
    <t>339,128.51</t>
  </si>
  <si>
    <t>490,206</t>
  </si>
  <si>
    <t>1,555.79</t>
  </si>
  <si>
    <t>1,125,900</t>
  </si>
  <si>
    <t>6,465.70</t>
  </si>
  <si>
    <t>3.64</t>
  </si>
  <si>
    <t>-1.09</t>
  </si>
  <si>
    <t>4,199,856</t>
  </si>
  <si>
    <t>15,442.80</t>
  </si>
  <si>
    <t>56,500</t>
  </si>
  <si>
    <t>218.10</t>
  </si>
  <si>
    <t>21,431</t>
  </si>
  <si>
    <t>110.58</t>
  </si>
  <si>
    <t>630,732</t>
  </si>
  <si>
    <t>36,037.73</t>
  </si>
  <si>
    <t>642,948</t>
  </si>
  <si>
    <t>4,430.92</t>
  </si>
  <si>
    <t>21,650,600</t>
  </si>
  <si>
    <t>731,032.78</t>
  </si>
  <si>
    <t>3,294,367</t>
  </si>
  <si>
    <t>19,741.12</t>
  </si>
  <si>
    <t>+4.76</t>
  </si>
  <si>
    <t>2,841,387</t>
  </si>
  <si>
    <t>67,544.61</t>
  </si>
  <si>
    <t>+1.59</t>
  </si>
  <si>
    <t>10,102</t>
  </si>
  <si>
    <t>476.79</t>
  </si>
  <si>
    <t>2,396,582</t>
  </si>
  <si>
    <t>67,953.72</t>
  </si>
  <si>
    <t>1,958,096</t>
  </si>
  <si>
    <t>18,076.74</t>
  </si>
  <si>
    <t>39,305</t>
  </si>
  <si>
    <t>378.62</t>
  </si>
  <si>
    <t>24,605</t>
  </si>
  <si>
    <t>285.40</t>
  </si>
  <si>
    <t>2,172,626</t>
  </si>
  <si>
    <t>28,190.17</t>
  </si>
  <si>
    <t>272,911</t>
  </si>
  <si>
    <t>12,800.87</t>
  </si>
  <si>
    <t>6,336,948</t>
  </si>
  <si>
    <t>155,160.33</t>
  </si>
  <si>
    <t>76,921</t>
  </si>
  <si>
    <t>1,418.05</t>
  </si>
  <si>
    <t>547,120</t>
  </si>
  <si>
    <t>3,158.19</t>
  </si>
  <si>
    <t>401</t>
  </si>
  <si>
    <t>13.33</t>
  </si>
  <si>
    <t>2,802</t>
  </si>
  <si>
    <t>17.82</t>
  </si>
  <si>
    <t>549,400</t>
  </si>
  <si>
    <t>2,583.23</t>
  </si>
  <si>
    <t>877,011</t>
  </si>
  <si>
    <t>10,444.92</t>
  </si>
  <si>
    <t>-0.87</t>
  </si>
  <si>
    <t>5,158,807</t>
  </si>
  <si>
    <t>29,310.96</t>
  </si>
  <si>
    <t>147,658</t>
  </si>
  <si>
    <t>1,355.98</t>
  </si>
  <si>
    <t>5,338,981</t>
  </si>
  <si>
    <t>60,670.23</t>
  </si>
  <si>
    <t>8,247,740</t>
  </si>
  <si>
    <t>132,844.06</t>
  </si>
  <si>
    <t>973,815</t>
  </si>
  <si>
    <t>28,278.12</t>
  </si>
  <si>
    <t>W</t>
  </si>
  <si>
    <t>&lt;C&gt;</t>
  </si>
  <si>
    <t>922,149</t>
  </si>
  <si>
    <t>1,665.27</t>
  </si>
  <si>
    <t>150,500</t>
  </si>
  <si>
    <t>2,704.93</t>
  </si>
  <si>
    <t>2,401,870</t>
  </si>
  <si>
    <t>475,992.23</t>
  </si>
  <si>
    <t>5,803,841</t>
  </si>
  <si>
    <t>39,212.10</t>
  </si>
  <si>
    <t>184,300</t>
  </si>
  <si>
    <t>417.24</t>
  </si>
  <si>
    <t>182,600</t>
  </si>
  <si>
    <t>722.94</t>
  </si>
  <si>
    <t>BLISS</t>
  </si>
  <si>
    <t>4,520,652</t>
  </si>
  <si>
    <t>61,790.29</t>
  </si>
  <si>
    <t>3,045,956</t>
  </si>
  <si>
    <t>151,888.11</t>
  </si>
  <si>
    <t>+4.63</t>
  </si>
  <si>
    <t>14,093,380</t>
  </si>
  <si>
    <t>31,443.61</t>
  </si>
  <si>
    <t>4,509,083</t>
  </si>
  <si>
    <t>199,544.93</t>
  </si>
  <si>
    <t>886,736</t>
  </si>
  <si>
    <t>11,187.49</t>
  </si>
  <si>
    <t>+1.36</t>
  </si>
  <si>
    <t>1,899,423</t>
  </si>
  <si>
    <t>14,029.06</t>
  </si>
  <si>
    <t>+3.74</t>
  </si>
  <si>
    <t>1,906,384</t>
  </si>
  <si>
    <t>10,416.41</t>
  </si>
  <si>
    <t>2,373,445</t>
  </si>
  <si>
    <t>8,113.24</t>
  </si>
  <si>
    <t>1,837,690</t>
  </si>
  <si>
    <t>135,072.29</t>
  </si>
  <si>
    <t>3,905,447</t>
  </si>
  <si>
    <t>14,742.24</t>
  </si>
  <si>
    <t>7,818,763</t>
  </si>
  <si>
    <t>18,263.68</t>
  </si>
  <si>
    <t>2,898,474</t>
  </si>
  <si>
    <t>23,822.16</t>
  </si>
  <si>
    <t>4,467,158</t>
  </si>
  <si>
    <t>167,173.40</t>
  </si>
  <si>
    <t>48.25</t>
  </si>
  <si>
    <t>1,686,652</t>
  </si>
  <si>
    <t>80,353.46</t>
  </si>
  <si>
    <t>246,614</t>
  </si>
  <si>
    <t>2,007.10</t>
  </si>
  <si>
    <t>22,800</t>
  </si>
  <si>
    <t>219.58</t>
  </si>
  <si>
    <t>234,485</t>
  </si>
  <si>
    <t>1,603.57</t>
  </si>
  <si>
    <t>23,043,435</t>
  </si>
  <si>
    <t>133,436.81</t>
  </si>
  <si>
    <t>2,359,901</t>
  </si>
  <si>
    <t>16,444.62</t>
  </si>
  <si>
    <t>+28.57</t>
  </si>
  <si>
    <t>456,524,753</t>
  </si>
  <si>
    <t>78,273.22</t>
  </si>
  <si>
    <t>136,417</t>
  </si>
  <si>
    <t>3,682.36</t>
  </si>
  <si>
    <t>+1.20</t>
  </si>
  <si>
    <t>+5.50</t>
  </si>
  <si>
    <t>22.90</t>
  </si>
  <si>
    <t>19,491,535</t>
  </si>
  <si>
    <t>414,350.94</t>
  </si>
  <si>
    <t>971,610</t>
  </si>
  <si>
    <t>2,526.98</t>
  </si>
  <si>
    <t>1,229,274</t>
  </si>
  <si>
    <t>20,410.90</t>
  </si>
  <si>
    <t>3,939,138</t>
  </si>
  <si>
    <t>63,654.72</t>
  </si>
  <si>
    <t>-0.45</t>
  </si>
  <si>
    <t>2,150,542</t>
  </si>
  <si>
    <t>46,782.74</t>
  </si>
  <si>
    <t>16,573,857</t>
  </si>
  <si>
    <t>80,752.46</t>
  </si>
  <si>
    <t>11,791,949</t>
  </si>
  <si>
    <t>831.07</t>
  </si>
  <si>
    <t>THL</t>
  </si>
  <si>
    <t>&lt;SP, NC&gt;</t>
  </si>
  <si>
    <t>8,119,789</t>
  </si>
  <si>
    <t>6,392.47</t>
  </si>
  <si>
    <t>2,779,291</t>
  </si>
  <si>
    <t>3,474.40</t>
  </si>
  <si>
    <t>16,419,256</t>
  </si>
  <si>
    <t>41,911.98</t>
  </si>
  <si>
    <t>2,442,225</t>
  </si>
  <si>
    <t>9,037.91</t>
  </si>
  <si>
    <t>163,856</t>
  </si>
  <si>
    <t>1,089.99</t>
  </si>
  <si>
    <t>1,129,796</t>
  </si>
  <si>
    <t>3,192.79</t>
  </si>
  <si>
    <t>+1.01</t>
  </si>
  <si>
    <t>1,950,719</t>
  </si>
  <si>
    <t>1,932.61</t>
  </si>
  <si>
    <t>1,619,229</t>
  </si>
  <si>
    <t>54,602.46</t>
  </si>
  <si>
    <t>95,309,751</t>
  </si>
  <si>
    <t>1,090,216.13</t>
  </si>
  <si>
    <t>1,643,349</t>
  </si>
  <si>
    <t>11,550.32</t>
  </si>
  <si>
    <t>8,487,723</t>
  </si>
  <si>
    <t>306,589.72</t>
  </si>
  <si>
    <t>3,122,417</t>
  </si>
  <si>
    <t>31,213.93</t>
  </si>
  <si>
    <t>8,051,413</t>
  </si>
  <si>
    <t>327,230.93</t>
  </si>
  <si>
    <t>-2.91</t>
  </si>
  <si>
    <t>3,629,943</t>
  </si>
  <si>
    <t>60,955.94</t>
  </si>
  <si>
    <t>127,935</t>
  </si>
  <si>
    <t>615.02</t>
  </si>
  <si>
    <t>2,760,309</t>
  </si>
  <si>
    <t>12,604.49</t>
  </si>
  <si>
    <t>8,612,080</t>
  </si>
  <si>
    <t>15,980.58</t>
  </si>
  <si>
    <t>-0.12</t>
  </si>
  <si>
    <t>-2.49</t>
  </si>
  <si>
    <t>3,214,306</t>
  </si>
  <si>
    <t>15,333.81</t>
  </si>
  <si>
    <t>89.75</t>
  </si>
  <si>
    <t>25,257,481</t>
  </si>
  <si>
    <t>2,257,882.60</t>
  </si>
  <si>
    <t>1,258,447</t>
  </si>
  <si>
    <t>6,719.42</t>
  </si>
  <si>
    <t>915,807</t>
  </si>
  <si>
    <t>6,206.84</t>
  </si>
  <si>
    <t>625,964</t>
  </si>
  <si>
    <t>108,706.34</t>
  </si>
  <si>
    <t>-0.47</t>
  </si>
  <si>
    <t>202,020</t>
  </si>
  <si>
    <t>853.16</t>
  </si>
  <si>
    <t>13,528,935</t>
  </si>
  <si>
    <t>125,228.95</t>
  </si>
  <si>
    <t>24,979,377</t>
  </si>
  <si>
    <t>108,241.08</t>
  </si>
  <si>
    <t>+0.36</t>
  </si>
  <si>
    <t>5,412,736</t>
  </si>
  <si>
    <t>377,019.13</t>
  </si>
  <si>
    <t>225,200</t>
  </si>
  <si>
    <t>267.56</t>
  </si>
  <si>
    <t>8,673,708</t>
  </si>
  <si>
    <t>466,770.36</t>
  </si>
  <si>
    <t>5,591,740</t>
  </si>
  <si>
    <t>27,903.65</t>
  </si>
  <si>
    <t>IFEC</t>
  </si>
  <si>
    <t>65,003,715</t>
  </si>
  <si>
    <t>197,573.00</t>
  </si>
  <si>
    <t>635,105</t>
  </si>
  <si>
    <t>4,307.18</t>
  </si>
  <si>
    <t>343,600</t>
  </si>
  <si>
    <t>3,850.68</t>
  </si>
  <si>
    <t>550,882</t>
  </si>
  <si>
    <t>8,651.42</t>
  </si>
  <si>
    <t>58,900</t>
  </si>
  <si>
    <t>269.93</t>
  </si>
  <si>
    <t>99,904</t>
  </si>
  <si>
    <t>1,237.92</t>
  </si>
  <si>
    <t>8,745,567</t>
  </si>
  <si>
    <t>197,309.63</t>
  </si>
  <si>
    <t>1,239,880</t>
  </si>
  <si>
    <t>4,099.22</t>
  </si>
  <si>
    <t>+1.29</t>
  </si>
  <si>
    <t>5,137,215</t>
  </si>
  <si>
    <t>8,121.74</t>
  </si>
  <si>
    <t>3,824,866</t>
  </si>
  <si>
    <t>51,634.84</t>
  </si>
  <si>
    <t>52,001,720</t>
  </si>
  <si>
    <t>1,708,639.14</t>
  </si>
  <si>
    <t>25,486,746</t>
  </si>
  <si>
    <t>4,234,718.98</t>
  </si>
  <si>
    <t>224,911</t>
  </si>
  <si>
    <t>1,068.96</t>
  </si>
  <si>
    <t>1,833,521</t>
  </si>
  <si>
    <t>78,791.01</t>
  </si>
  <si>
    <t>575,581</t>
  </si>
  <si>
    <t>597.81</t>
  </si>
  <si>
    <t>29,653</t>
  </si>
  <si>
    <t>142.03</t>
  </si>
  <si>
    <t>1,379,201</t>
  </si>
  <si>
    <t>2,059.10</t>
  </si>
  <si>
    <t>753,000</t>
  </si>
  <si>
    <t>1,590.34</t>
  </si>
  <si>
    <t>232,185</t>
  </si>
  <si>
    <t>2,352.21</t>
  </si>
  <si>
    <t>840,100</t>
  </si>
  <si>
    <t>613.96</t>
  </si>
  <si>
    <t>2,942,336</t>
  </si>
  <si>
    <t>2,722.79</t>
  </si>
  <si>
    <t>189,639</t>
  </si>
  <si>
    <t>2,760.74</t>
  </si>
  <si>
    <t>20,968,905</t>
  </si>
  <si>
    <t>234,245.91</t>
  </si>
  <si>
    <t>670,659</t>
  </si>
  <si>
    <t>6,707.91</t>
  </si>
  <si>
    <t>90,450,338</t>
  </si>
  <si>
    <t>57,765.63</t>
  </si>
  <si>
    <t>107,103</t>
  </si>
  <si>
    <t>1,046.62</t>
  </si>
  <si>
    <t>4,040,868</t>
  </si>
  <si>
    <t>15,379.69</t>
  </si>
  <si>
    <t>35,800</t>
  </si>
  <si>
    <t>57.56</t>
  </si>
  <si>
    <t>25,119,051</t>
  </si>
  <si>
    <t>23,348.20</t>
  </si>
  <si>
    <t>5,926,798</t>
  </si>
  <si>
    <t>10,988.60</t>
  </si>
  <si>
    <t>12,427,477</t>
  </si>
  <si>
    <t>710,099.49</t>
  </si>
  <si>
    <t>3,955,250</t>
  </si>
  <si>
    <t>13,921.85</t>
  </si>
  <si>
    <t>1,839,200</t>
  </si>
  <si>
    <t>4,665.35</t>
  </si>
  <si>
    <t>1,130,027</t>
  </si>
  <si>
    <t>10,700.42</t>
  </si>
  <si>
    <t>3,110,989</t>
  </si>
  <si>
    <t>4,666.21</t>
  </si>
  <si>
    <t>11,632,453</t>
  </si>
  <si>
    <t>48,229.13</t>
  </si>
  <si>
    <t>84,076</t>
  </si>
  <si>
    <t>382.42</t>
  </si>
  <si>
    <t>204.00</t>
  </si>
  <si>
    <t>371,840</t>
  </si>
  <si>
    <t>76,080.07</t>
  </si>
  <si>
    <t>6,417,364</t>
  </si>
  <si>
    <t>26,038.83</t>
  </si>
  <si>
    <t>1,246,734</t>
  </si>
  <si>
    <t>4,371.57</t>
  </si>
  <si>
    <t>362,905</t>
  </si>
  <si>
    <t>12,236.04</t>
  </si>
  <si>
    <t>3,867,567</t>
  </si>
  <si>
    <t>12,098.54</t>
  </si>
  <si>
    <t>27,923,235</t>
  </si>
  <si>
    <t>451,660.65</t>
  </si>
  <si>
    <t>10,430,026</t>
  </si>
  <si>
    <t>136,233.99</t>
  </si>
  <si>
    <t>25,162,548</t>
  </si>
  <si>
    <t>23,509.29</t>
  </si>
  <si>
    <t>3,179,714</t>
  </si>
  <si>
    <t>31,918.35</t>
  </si>
  <si>
    <t>23,532,627</t>
  </si>
  <si>
    <t>49,846.01</t>
  </si>
  <si>
    <t>-1.58</t>
  </si>
  <si>
    <t>2,233,929</t>
  </si>
  <si>
    <t>8,445.93</t>
  </si>
  <si>
    <t>-0.16</t>
  </si>
  <si>
    <t>-3.83</t>
  </si>
  <si>
    <t>18,746,282</t>
  </si>
  <si>
    <t>76,974.38</t>
  </si>
  <si>
    <t>-2.75</t>
  </si>
  <si>
    <t>9,591,777</t>
  </si>
  <si>
    <t>10,229.74</t>
  </si>
  <si>
    <t>GL</t>
  </si>
  <si>
    <t>3.24</t>
  </si>
  <si>
    <t>82,550,204</t>
  </si>
  <si>
    <t>271,026.19</t>
  </si>
  <si>
    <t>731,210</t>
  </si>
  <si>
    <t>2,194.28</t>
  </si>
  <si>
    <t>54.75</t>
  </si>
  <si>
    <t>12,417,267</t>
  </si>
  <si>
    <t>678,607.91</t>
  </si>
  <si>
    <t>-1.14</t>
  </si>
  <si>
    <t>82,215</t>
  </si>
  <si>
    <t>721.03</t>
  </si>
  <si>
    <t>8,315,814</t>
  </si>
  <si>
    <t>42,659.93</t>
  </si>
  <si>
    <t>3,081,409</t>
  </si>
  <si>
    <t>181,715.60</t>
  </si>
  <si>
    <t>-1.21</t>
  </si>
  <si>
    <t>41,383</t>
  </si>
  <si>
    <t>1,019.33</t>
  </si>
  <si>
    <t>937,718</t>
  </si>
  <si>
    <t>4,267.15</t>
  </si>
  <si>
    <t>626,400</t>
  </si>
  <si>
    <t>728.28</t>
  </si>
  <si>
    <t>71,300</t>
  </si>
  <si>
    <t>825.42</t>
  </si>
  <si>
    <t>12,405,941</t>
  </si>
  <si>
    <t>489,470.30</t>
  </si>
  <si>
    <t>26,424,124</t>
  </si>
  <si>
    <t>124,349.74</t>
  </si>
  <si>
    <t>265,100</t>
  </si>
  <si>
    <t>1,387.84</t>
  </si>
  <si>
    <t>+2.86</t>
  </si>
  <si>
    <t>9,538,048</t>
  </si>
  <si>
    <t>68,241.94</t>
  </si>
  <si>
    <t>8,400,002</t>
  </si>
  <si>
    <t>484,549.40</t>
  </si>
  <si>
    <t>267,120</t>
  </si>
  <si>
    <t>7,550.69</t>
  </si>
  <si>
    <t>36,158,091</t>
  </si>
  <si>
    <t>177,178.79</t>
  </si>
  <si>
    <t>7,920,141</t>
  </si>
  <si>
    <t>17,084.96</t>
  </si>
  <si>
    <t>29,190,334</t>
  </si>
  <si>
    <t>83,338.38</t>
  </si>
  <si>
    <t>6,202,991</t>
  </si>
  <si>
    <t>25,783.58</t>
  </si>
  <si>
    <t>+1.25</t>
  </si>
  <si>
    <t>+4.31</t>
  </si>
  <si>
    <t>32,278,657</t>
  </si>
  <si>
    <t>961,783.05</t>
  </si>
  <si>
    <t>216,361</t>
  </si>
  <si>
    <t>1,866.96</t>
  </si>
  <si>
    <t>-1.94</t>
  </si>
  <si>
    <t>1,710,333</t>
  </si>
  <si>
    <t>13,128.65</t>
  </si>
  <si>
    <t>351,301</t>
  </si>
  <si>
    <t>1,958.10</t>
  </si>
  <si>
    <t>7,254,638</t>
  </si>
  <si>
    <t>10,516.62</t>
  </si>
  <si>
    <t>5,364</t>
  </si>
  <si>
    <t>226.40</t>
  </si>
  <si>
    <t>+0.34</t>
  </si>
  <si>
    <t>20,089</t>
  </si>
  <si>
    <t>5,883.91</t>
  </si>
  <si>
    <t>4,007,523</t>
  </si>
  <si>
    <t>115,562.94</t>
  </si>
  <si>
    <t>101</t>
  </si>
  <si>
    <t>223.00</t>
  </si>
  <si>
    <t>631</t>
  </si>
  <si>
    <t>140.39</t>
  </si>
  <si>
    <t>8,026,034</t>
  </si>
  <si>
    <t>24,244.55</t>
  </si>
  <si>
    <t>2,600</t>
  </si>
  <si>
    <t>322.40</t>
  </si>
  <si>
    <t>SMK</t>
  </si>
  <si>
    <t>184,900</t>
  </si>
  <si>
    <t>733.66</t>
  </si>
  <si>
    <t>3,872,000</t>
  </si>
  <si>
    <t>3,997.32</t>
  </si>
  <si>
    <t>2,238,710</t>
  </si>
  <si>
    <t>11,921.38</t>
  </si>
  <si>
    <t>1,248,824</t>
  </si>
  <si>
    <t>63,183.01</t>
  </si>
  <si>
    <t>6,008,010</t>
  </si>
  <si>
    <t>80,850.97</t>
  </si>
  <si>
    <t>-1.17</t>
  </si>
  <si>
    <t>1,757,830</t>
  </si>
  <si>
    <t>74,880.26</t>
  </si>
  <si>
    <t>TSI</t>
  </si>
  <si>
    <t>+3.57</t>
  </si>
  <si>
    <t>748,902</t>
  </si>
  <si>
    <t>210.07</t>
  </si>
  <si>
    <t>192,529</t>
  </si>
  <si>
    <t>2,476.24</t>
  </si>
  <si>
    <t>+1.12</t>
  </si>
  <si>
    <t>80,700</t>
  </si>
  <si>
    <t>1,439.54</t>
  </si>
  <si>
    <t>12,718,266</t>
  </si>
  <si>
    <t>273,929.37</t>
  </si>
  <si>
    <t>23,772,918</t>
  </si>
  <si>
    <t>708,910.23</t>
  </si>
  <si>
    <t>1,401,506</t>
  </si>
  <si>
    <t>303,801.26</t>
  </si>
  <si>
    <t>111,439,706</t>
  </si>
  <si>
    <t>435,590.47</t>
  </si>
  <si>
    <t>153,026</t>
  </si>
  <si>
    <t>419.30</t>
  </si>
  <si>
    <t>1,574,403</t>
  </si>
  <si>
    <t>13,956.96</t>
  </si>
  <si>
    <t>193,066</t>
  </si>
  <si>
    <t>1,100.41</t>
  </si>
  <si>
    <t>-1.18</t>
  </si>
  <si>
    <t>30,300</t>
  </si>
  <si>
    <t>1,270.10</t>
  </si>
  <si>
    <t>20.00</t>
  </si>
  <si>
    <t>1,697,891</t>
  </si>
  <si>
    <t>33,906.65</t>
  </si>
  <si>
    <t>+2.36</t>
  </si>
  <si>
    <t>11,419,183</t>
  </si>
  <si>
    <t>73,143.98</t>
  </si>
  <si>
    <t>75,916</t>
  </si>
  <si>
    <t>4,121.80</t>
  </si>
  <si>
    <t>102,631</t>
  </si>
  <si>
    <t>3,136.34</t>
  </si>
  <si>
    <t>213,026</t>
  </si>
  <si>
    <t>1,350.22</t>
  </si>
  <si>
    <t>54,200</t>
  </si>
  <si>
    <t>738.96</t>
  </si>
  <si>
    <t>3,950,828</t>
  </si>
  <si>
    <t>278,392.34</t>
  </si>
  <si>
    <t>1,687,039</t>
  </si>
  <si>
    <t>4,562.23</t>
  </si>
  <si>
    <t>622,772</t>
  </si>
  <si>
    <t>5,393.81</t>
  </si>
  <si>
    <t>646,642</t>
  </si>
  <si>
    <t>2,670.50</t>
  </si>
  <si>
    <t>128,300</t>
  </si>
  <si>
    <t>1,013.47</t>
  </si>
  <si>
    <t>230,925</t>
  </si>
  <si>
    <t>3,239.19</t>
  </si>
  <si>
    <t>52.75</t>
  </si>
  <si>
    <t>4,402,630</t>
  </si>
  <si>
    <t>233,287.76</t>
  </si>
  <si>
    <t>574,330</t>
  </si>
  <si>
    <t>7,368.77</t>
  </si>
  <si>
    <t>-0.42</t>
  </si>
  <si>
    <t>5,522,623</t>
  </si>
  <si>
    <t>26,413.16</t>
  </si>
  <si>
    <t>15,132,682</t>
  </si>
  <si>
    <t>3,713.27</t>
  </si>
  <si>
    <t>81,200</t>
  </si>
  <si>
    <t>286.07</t>
  </si>
  <si>
    <t>17.50</t>
  </si>
  <si>
    <t>+1.35</t>
  </si>
  <si>
    <t>11,052,020</t>
  </si>
  <si>
    <t>49,366.95</t>
  </si>
  <si>
    <t>109,731</t>
  </si>
  <si>
    <t>865.87</t>
  </si>
  <si>
    <t>47,085,814</t>
  </si>
  <si>
    <t>144,204.72</t>
  </si>
  <si>
    <t>26,206,978</t>
  </si>
  <si>
    <t>1,936,832.68</t>
  </si>
  <si>
    <t>77,000</t>
  </si>
  <si>
    <t>141.16</t>
  </si>
  <si>
    <t>-2.44</t>
  </si>
  <si>
    <t>35,361,935</t>
  </si>
  <si>
    <t>14,493.40</t>
  </si>
  <si>
    <t>1,357,219</t>
  </si>
  <si>
    <t>19,643.64</t>
  </si>
  <si>
    <t>26,266,207</t>
  </si>
  <si>
    <t>255,423.11</t>
  </si>
  <si>
    <t>88,406,217</t>
  </si>
  <si>
    <t>83,513.32</t>
  </si>
  <si>
    <t>-0.59</t>
  </si>
  <si>
    <t>11,151,434</t>
  </si>
  <si>
    <t>93,969.51</t>
  </si>
  <si>
    <t>1,677,838</t>
  </si>
  <si>
    <t>6,519.05</t>
  </si>
  <si>
    <t>943,690</t>
  </si>
  <si>
    <t>12,366.57</t>
  </si>
  <si>
    <t>1,470,860</t>
  </si>
  <si>
    <t>21,653.73</t>
  </si>
  <si>
    <t>3,268,808</t>
  </si>
  <si>
    <t>69,703.90</t>
  </si>
  <si>
    <t>1,277,161</t>
  </si>
  <si>
    <t>23,930.82</t>
  </si>
  <si>
    <t>0.51</t>
  </si>
  <si>
    <t>3,785,259</t>
  </si>
  <si>
    <t>1,889.49</t>
  </si>
  <si>
    <t>1,551,601</t>
  </si>
  <si>
    <t>2,949.46</t>
  </si>
  <si>
    <t>NOK</t>
  </si>
  <si>
    <t>9,244,155</t>
  </si>
  <si>
    <t>32,931.91</t>
  </si>
  <si>
    <t>77,001</t>
  </si>
  <si>
    <t>163.26</t>
  </si>
  <si>
    <t>4,980,032</t>
  </si>
  <si>
    <t>39,068.55</t>
  </si>
  <si>
    <t>3,063,774</t>
  </si>
  <si>
    <t>50,006.24</t>
  </si>
  <si>
    <t>+1.65</t>
  </si>
  <si>
    <t>2,057,453</t>
  </si>
  <si>
    <t>63,338.32</t>
  </si>
  <si>
    <t>3,991,431</t>
  </si>
  <si>
    <t>32,832.69</t>
  </si>
  <si>
    <t>THAI</t>
  </si>
  <si>
    <t>5.18</t>
  </si>
  <si>
    <t>2,506,354</t>
  </si>
  <si>
    <t>20,293.89</t>
  </si>
  <si>
    <t>4,764,194</t>
  </si>
  <si>
    <t>56,549.92</t>
  </si>
  <si>
    <t>75,665,216</t>
  </si>
  <si>
    <t>79,511.76</t>
  </si>
  <si>
    <t>-2.70</t>
  </si>
  <si>
    <t>3,545,499</t>
  </si>
  <si>
    <t>2,548.20</t>
  </si>
  <si>
    <t>PRO</t>
  </si>
  <si>
    <t>+1.98</t>
  </si>
  <si>
    <t>1,372,834</t>
  </si>
  <si>
    <t>34,689.83</t>
  </si>
  <si>
    <t>38,056</t>
  </si>
  <si>
    <t>81,101</t>
  </si>
  <si>
    <t>174.16</t>
  </si>
  <si>
    <t>-0.70</t>
  </si>
  <si>
    <t>7,356,130</t>
  </si>
  <si>
    <t>10,504.21</t>
  </si>
  <si>
    <t>905,503</t>
  </si>
  <si>
    <t>634.82</t>
  </si>
  <si>
    <t>2,533,532</t>
  </si>
  <si>
    <t>97,050.30</t>
  </si>
  <si>
    <t>11,906,309</t>
  </si>
  <si>
    <t>383,211.30</t>
  </si>
  <si>
    <t>67.75</t>
  </si>
  <si>
    <t>10,259,905</t>
  </si>
  <si>
    <t>689,678.44</t>
  </si>
  <si>
    <t>233,301</t>
  </si>
  <si>
    <t>931.76</t>
  </si>
  <si>
    <t>11,471,504</t>
  </si>
  <si>
    <t>509,722.43</t>
  </si>
  <si>
    <t>940,130</t>
  </si>
  <si>
    <t>1,447.87</t>
  </si>
  <si>
    <t>17,953,368</t>
  </si>
  <si>
    <t>254,828.87</t>
  </si>
  <si>
    <t>197,800</t>
  </si>
  <si>
    <t>392.80</t>
  </si>
  <si>
    <t>37.63</t>
  </si>
  <si>
    <t>11,370,359</t>
  </si>
  <si>
    <t>238,935.77</t>
  </si>
  <si>
    <t>23,586,766</t>
  </si>
  <si>
    <t>348,283.20</t>
  </si>
  <si>
    <t>35.50</t>
  </si>
  <si>
    <t>+2.16</t>
  </si>
  <si>
    <t>38.80</t>
  </si>
  <si>
    <t>3,356,812</t>
  </si>
  <si>
    <t>65,145.45</t>
  </si>
  <si>
    <t>+2.73</t>
  </si>
  <si>
    <t>292,998</t>
  </si>
  <si>
    <t>1,647.48</t>
  </si>
  <si>
    <t>+2.92</t>
  </si>
  <si>
    <t>5,427,204</t>
  </si>
  <si>
    <t>47,051.31</t>
  </si>
  <si>
    <t>1,076,830</t>
  </si>
  <si>
    <t>2,354.09</t>
  </si>
  <si>
    <t>10,400,709</t>
  </si>
  <si>
    <t>430,940.34</t>
  </si>
  <si>
    <t>1,951,666</t>
  </si>
  <si>
    <t>22,537.12</t>
  </si>
  <si>
    <t>-1.44</t>
  </si>
  <si>
    <t>1,374,224</t>
  </si>
  <si>
    <t>70,711.37</t>
  </si>
  <si>
    <t>+4.44</t>
  </si>
  <si>
    <t>107,805</t>
  </si>
  <si>
    <t>49.59</t>
  </si>
  <si>
    <t>646,801</t>
  </si>
  <si>
    <t>29,055.90</t>
  </si>
  <si>
    <t>17,689,800</t>
  </si>
  <si>
    <t>303,668.41</t>
  </si>
  <si>
    <t>316,727</t>
  </si>
  <si>
    <t>858.18</t>
  </si>
  <si>
    <t>18,990,503</t>
  </si>
  <si>
    <t>246,267.30</t>
  </si>
  <si>
    <t>133,603</t>
  </si>
  <si>
    <t>781.55</t>
  </si>
  <si>
    <t>3,563,122</t>
  </si>
  <si>
    <t>100,976.52</t>
  </si>
  <si>
    <t>800</t>
  </si>
  <si>
    <t>51.52</t>
  </si>
  <si>
    <t>+2.34</t>
  </si>
  <si>
    <t>2,657,111</t>
  </si>
  <si>
    <t>9,219.41</t>
  </si>
  <si>
    <t>-6.21</t>
  </si>
  <si>
    <t>126,311</t>
  </si>
  <si>
    <t>884.19</t>
  </si>
  <si>
    <t>5,545,835</t>
  </si>
  <si>
    <t>3,722.30</t>
  </si>
  <si>
    <t>1,345,439</t>
  </si>
  <si>
    <t>19,924.05</t>
  </si>
  <si>
    <t>1,009,611</t>
  </si>
  <si>
    <t>10,633.95</t>
  </si>
  <si>
    <t>179.00</t>
  </si>
  <si>
    <t>780,500</t>
  </si>
  <si>
    <t>1,428.90</t>
  </si>
  <si>
    <t>18,666,361</t>
  </si>
  <si>
    <t>64,251.63</t>
  </si>
  <si>
    <t>+1.72</t>
  </si>
  <si>
    <t>7,179,924</t>
  </si>
  <si>
    <t>4,227.73</t>
  </si>
  <si>
    <t>1,175,031</t>
  </si>
  <si>
    <t>21,929.42</t>
  </si>
  <si>
    <t>659,600</t>
  </si>
  <si>
    <t>1,479.75</t>
  </si>
  <si>
    <t>3,205</t>
  </si>
  <si>
    <t>15.45</t>
  </si>
  <si>
    <t>12,653,614</t>
  </si>
  <si>
    <t>20,567.66</t>
  </si>
  <si>
    <t>5,075,104</t>
  </si>
  <si>
    <t>11,021.75</t>
  </si>
  <si>
    <t>NATION</t>
  </si>
  <si>
    <t>49,247,624</t>
  </si>
  <si>
    <t>5,454.79</t>
  </si>
  <si>
    <t>7,342,901</t>
  </si>
  <si>
    <t>58,141.57</t>
  </si>
  <si>
    <t>12,149,571</t>
  </si>
  <si>
    <t>108,037.70</t>
  </si>
  <si>
    <t>POST</t>
  </si>
  <si>
    <t>19,800</t>
  </si>
  <si>
    <t>252.74</t>
  </si>
  <si>
    <t>2,400</t>
  </si>
  <si>
    <t>55.40</t>
  </si>
  <si>
    <t>7,009</t>
  </si>
  <si>
    <t>15.68</t>
  </si>
  <si>
    <t>1,649,733</t>
  </si>
  <si>
    <t>22,363.48</t>
  </si>
  <si>
    <t>6,353,776</t>
  </si>
  <si>
    <t>32,022.68</t>
  </si>
  <si>
    <t>WAVE</t>
  </si>
  <si>
    <t>193,419,106</t>
  </si>
  <si>
    <t>40,617.42</t>
  </si>
  <si>
    <t>355,565</t>
  </si>
  <si>
    <t>6,514.84</t>
  </si>
  <si>
    <t>129,860</t>
  </si>
  <si>
    <t>458.15</t>
  </si>
  <si>
    <t>183,100</t>
  </si>
  <si>
    <t>557.80</t>
  </si>
  <si>
    <t>1,031,701</t>
  </si>
  <si>
    <t>995.47</t>
  </si>
  <si>
    <t>65,400</t>
  </si>
  <si>
    <t>139.79</t>
  </si>
  <si>
    <t>288,500</t>
  </si>
  <si>
    <t>413.21</t>
  </si>
  <si>
    <t>5,108,800</t>
  </si>
  <si>
    <t>1,788.04</t>
  </si>
  <si>
    <t>GSTEEL</t>
  </si>
  <si>
    <t>2,713,501</t>
  </si>
  <si>
    <t>2,809.88</t>
  </si>
  <si>
    <t>278,608</t>
  </si>
  <si>
    <t>1,449.93</t>
  </si>
  <si>
    <t>398,713</t>
  </si>
  <si>
    <t>3,968.19</t>
  </si>
  <si>
    <t>29,381,733</t>
  </si>
  <si>
    <t>23,285.03</t>
  </si>
  <si>
    <t>117,109</t>
  </si>
  <si>
    <t>463.96</t>
  </si>
  <si>
    <t>1,271,986</t>
  </si>
  <si>
    <t>1,612.11</t>
  </si>
  <si>
    <t>319,150</t>
  </si>
  <si>
    <t>271.55</t>
  </si>
  <si>
    <t>434,826</t>
  </si>
  <si>
    <t>2,183.85</t>
  </si>
  <si>
    <t>19,315</t>
  </si>
  <si>
    <t>60.37</t>
  </si>
  <si>
    <t>23,282,764</t>
  </si>
  <si>
    <t>6,490.38</t>
  </si>
  <si>
    <t>+1.89</t>
  </si>
  <si>
    <t>213,225</t>
  </si>
  <si>
    <t>342.15</t>
  </si>
  <si>
    <t>162,400</t>
  </si>
  <si>
    <t>1,324.38</t>
  </si>
  <si>
    <t>-1.65</t>
  </si>
  <si>
    <t>2,743,800</t>
  </si>
  <si>
    <t>3,309.54</t>
  </si>
  <si>
    <t>55,506</t>
  </si>
  <si>
    <t>167.18</t>
  </si>
  <si>
    <t>2,100</t>
  </si>
  <si>
    <t>5.92</t>
  </si>
  <si>
    <t>179,424</t>
  </si>
  <si>
    <t>2,315.47</t>
  </si>
  <si>
    <t>190.50</t>
  </si>
  <si>
    <t>410</t>
  </si>
  <si>
    <t>78.58</t>
  </si>
  <si>
    <t>1,206,705</t>
  </si>
  <si>
    <t>12,300.45</t>
  </si>
  <si>
    <t>NEP</t>
  </si>
  <si>
    <t>-3.57</t>
  </si>
  <si>
    <t>35,000</t>
  </si>
  <si>
    <t>170,205</t>
  </si>
  <si>
    <t>4,304.03</t>
  </si>
  <si>
    <t>5,460,017</t>
  </si>
  <si>
    <t>291,436.75</t>
  </si>
  <si>
    <t>192,400</t>
  </si>
  <si>
    <t>625.08</t>
  </si>
  <si>
    <t>17,529,724</t>
  </si>
  <si>
    <t>29,664.16</t>
  </si>
  <si>
    <t>342,301</t>
  </si>
  <si>
    <t>222.20</t>
  </si>
  <si>
    <t>209,857</t>
  </si>
  <si>
    <t>2,792.44</t>
  </si>
  <si>
    <t>1,870,239</t>
  </si>
  <si>
    <t>7,210.61</t>
  </si>
  <si>
    <t>402</t>
  </si>
  <si>
    <t>11.13</t>
  </si>
  <si>
    <t>8,990,798</t>
  </si>
  <si>
    <t>1,349.48</t>
  </si>
  <si>
    <t>27,051</t>
  </si>
  <si>
    <t>1,055.01</t>
  </si>
  <si>
    <t>162.00</t>
  </si>
  <si>
    <t>11,400</t>
  </si>
  <si>
    <t>151.52</t>
  </si>
  <si>
    <t>296,400</t>
  </si>
  <si>
    <t>1,438.19</t>
  </si>
  <si>
    <t>5,400</t>
  </si>
  <si>
    <t>317.70</t>
  </si>
  <si>
    <t>2,559,701</t>
  </si>
  <si>
    <t>5,593.31</t>
  </si>
  <si>
    <t>21,921</t>
  </si>
  <si>
    <t>123.86</t>
  </si>
  <si>
    <t>41,800</t>
  </si>
  <si>
    <t>622.82</t>
  </si>
  <si>
    <t>+5.15</t>
  </si>
  <si>
    <t>803,710</t>
  </si>
  <si>
    <t>5,369.38</t>
  </si>
  <si>
    <t>7,485,590</t>
  </si>
  <si>
    <t>303,761.46</t>
  </si>
  <si>
    <t>-2.54</t>
  </si>
  <si>
    <t>496,606</t>
  </si>
  <si>
    <t>2,860.61</t>
  </si>
  <si>
    <t>26,505</t>
  </si>
  <si>
    <t>278.28</t>
  </si>
  <si>
    <t>49.50</t>
  </si>
  <si>
    <t>6,436,841</t>
  </si>
  <si>
    <t>318,754.31</t>
  </si>
  <si>
    <t>289,400</t>
  </si>
  <si>
    <t>1,187.01</t>
  </si>
  <si>
    <t>141,561</t>
  </si>
  <si>
    <t>4,302.58</t>
  </si>
  <si>
    <t>66,400</t>
  </si>
  <si>
    <t>314.64</t>
  </si>
  <si>
    <t>-3.45</t>
  </si>
  <si>
    <t>157.40</t>
  </si>
  <si>
    <t>252,100</t>
  </si>
  <si>
    <t>430.88</t>
  </si>
  <si>
    <t>1,850,308</t>
  </si>
  <si>
    <t>59,801.20</t>
  </si>
  <si>
    <t>+2.21</t>
  </si>
  <si>
    <t>2,010,505</t>
  </si>
  <si>
    <t>5,547.09</t>
  </si>
  <si>
    <t>283,500</t>
  </si>
  <si>
    <t>389.09</t>
  </si>
  <si>
    <t>2,272,034</t>
  </si>
  <si>
    <t>15,459.03</t>
  </si>
  <si>
    <t>35,605</t>
  </si>
  <si>
    <t>117.57</t>
  </si>
  <si>
    <t>714,400</t>
  </si>
  <si>
    <t>413.11</t>
  </si>
  <si>
    <t>33,036</t>
  </si>
  <si>
    <t>481.91</t>
  </si>
  <si>
    <t>345,414</t>
  </si>
  <si>
    <t>1,953.97</t>
  </si>
  <si>
    <t>1,082,257</t>
  </si>
  <si>
    <t>14,214.36</t>
  </si>
  <si>
    <t>459,249</t>
  </si>
  <si>
    <t>9,794.21</t>
  </si>
  <si>
    <t>186.50</t>
  </si>
  <si>
    <t>+0.27</t>
  </si>
  <si>
    <t>20,900</t>
  </si>
  <si>
    <t>3,921.34</t>
  </si>
  <si>
    <t>+0.14</t>
  </si>
  <si>
    <t>+4.55</t>
  </si>
  <si>
    <t>29,362,682</t>
  </si>
  <si>
    <t>93,031.30</t>
  </si>
  <si>
    <t>5,462,103</t>
  </si>
  <si>
    <t>12,085.94</t>
  </si>
  <si>
    <t>1,088,564</t>
  </si>
  <si>
    <t>6,765.90</t>
  </si>
  <si>
    <t>TSC</t>
  </si>
  <si>
    <t>&lt;XD&gt;</t>
  </si>
  <si>
    <t>-2.14</t>
  </si>
  <si>
    <t>120,885</t>
  </si>
  <si>
    <t>1,672.31</t>
  </si>
  <si>
    <t>KKC</t>
  </si>
  <si>
    <t>4,502</t>
  </si>
  <si>
    <t>40.30</t>
  </si>
  <si>
    <t>-2.16</t>
  </si>
  <si>
    <t>14,188,047</t>
  </si>
  <si>
    <t>255,987.72</t>
  </si>
  <si>
    <t>+4.17</t>
  </si>
  <si>
    <t>604</t>
  </si>
  <si>
    <t>483,720</t>
  </si>
  <si>
    <t>17,081.06</t>
  </si>
  <si>
    <t>2,083,702</t>
  </si>
  <si>
    <t>6,503.68</t>
  </si>
  <si>
    <t>717,145</t>
  </si>
  <si>
    <t>1,148.18</t>
  </si>
  <si>
    <t>+0.22</t>
  </si>
  <si>
    <t>+6.04</t>
  </si>
  <si>
    <t>24,771,183</t>
  </si>
  <si>
    <t>94,302.37</t>
  </si>
  <si>
    <t>50.86</t>
  </si>
  <si>
    <t>1,155,830</t>
  </si>
  <si>
    <t>30,122.78</t>
  </si>
  <si>
    <t>126,147</t>
  </si>
  <si>
    <t>3,857.56</t>
  </si>
  <si>
    <t>350.92</t>
  </si>
  <si>
    <t>2,201</t>
  </si>
  <si>
    <t>136.74</t>
  </si>
  <si>
    <t>3,097,425</t>
  </si>
  <si>
    <t>16,239.49</t>
  </si>
  <si>
    <t>0.30</t>
  </si>
  <si>
    <t>+7.14</t>
  </si>
  <si>
    <t>180,774,002</t>
  </si>
  <si>
    <t>54,776.64</t>
  </si>
  <si>
    <t>-5.33</t>
  </si>
  <si>
    <t>6,516,807</t>
  </si>
  <si>
    <t>4,909.55</t>
  </si>
  <si>
    <t>1,401,705</t>
  </si>
  <si>
    <t>3,203.76</t>
  </si>
  <si>
    <t>1,304</t>
  </si>
  <si>
    <t>414.79</t>
  </si>
  <si>
    <t>-0.97</t>
  </si>
  <si>
    <t>208,601</t>
  </si>
  <si>
    <t>428.79</t>
  </si>
  <si>
    <t>5,801</t>
  </si>
  <si>
    <t>19.29</t>
  </si>
  <si>
    <t>500</t>
  </si>
  <si>
    <t>+0.59</t>
  </si>
  <si>
    <t>311,205</t>
  </si>
  <si>
    <t>531.05</t>
  </si>
  <si>
    <t>-3.00</t>
  </si>
  <si>
    <t>1,991,854</t>
  </si>
  <si>
    <t>3,878.57</t>
  </si>
  <si>
    <t>4.34</t>
  </si>
  <si>
    <t>3,798,102</t>
  </si>
  <si>
    <t>16,547.30</t>
  </si>
  <si>
    <t>768,204</t>
  </si>
  <si>
    <t>4,676.04</t>
  </si>
  <si>
    <t>322,106</t>
  </si>
  <si>
    <t>1,477.33</t>
  </si>
  <si>
    <t>272,630</t>
  </si>
  <si>
    <t>4,632.41</t>
  </si>
  <si>
    <t>-0.62</t>
  </si>
  <si>
    <t>83.00</t>
  </si>
  <si>
    <t>24.85</t>
  </si>
  <si>
    <t>4,102,340</t>
  </si>
  <si>
    <t>37,695.62</t>
  </si>
  <si>
    <t>408,517</t>
  </si>
  <si>
    <t>1,187.31</t>
  </si>
  <si>
    <t>34.75</t>
  </si>
  <si>
    <t>504</t>
  </si>
  <si>
    <t>17.14</t>
  </si>
  <si>
    <t>-2.63</t>
  </si>
  <si>
    <t>22,059,692</t>
  </si>
  <si>
    <t>248,512.03</t>
  </si>
  <si>
    <t>STHAI</t>
  </si>
  <si>
    <t>25,600</t>
  </si>
  <si>
    <t>287.08</t>
  </si>
  <si>
    <t>238,145</t>
  </si>
  <si>
    <t>2,152.77</t>
  </si>
  <si>
    <t>108,580</t>
  </si>
  <si>
    <t>579.34</t>
  </si>
  <si>
    <t>7,300</t>
  </si>
  <si>
    <t>90.53</t>
  </si>
  <si>
    <t>231,900</t>
  </si>
  <si>
    <t>1,735.32</t>
  </si>
  <si>
    <t>124,220</t>
  </si>
  <si>
    <t>845.44</t>
  </si>
  <si>
    <t>55,500</t>
  </si>
  <si>
    <t>552.22</t>
  </si>
  <si>
    <t>179,454</t>
  </si>
  <si>
    <t>1,957.52</t>
  </si>
  <si>
    <t>261,800</t>
  </si>
  <si>
    <t>2,169.43</t>
  </si>
  <si>
    <t>90,810</t>
  </si>
  <si>
    <t>1,062.47</t>
  </si>
  <si>
    <t>1,088,208</t>
  </si>
  <si>
    <t>20,912.52</t>
  </si>
  <si>
    <t>124,100</t>
  </si>
  <si>
    <t>918.52</t>
  </si>
  <si>
    <t>248,400</t>
  </si>
  <si>
    <t>1,068.86</t>
  </si>
  <si>
    <t>348,562</t>
  </si>
  <si>
    <t>4,082.17</t>
  </si>
  <si>
    <t>44,993</t>
  </si>
  <si>
    <t>680.44</t>
  </si>
  <si>
    <t>4,901</t>
  </si>
  <si>
    <t>42.15</t>
  </si>
  <si>
    <t>60,800</t>
  </si>
  <si>
    <t>596.84</t>
  </si>
  <si>
    <t>438,861</t>
  </si>
  <si>
    <t>4,256.35</t>
  </si>
  <si>
    <t>7,800</t>
  </si>
  <si>
    <t>37.43</t>
  </si>
  <si>
    <t>15,300</t>
  </si>
  <si>
    <t>156.06</t>
  </si>
  <si>
    <t>253,564</t>
  </si>
  <si>
    <t>3,549.38</t>
  </si>
  <si>
    <t>42,600</t>
  </si>
  <si>
    <t>377.02</t>
  </si>
  <si>
    <t>126,800</t>
  </si>
  <si>
    <t>1,731.96</t>
  </si>
  <si>
    <t>3,248</t>
  </si>
  <si>
    <t>39.94</t>
  </si>
  <si>
    <t>433,911</t>
  </si>
  <si>
    <t>6,179.73</t>
  </si>
  <si>
    <t>22,400</t>
  </si>
  <si>
    <t>136.64</t>
  </si>
  <si>
    <t>20,600</t>
  </si>
  <si>
    <t>35.84</t>
  </si>
  <si>
    <t>13,400</t>
  </si>
  <si>
    <t>80.39</t>
  </si>
  <si>
    <t>352,700</t>
  </si>
  <si>
    <t>4,102.43</t>
  </si>
  <si>
    <t>76,600</t>
  </si>
  <si>
    <t>735.64</t>
  </si>
  <si>
    <t>116,300</t>
  </si>
  <si>
    <t>757.22</t>
  </si>
  <si>
    <t>+1.38</t>
  </si>
  <si>
    <t>18,300</t>
  </si>
  <si>
    <t>53.07</t>
  </si>
  <si>
    <t>546,183</t>
  </si>
  <si>
    <t>5,117.07</t>
  </si>
  <si>
    <t>SHREIT</t>
  </si>
  <si>
    <t>&lt;NP&gt;</t>
  </si>
  <si>
    <t>5,200</t>
  </si>
  <si>
    <t>17.37</t>
  </si>
  <si>
    <t>137,600</t>
  </si>
  <si>
    <t>994.24</t>
  </si>
  <si>
    <t>53,805</t>
  </si>
  <si>
    <t>393.79</t>
  </si>
  <si>
    <t>17,900</t>
  </si>
  <si>
    <t>102.03</t>
  </si>
  <si>
    <t>11,200</t>
  </si>
  <si>
    <t>89.88</t>
  </si>
  <si>
    <t>385,512</t>
  </si>
  <si>
    <t>3,351.84</t>
  </si>
  <si>
    <t>5,700</t>
  </si>
  <si>
    <t>11.17</t>
  </si>
  <si>
    <t>8,200</t>
  </si>
  <si>
    <t>72.57</t>
  </si>
  <si>
    <t>449,631</t>
  </si>
  <si>
    <t>3,598.37</t>
  </si>
  <si>
    <t>932,206</t>
  </si>
  <si>
    <t>10,950.21</t>
  </si>
  <si>
    <t>EMC</t>
  </si>
  <si>
    <t>TRC</t>
  </si>
  <si>
    <t>94,599</t>
  </si>
  <si>
    <t>461.57</t>
  </si>
  <si>
    <t>5,934,269</t>
  </si>
  <si>
    <t>121,527.46</t>
  </si>
  <si>
    <t>103,100</t>
  </si>
  <si>
    <t>739.36</t>
  </si>
  <si>
    <t>2,919,055</t>
  </si>
  <si>
    <t>4,182.55</t>
  </si>
  <si>
    <t>32,643,218</t>
  </si>
  <si>
    <t>390,056.56</t>
  </si>
  <si>
    <t>APEX</t>
  </si>
  <si>
    <t>AQ</t>
  </si>
  <si>
    <t>45,700,595</t>
  </si>
  <si>
    <t>913.94</t>
  </si>
  <si>
    <t>8.50</t>
  </si>
  <si>
    <t>+1.80</t>
  </si>
  <si>
    <t>10,067,977</t>
  </si>
  <si>
    <t>86,869.13</t>
  </si>
  <si>
    <t>28,670,015</t>
  </si>
  <si>
    <t>166,528.16</t>
  </si>
  <si>
    <t>12,394,666</t>
  </si>
  <si>
    <t>13,023.29</t>
  </si>
  <si>
    <t>1,097,214</t>
  </si>
  <si>
    <t>12,365.98</t>
  </si>
  <si>
    <t>9,000</t>
  </si>
  <si>
    <t>15.75</t>
  </si>
  <si>
    <t>1,253,600</t>
  </si>
  <si>
    <t>567.48</t>
  </si>
  <si>
    <t>+3.45</t>
  </si>
  <si>
    <t>2,274,930</t>
  </si>
  <si>
    <t>2,023.09</t>
  </si>
  <si>
    <t>10,958,827</t>
  </si>
  <si>
    <t>816,649.16</t>
  </si>
  <si>
    <t>14,394,602</t>
  </si>
  <si>
    <t>5,321.07</t>
  </si>
  <si>
    <t>18,664,126</t>
  </si>
  <si>
    <t>5,229.90</t>
  </si>
  <si>
    <t>13,707</t>
  </si>
  <si>
    <t>209.68</t>
  </si>
  <si>
    <t>17.42</t>
  </si>
  <si>
    <t>381,340</t>
  </si>
  <si>
    <t>1,502.61</t>
  </si>
  <si>
    <t>5,493,606</t>
  </si>
  <si>
    <t>1,750.63</t>
  </si>
  <si>
    <t>KC</t>
  </si>
  <si>
    <t>6,380,900</t>
  </si>
  <si>
    <t>1,213.74</t>
  </si>
  <si>
    <t>674,230</t>
  </si>
  <si>
    <t>6,338.19</t>
  </si>
  <si>
    <t>33,158,917</t>
  </si>
  <si>
    <t>327,852.99</t>
  </si>
  <si>
    <t>978,381</t>
  </si>
  <si>
    <t>4,538.34</t>
  </si>
  <si>
    <t>2,613,009</t>
  </si>
  <si>
    <t>47,589.63</t>
  </si>
  <si>
    <t>239,700</t>
  </si>
  <si>
    <t>396.17</t>
  </si>
  <si>
    <t>+2.53</t>
  </si>
  <si>
    <t>6,831,135</t>
  </si>
  <si>
    <t>11,017.41</t>
  </si>
  <si>
    <t>2,321,027</t>
  </si>
  <si>
    <t>4,748.25</t>
  </si>
  <si>
    <t>1,006,929</t>
  </si>
  <si>
    <t>5,719.68</t>
  </si>
  <si>
    <t>7,807,321</t>
  </si>
  <si>
    <t>8,688.62</t>
  </si>
  <si>
    <t>+1.51</t>
  </si>
  <si>
    <t>556,450</t>
  </si>
  <si>
    <t>1,111.94</t>
  </si>
  <si>
    <t>4,160,275</t>
  </si>
  <si>
    <t>49,936.60</t>
  </si>
  <si>
    <t>PACE</t>
  </si>
  <si>
    <t>-2.83</t>
  </si>
  <si>
    <t>334,116</t>
  </si>
  <si>
    <t>1,730.46</t>
  </si>
  <si>
    <t>+7.50</t>
  </si>
  <si>
    <t>85,883,030</t>
  </si>
  <si>
    <t>36,424.54</t>
  </si>
  <si>
    <t>49,606</t>
  </si>
  <si>
    <t>175.27</t>
  </si>
  <si>
    <t>-2.09</t>
  </si>
  <si>
    <t>1,715,791</t>
  </si>
  <si>
    <t>6,474.11</t>
  </si>
  <si>
    <t>POLAR</t>
  </si>
  <si>
    <t>1.34</t>
  </si>
  <si>
    <t>552,700</t>
  </si>
  <si>
    <t>736.84</t>
  </si>
  <si>
    <t>90,100</t>
  </si>
  <si>
    <t>266.71</t>
  </si>
  <si>
    <t>+1.52</t>
  </si>
  <si>
    <t>2,688,710</t>
  </si>
  <si>
    <t>36,091.93</t>
  </si>
  <si>
    <t>21,168,667</t>
  </si>
  <si>
    <t>50,018.43</t>
  </si>
  <si>
    <t>20,933,505</t>
  </si>
  <si>
    <t>25,335.35</t>
  </si>
  <si>
    <t>314,446</t>
  </si>
  <si>
    <t>251.56</t>
  </si>
  <si>
    <t>6,187,900</t>
  </si>
  <si>
    <t>4,534.81</t>
  </si>
  <si>
    <t>+1.55</t>
  </si>
  <si>
    <t>4,609,487</t>
  </si>
  <si>
    <t>30,024.20</t>
  </si>
  <si>
    <t>44,401,793</t>
  </si>
  <si>
    <t>91,329.59</t>
  </si>
  <si>
    <t>192,178</t>
  </si>
  <si>
    <t>1,529.17</t>
  </si>
  <si>
    <t>370,600</t>
  </si>
  <si>
    <t>544.75</t>
  </si>
  <si>
    <t>9,481,680</t>
  </si>
  <si>
    <t>44,376.20</t>
  </si>
  <si>
    <t>1,762,910</t>
  </si>
  <si>
    <t>7,123.62</t>
  </si>
  <si>
    <t>1.92</t>
  </si>
  <si>
    <t>403,221,627</t>
  </si>
  <si>
    <t>772,344.12</t>
  </si>
  <si>
    <t>+0.41</t>
  </si>
  <si>
    <t>5,391,630</t>
  </si>
  <si>
    <t>131,094.71</t>
  </si>
  <si>
    <t>5,331,801</t>
  </si>
  <si>
    <t>18,125.38</t>
  </si>
  <si>
    <t>76,099,032</t>
  </si>
  <si>
    <t>302,584.20</t>
  </si>
  <si>
    <t>946,401</t>
  </si>
  <si>
    <t>1,079.00</t>
  </si>
  <si>
    <t>JCKH</t>
  </si>
  <si>
    <t>EFORL</t>
  </si>
  <si>
    <t>ACAP</t>
  </si>
  <si>
    <t>CIG</t>
  </si>
  <si>
    <t>PPM</t>
  </si>
  <si>
    <t>26,961,758</t>
  </si>
  <si>
    <t>94,177.91</t>
  </si>
  <si>
    <t>9,019,578</t>
  </si>
  <si>
    <t>37,503.28</t>
  </si>
  <si>
    <t>33,750,023</t>
  </si>
  <si>
    <t>8,488.80</t>
  </si>
  <si>
    <t>1,057,305</t>
  </si>
  <si>
    <t>6,622.38</t>
  </si>
  <si>
    <t>36,765</t>
  </si>
  <si>
    <t>279.60</t>
  </si>
  <si>
    <t>12,414</t>
  </si>
  <si>
    <t>17.66</t>
  </si>
  <si>
    <t>1,884,506</t>
  </si>
  <si>
    <t>1,924.60</t>
  </si>
  <si>
    <t>1,604,500</t>
  </si>
  <si>
    <t>568.80</t>
  </si>
  <si>
    <t>-2.94</t>
  </si>
  <si>
    <t>954,301</t>
  </si>
  <si>
    <t>637.04</t>
  </si>
  <si>
    <t>278,873</t>
  </si>
  <si>
    <t>1,265.17</t>
  </si>
  <si>
    <t>1,290,117</t>
  </si>
  <si>
    <t>967.14</t>
  </si>
  <si>
    <t>244,408</t>
  </si>
  <si>
    <t>2,774.69</t>
  </si>
  <si>
    <t>476,300</t>
  </si>
  <si>
    <t>383.10</t>
  </si>
  <si>
    <t>99,100</t>
  </si>
  <si>
    <t>74.58</t>
  </si>
  <si>
    <t>+2.13</t>
  </si>
  <si>
    <t>1,708,501</t>
  </si>
  <si>
    <t>813.46</t>
  </si>
  <si>
    <t>2,947,938</t>
  </si>
  <si>
    <t>31,877.00</t>
  </si>
  <si>
    <t>+3.42</t>
  </si>
  <si>
    <t>512,100</t>
  </si>
  <si>
    <t>761.17</t>
  </si>
  <si>
    <t>HYDRO</t>
  </si>
  <si>
    <t>+2.20</t>
  </si>
  <si>
    <t>36,665</t>
  </si>
  <si>
    <t>34.10</t>
  </si>
  <si>
    <t>+0.07</t>
  </si>
  <si>
    <t>+3.87</t>
  </si>
  <si>
    <t>1.87</t>
  </si>
  <si>
    <t>73,968,688</t>
  </si>
  <si>
    <t>145,041.96</t>
  </si>
  <si>
    <t>+2.01</t>
  </si>
  <si>
    <t>301,310</t>
  </si>
  <si>
    <t>459.74</t>
  </si>
  <si>
    <t>2,204,200</t>
  </si>
  <si>
    <t>3,308.15</t>
  </si>
  <si>
    <t>660,403</t>
  </si>
  <si>
    <t>1,517.62</t>
  </si>
  <si>
    <t>5,092,005</t>
  </si>
  <si>
    <t>1,631.21</t>
  </si>
  <si>
    <t>11,130,431</t>
  </si>
  <si>
    <t>7,872.73</t>
  </si>
  <si>
    <t>523,986</t>
  </si>
  <si>
    <t>16,132.29</t>
  </si>
  <si>
    <t>224,100</t>
  </si>
  <si>
    <t>438.40</t>
  </si>
  <si>
    <t>167,900</t>
  </si>
  <si>
    <t>295.33</t>
  </si>
  <si>
    <t>14,989,033</t>
  </si>
  <si>
    <t>18,603.27</t>
  </si>
  <si>
    <t>1,972,602</t>
  </si>
  <si>
    <t>2,214.03</t>
  </si>
  <si>
    <t>495,232</t>
  </si>
  <si>
    <t>485.30</t>
  </si>
  <si>
    <t>149,009</t>
  </si>
  <si>
    <t>116.24</t>
  </si>
  <si>
    <t>SSS</t>
  </si>
  <si>
    <t>886,211</t>
  </si>
  <si>
    <t>705.83</t>
  </si>
  <si>
    <t>891,152</t>
  </si>
  <si>
    <t>2,367.97</t>
  </si>
  <si>
    <t>+2.90</t>
  </si>
  <si>
    <t>8,681,358</t>
  </si>
  <si>
    <t>24,789.09</t>
  </si>
  <si>
    <t>1,092,211</t>
  </si>
  <si>
    <t>2,023.88</t>
  </si>
  <si>
    <t>85,800</t>
  </si>
  <si>
    <t>140.95</t>
  </si>
  <si>
    <t>+8.47</t>
  </si>
  <si>
    <t>32,024,625</t>
  </si>
  <si>
    <t>80,606.51</t>
  </si>
  <si>
    <t>STOWER</t>
  </si>
  <si>
    <t>UMS</t>
  </si>
  <si>
    <t>1,470,295</t>
  </si>
  <si>
    <t>15,042.16</t>
  </si>
  <si>
    <t>1,992,188</t>
  </si>
  <si>
    <t>5,000.17</t>
  </si>
  <si>
    <t>525,607</t>
  </si>
  <si>
    <t>2,892.47</t>
  </si>
  <si>
    <t>4,908,401</t>
  </si>
  <si>
    <t>14,789.46</t>
  </si>
  <si>
    <t>9,350,901</t>
  </si>
  <si>
    <t>12,046.24</t>
  </si>
  <si>
    <t>2,116,460</t>
  </si>
  <si>
    <t>3,231.00</t>
  </si>
  <si>
    <t>1,379,850</t>
  </si>
  <si>
    <t>13,121.34</t>
  </si>
  <si>
    <t>-3.33</t>
  </si>
  <si>
    <t>557,502</t>
  </si>
  <si>
    <t>4,911.73</t>
  </si>
  <si>
    <t>+7.89</t>
  </si>
  <si>
    <t>3,951,948</t>
  </si>
  <si>
    <t>46,746.80</t>
  </si>
  <si>
    <t>1,745,900</t>
  </si>
  <si>
    <t>8,552.39</t>
  </si>
  <si>
    <t>12,964,906</t>
  </si>
  <si>
    <t>10,630.72</t>
  </si>
  <si>
    <t>-4.17</t>
  </si>
  <si>
    <t>2,177,976</t>
  </si>
  <si>
    <t>12,749.19</t>
  </si>
  <si>
    <t>+3.23</t>
  </si>
  <si>
    <t>5,666,765</t>
  </si>
  <si>
    <t>35,966.77</t>
  </si>
  <si>
    <t>DV8</t>
  </si>
  <si>
    <t>-4.35</t>
  </si>
  <si>
    <t>47,570</t>
  </si>
  <si>
    <t>20.98</t>
  </si>
  <si>
    <t>1,795,502</t>
  </si>
  <si>
    <t>2,240.89</t>
  </si>
  <si>
    <t>3,040,524</t>
  </si>
  <si>
    <t>50,004.89</t>
  </si>
  <si>
    <t>+2.17</t>
  </si>
  <si>
    <t>6,355,032</t>
  </si>
  <si>
    <t>8,860.02</t>
  </si>
  <si>
    <t>+1.33</t>
  </si>
  <si>
    <t>408,300</t>
  </si>
  <si>
    <t>1,230.66</t>
  </si>
  <si>
    <t>2,002,801</t>
  </si>
  <si>
    <t>4,544.87</t>
  </si>
  <si>
    <t>+2.70</t>
  </si>
  <si>
    <t>193,000</t>
  </si>
  <si>
    <t>434.20</t>
  </si>
  <si>
    <t>16,969</t>
  </si>
  <si>
    <t>64.60</t>
  </si>
  <si>
    <t>650,500</t>
  </si>
  <si>
    <t>16,349.96</t>
  </si>
  <si>
    <t>445,402</t>
  </si>
  <si>
    <t>6,354.95</t>
  </si>
  <si>
    <t>1,376,187</t>
  </si>
  <si>
    <t>2,513.01</t>
  </si>
  <si>
    <t>62.65</t>
  </si>
  <si>
    <t>1,027,820</t>
  </si>
  <si>
    <t>35,052.75</t>
  </si>
  <si>
    <t>2,172,300</t>
  </si>
  <si>
    <t>1,203.10</t>
  </si>
  <si>
    <t>11,119,863</t>
  </si>
  <si>
    <t>49,097.69</t>
  </si>
  <si>
    <t>+2.54</t>
  </si>
  <si>
    <t>109,384,302</t>
  </si>
  <si>
    <t>136,657.11</t>
  </si>
  <si>
    <t>631,664</t>
  </si>
  <si>
    <t>8,122.23</t>
  </si>
  <si>
    <t>+3.61</t>
  </si>
  <si>
    <t>79.25</t>
  </si>
  <si>
    <t>9,442,130</t>
  </si>
  <si>
    <t>737,669.88</t>
  </si>
  <si>
    <t>+2.56</t>
  </si>
  <si>
    <t>14,121,729</t>
  </si>
  <si>
    <t>5,536.46</t>
  </si>
  <si>
    <t>10,888,425</t>
  </si>
  <si>
    <t>35,622.03</t>
  </si>
  <si>
    <t>1,048,100</t>
  </si>
  <si>
    <t>3,099.44</t>
  </si>
  <si>
    <t>NEWS</t>
  </si>
  <si>
    <t>0.05</t>
  </si>
  <si>
    <t>+25.00</t>
  </si>
  <si>
    <t>701,547,051</t>
  </si>
  <si>
    <t>28,621.75</t>
  </si>
  <si>
    <t>3,600</t>
  </si>
  <si>
    <t>24.54</t>
  </si>
  <si>
    <t>737,951</t>
  </si>
  <si>
    <t>14,486.84</t>
  </si>
  <si>
    <t>147,081</t>
  </si>
  <si>
    <t>464.57</t>
  </si>
  <si>
    <t>81.86</t>
  </si>
  <si>
    <t>184,617</t>
  </si>
  <si>
    <t>1,127.81</t>
  </si>
  <si>
    <t>240,900</t>
  </si>
  <si>
    <t>557.75</t>
  </si>
  <si>
    <t>853,261</t>
  </si>
  <si>
    <t>1,090.06</t>
  </si>
  <si>
    <t>SLM</t>
  </si>
  <si>
    <t>2,021,483</t>
  </si>
  <si>
    <t>6,176.99</t>
  </si>
  <si>
    <t>1,029,502</t>
  </si>
  <si>
    <t>12,131.96</t>
  </si>
  <si>
    <t>39,220</t>
  </si>
  <si>
    <t>38.95</t>
  </si>
  <si>
    <t>35,731,484</t>
  </si>
  <si>
    <t>21,506.66</t>
  </si>
  <si>
    <t>480,314</t>
  </si>
  <si>
    <t>1,961.13</t>
  </si>
  <si>
    <t>TSF</t>
  </si>
  <si>
    <t>5,457,641</t>
  </si>
  <si>
    <t>4,304.94</t>
  </si>
  <si>
    <t>1,564,136</t>
  </si>
  <si>
    <t>1,209.67</t>
  </si>
  <si>
    <t>3,807,453</t>
  </si>
  <si>
    <t>7,259.34</t>
  </si>
  <si>
    <t>-2.56</t>
  </si>
  <si>
    <t>21,557,239</t>
  </si>
  <si>
    <t>33,397.94</t>
  </si>
  <si>
    <t>159,972</t>
  </si>
  <si>
    <t>401.62</t>
  </si>
  <si>
    <t>1,552,515</t>
  </si>
  <si>
    <t>13,514.73</t>
  </si>
  <si>
    <t>Yearly/2022</t>
  </si>
  <si>
    <t>Q3/2022</t>
  </si>
  <si>
    <t>Q2/2022</t>
  </si>
  <si>
    <t xml:space="preserve">      Advance Payment For Purchases Of Assets</t>
  </si>
  <si>
    <t xml:space="preserve">      Deferred Revenue - Others</t>
  </si>
  <si>
    <t>31/12/22</t>
  </si>
  <si>
    <t>30/09/22</t>
  </si>
  <si>
    <t>30/06/22</t>
  </si>
  <si>
    <t>Q4/2022</t>
  </si>
  <si>
    <t xml:space="preserve">    (Reversal Of) Provisions</t>
  </si>
  <si>
    <t xml:space="preserve">    (Increase) Decrease In Short-Term Loan Receivables</t>
  </si>
  <si>
    <t xml:space="preserve">      (Increase) Decrease In Short-Term Loan Receivables - Related Parties</t>
  </si>
  <si>
    <t xml:space="preserve">    Loan Receivables Repayment Received</t>
  </si>
  <si>
    <t xml:space="preserve">      Short-Term Loan Receivables Repayment Received</t>
  </si>
  <si>
    <t xml:space="preserve">        Short-Term Loan Receivables Repayment Received - Related 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</si>
</sst>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0.0%"/>
    <numFmt numFmtId="167" formatCode="_(* #,##0_);_(* \(#,##0\);_(* &quot;-&quot;??_);_(@_)"/>
  </numFmts>
  <fonts count="23">
    <font>
      <sz val="11"/>
      <color theme="1"/>
      <name val="Century Gothic"/>
      <family val="2"/>
    </font>
    <font>
      <sz val="11"/>
      <color rgb="FF000000"/>
      <name val="Century Gothic"/>
      <family val="2"/>
    </font>
    <font>
      <b/>
      <sz val="11"/>
      <color theme="0"/>
      <name val="Century Gothic"/>
      <family val="1"/>
    </font>
    <font>
      <sz val="11"/>
      <color rgb="FF000000"/>
      <name val="Century Gothic"/>
      <family val="1"/>
    </font>
    <font>
      <b/>
      <sz val="11"/>
      <color rgb="FF000000"/>
      <name val="Century Gothic"/>
      <family val="1"/>
    </font>
    <font>
      <sz val="11"/>
      <color theme="0"/>
      <name val="Century Gothic"/>
      <family val="1"/>
    </font>
    <font>
      <b/>
      <sz val="11"/>
      <color rgb="FF00B050"/>
      <name val="Century Gothic"/>
      <family val="1"/>
    </font>
    <font>
      <b/>
      <sz val="11"/>
      <color rgb="FFFFFFFF"/>
      <name val="Century Gothic"/>
      <family val="1"/>
    </font>
    <font>
      <b/>
      <sz val="11"/>
      <color theme="1"/>
      <name val="Century Gothic"/>
      <family val="1"/>
    </font>
    <font>
      <b/>
      <sz val="11"/>
      <name val="Century Gothic"/>
      <family val="1"/>
    </font>
    <font>
      <sz val="12"/>
      <color theme="1"/>
      <name val="Calibri"/>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2"/>
    </font>
    <font>
      <sz val="11"/>
      <color rgb="FFFF0000"/>
      <name val="Century Gothic"/>
      <family val="2"/>
    </font>
    <font>
      <b/>
      <sz val="12"/>
      <color theme="1"/>
      <name val="Century Gothic"/>
      <family val="1"/>
    </font>
    <font>
      <b/>
      <sz val="11"/>
      <color rgb="FF000000"/>
      <name val="Century Gothic"/>
      <family val="2"/>
    </font>
    <font>
      <sz val="11"/>
      <color theme="1"/>
      <name val="Century Gothic"/>
      <family val="1"/>
    </font>
    <font>
      <sz val="11"/>
      <color theme="1"/>
      <name val="Sukhumvit Set"/>
      <family val="2"/>
    </font>
    <font>
      <u/>
      <sz val="11"/>
      <color theme="10"/>
      <name val="CenturyGothic"/>
      <family val="2"/>
    </font>
    <font>
      <sz val="11"/>
      <color theme="1"/>
      <name val="CenturyGothic"/>
      <family val="2"/>
    </font>
    <font>
      <sz val="11"/>
      <color theme="1"/>
      <name val="Calibri"/>
      <family val="2"/>
      <scheme val="minor"/>
    </font>
  </fonts>
  <fills count="19">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rgb="FF00B050"/>
        <bgColor indexed="64"/>
      </patternFill>
    </fill>
    <fill>
      <patternFill patternType="solid">
        <fgColor theme="1"/>
        <bgColor indexed="64"/>
      </patternFill>
    </fill>
    <fill>
      <patternFill patternType="solid">
        <fgColor rgb="FF92D050"/>
        <bgColor indexed="64"/>
      </patternFill>
    </fill>
    <fill>
      <patternFill patternType="solid">
        <fgColor rgb="FF0070C0"/>
        <bgColor rgb="FF00B0F0"/>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4">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43" fontId="10"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14" fillId="0" borderId="0"/>
    <xf numFmtId="0" fontId="19" fillId="0" borderId="0"/>
    <xf numFmtId="0" fontId="21" fillId="0" borderId="0"/>
    <xf numFmtId="0" fontId="20" fillId="0" borderId="0" applyNumberFormat="0" applyFill="0" applyBorder="0" applyAlignment="0" applyProtection="0"/>
    <xf numFmtId="164" fontId="19" fillId="0" borderId="0" applyFont="0" applyFill="0" applyBorder="0" applyAlignment="0" applyProtection="0"/>
    <xf numFmtId="0" fontId="22" fillId="0" borderId="0"/>
  </cellStyleXfs>
  <cellXfs count="179">
    <xf numFmtId="0" fontId="0" fillId="0" borderId="0" xfId="0"/>
    <xf numFmtId="0" fontId="2" fillId="2" borderId="0" xfId="1" applyFont="1" applyFill="1"/>
    <xf numFmtId="0" fontId="3" fillId="0" borderId="0" xfId="1" applyFont="1"/>
    <xf numFmtId="0" fontId="4" fillId="0" borderId="0" xfId="1" applyFont="1"/>
    <xf numFmtId="0" fontId="5" fillId="2" borderId="0" xfId="1" applyFont="1" applyFill="1"/>
    <xf numFmtId="0" fontId="4" fillId="0" borderId="0" xfId="1" applyFont="1" applyAlignment="1">
      <alignment horizontal="center"/>
    </xf>
    <xf numFmtId="10" fontId="6" fillId="0" borderId="0" xfId="1" applyNumberFormat="1" applyFont="1"/>
    <xf numFmtId="165" fontId="8" fillId="0" borderId="3" xfId="1" applyNumberFormat="1" applyFont="1" applyBorder="1"/>
    <xf numFmtId="165" fontId="8" fillId="0" borderId="3" xfId="1" applyNumberFormat="1" applyFont="1" applyBorder="1" applyAlignment="1">
      <alignment horizontal="right"/>
    </xf>
    <xf numFmtId="0" fontId="4" fillId="0" borderId="0" xfId="1" applyFont="1" applyAlignment="1">
      <alignment horizontal="left"/>
    </xf>
    <xf numFmtId="166" fontId="8" fillId="0" borderId="4" xfId="3" applyNumberFormat="1" applyFont="1" applyBorder="1"/>
    <xf numFmtId="166" fontId="4" fillId="0" borderId="0" xfId="1" applyNumberFormat="1" applyFont="1" applyAlignment="1">
      <alignment horizontal="left"/>
    </xf>
    <xf numFmtId="166" fontId="8" fillId="0" borderId="8" xfId="3" applyNumberFormat="1" applyFont="1" applyBorder="1"/>
    <xf numFmtId="43" fontId="8" fillId="0" borderId="8" xfId="2" applyFont="1" applyBorder="1"/>
    <xf numFmtId="166" fontId="4" fillId="0" borderId="0" xfId="3" applyNumberFormat="1" applyFont="1" applyAlignment="1">
      <alignment horizontal="left"/>
    </xf>
    <xf numFmtId="0" fontId="6" fillId="0" borderId="0" xfId="1" applyFont="1"/>
    <xf numFmtId="165" fontId="8" fillId="0" borderId="8" xfId="1" applyNumberFormat="1" applyFont="1" applyBorder="1"/>
    <xf numFmtId="166" fontId="6" fillId="0" borderId="0" xfId="3" applyNumberFormat="1" applyFont="1"/>
    <xf numFmtId="165" fontId="8" fillId="0" borderId="12" xfId="1" applyNumberFormat="1" applyFont="1" applyBorder="1"/>
    <xf numFmtId="166" fontId="8" fillId="0" borderId="5" xfId="3" applyNumberFormat="1" applyFont="1" applyBorder="1"/>
    <xf numFmtId="166" fontId="8" fillId="0" borderId="7" xfId="3" applyNumberFormat="1" applyFont="1" applyBorder="1"/>
    <xf numFmtId="166" fontId="8" fillId="0" borderId="13" xfId="3" applyNumberFormat="1" applyFont="1" applyBorder="1"/>
    <xf numFmtId="166" fontId="8" fillId="0" borderId="0" xfId="3" applyNumberFormat="1" applyFont="1" applyBorder="1"/>
    <xf numFmtId="166" fontId="8" fillId="0" borderId="14" xfId="3" applyNumberFormat="1" applyFont="1" applyBorder="1"/>
    <xf numFmtId="166" fontId="4" fillId="0" borderId="0" xfId="1" applyNumberFormat="1" applyFont="1"/>
    <xf numFmtId="165" fontId="8" fillId="0" borderId="4" xfId="1" applyNumberFormat="1" applyFont="1" applyBorder="1"/>
    <xf numFmtId="165" fontId="8" fillId="0" borderId="1" xfId="1" applyNumberFormat="1" applyFont="1" applyBorder="1"/>
    <xf numFmtId="43" fontId="8" fillId="0" borderId="4" xfId="2" applyFont="1" applyBorder="1"/>
    <xf numFmtId="10" fontId="12" fillId="0" borderId="0" xfId="5" applyNumberFormat="1" applyFont="1" applyBorder="1"/>
    <xf numFmtId="10" fontId="8" fillId="0" borderId="8" xfId="3" applyNumberFormat="1" applyFont="1" applyBorder="1"/>
    <xf numFmtId="43" fontId="12" fillId="0" borderId="0" xfId="6" applyFont="1" applyBorder="1"/>
    <xf numFmtId="10" fontId="6" fillId="0" borderId="0" xfId="5" applyNumberFormat="1" applyFont="1" applyBorder="1"/>
    <xf numFmtId="43" fontId="8" fillId="0" borderId="3" xfId="6" applyFont="1" applyBorder="1"/>
    <xf numFmtId="43" fontId="8" fillId="0" borderId="0" xfId="6" applyFont="1" applyBorder="1"/>
    <xf numFmtId="43" fontId="8" fillId="0" borderId="3" xfId="6" applyFont="1" applyBorder="1" applyAlignment="1">
      <alignment horizontal="right"/>
    </xf>
    <xf numFmtId="43" fontId="6" fillId="0" borderId="0" xfId="6" applyFont="1" applyBorder="1"/>
    <xf numFmtId="43" fontId="8" fillId="0" borderId="0" xfId="6" applyFont="1" applyBorder="1" applyAlignment="1">
      <alignment horizontal="left"/>
    </xf>
    <xf numFmtId="43" fontId="6" fillId="0" borderId="0" xfId="6" applyFont="1" applyBorder="1" applyAlignment="1">
      <alignment horizontal="left"/>
    </xf>
    <xf numFmtId="10" fontId="13" fillId="0" borderId="0" xfId="5" applyNumberFormat="1" applyFont="1" applyBorder="1"/>
    <xf numFmtId="43" fontId="13" fillId="0" borderId="0" xfId="6" applyFont="1" applyBorder="1" applyAlignment="1">
      <alignment horizontal="left"/>
    </xf>
    <xf numFmtId="0" fontId="6" fillId="0" borderId="0" xfId="7" applyFont="1"/>
    <xf numFmtId="0" fontId="8" fillId="0" borderId="0" xfId="7" applyFont="1"/>
    <xf numFmtId="43" fontId="8" fillId="0" borderId="15" xfId="2" applyFont="1" applyBorder="1"/>
    <xf numFmtId="43" fontId="8" fillId="0" borderId="16" xfId="2" applyFont="1" applyBorder="1"/>
    <xf numFmtId="43" fontId="8" fillId="0" borderId="14" xfId="2" applyFont="1" applyBorder="1" applyAlignment="1">
      <alignment horizontal="right"/>
    </xf>
    <xf numFmtId="43" fontId="8" fillId="0" borderId="17" xfId="7" applyNumberFormat="1" applyFont="1" applyBorder="1"/>
    <xf numFmtId="43" fontId="8" fillId="0" borderId="18" xfId="7" applyNumberFormat="1" applyFont="1" applyBorder="1"/>
    <xf numFmtId="43" fontId="8" fillId="0" borderId="19" xfId="7" applyNumberFormat="1" applyFont="1" applyBorder="1" applyAlignment="1">
      <alignment horizontal="right"/>
    </xf>
    <xf numFmtId="9" fontId="8" fillId="0" borderId="3" xfId="5" applyFont="1" applyBorder="1"/>
    <xf numFmtId="9" fontId="8" fillId="0" borderId="0" xfId="5" applyFont="1" applyBorder="1"/>
    <xf numFmtId="9" fontId="8" fillId="0" borderId="3" xfId="5" applyFont="1" applyBorder="1" applyAlignment="1">
      <alignment horizontal="right"/>
    </xf>
    <xf numFmtId="9" fontId="8" fillId="0" borderId="0" xfId="5" applyFont="1" applyBorder="1" applyAlignment="1">
      <alignment horizontal="left"/>
    </xf>
    <xf numFmtId="9" fontId="8" fillId="0" borderId="12" xfId="5" applyFont="1" applyBorder="1"/>
    <xf numFmtId="9" fontId="8" fillId="0" borderId="10" xfId="5" applyFont="1" applyBorder="1"/>
    <xf numFmtId="9" fontId="8" fillId="0" borderId="12" xfId="5" applyFont="1" applyBorder="1" applyAlignment="1">
      <alignment horizontal="right"/>
    </xf>
    <xf numFmtId="43" fontId="4" fillId="0" borderId="5" xfId="2" applyFont="1" applyBorder="1" applyAlignment="1"/>
    <xf numFmtId="43" fontId="4" fillId="0" borderId="6" xfId="2" applyFont="1" applyBorder="1" applyAlignment="1"/>
    <xf numFmtId="43" fontId="4" fillId="0" borderId="7" xfId="2" applyFont="1" applyBorder="1" applyAlignment="1"/>
    <xf numFmtId="43" fontId="4" fillId="0" borderId="13" xfId="2" applyFont="1" applyBorder="1" applyAlignment="1"/>
    <xf numFmtId="43" fontId="4" fillId="0" borderId="0" xfId="2" applyFont="1" applyBorder="1" applyAlignment="1"/>
    <xf numFmtId="43" fontId="4" fillId="0" borderId="14" xfId="2" applyFont="1" applyBorder="1" applyAlignment="1"/>
    <xf numFmtId="167" fontId="6" fillId="0" borderId="0" xfId="4" applyNumberFormat="1" applyFont="1" applyBorder="1"/>
    <xf numFmtId="166" fontId="6" fillId="0" borderId="14" xfId="5" applyNumberFormat="1" applyFont="1" applyBorder="1"/>
    <xf numFmtId="167" fontId="6" fillId="0" borderId="0" xfId="4" applyNumberFormat="1" applyFont="1" applyAlignment="1">
      <alignment horizontal="left"/>
    </xf>
    <xf numFmtId="166" fontId="6" fillId="0" borderId="0" xfId="3" applyNumberFormat="1" applyFont="1" applyBorder="1" applyAlignment="1"/>
    <xf numFmtId="166" fontId="6" fillId="0" borderId="9" xfId="3" applyNumberFormat="1" applyFont="1" applyBorder="1" applyAlignment="1"/>
    <xf numFmtId="166" fontId="6" fillId="0" borderId="10" xfId="3" applyNumberFormat="1" applyFont="1" applyBorder="1" applyAlignment="1"/>
    <xf numFmtId="166" fontId="6" fillId="0" borderId="11" xfId="3" applyNumberFormat="1" applyFont="1" applyBorder="1" applyAlignment="1"/>
    <xf numFmtId="166" fontId="6" fillId="0" borderId="0" xfId="3" applyNumberFormat="1" applyFont="1" applyBorder="1"/>
    <xf numFmtId="166" fontId="6" fillId="0" borderId="0" xfId="3" applyNumberFormat="1" applyFont="1" applyBorder="1" applyAlignment="1">
      <alignment horizontal="left"/>
    </xf>
    <xf numFmtId="166" fontId="6" fillId="0" borderId="0" xfId="3" applyNumberFormat="1" applyFont="1" applyAlignment="1"/>
    <xf numFmtId="0" fontId="13" fillId="0" borderId="0" xfId="1" applyFont="1"/>
    <xf numFmtId="0" fontId="4" fillId="0" borderId="13" xfId="1" applyFont="1" applyBorder="1"/>
    <xf numFmtId="0" fontId="4" fillId="0" borderId="5" xfId="1" applyFont="1" applyBorder="1"/>
    <xf numFmtId="0" fontId="4" fillId="0" borderId="6" xfId="1" applyFont="1" applyBorder="1"/>
    <xf numFmtId="0" fontId="4" fillId="0" borderId="7" xfId="1" applyFont="1" applyBorder="1"/>
    <xf numFmtId="43" fontId="4" fillId="0" borderId="13" xfId="1" applyNumberFormat="1" applyFont="1" applyBorder="1"/>
    <xf numFmtId="43" fontId="4" fillId="0" borderId="0" xfId="1" applyNumberFormat="1" applyFont="1"/>
    <xf numFmtId="43" fontId="4" fillId="0" borderId="14" xfId="1" applyNumberFormat="1" applyFont="1" applyBorder="1"/>
    <xf numFmtId="0" fontId="1" fillId="0" borderId="0" xfId="1"/>
    <xf numFmtId="43" fontId="0" fillId="0" borderId="0" xfId="2" applyFont="1"/>
    <xf numFmtId="0" fontId="1" fillId="3" borderId="0" xfId="1" applyFill="1"/>
    <xf numFmtId="43" fontId="1" fillId="0" borderId="0" xfId="1" applyNumberFormat="1"/>
    <xf numFmtId="0" fontId="1" fillId="0" borderId="0" xfId="1" applyAlignment="1">
      <alignment horizontal="center"/>
    </xf>
    <xf numFmtId="0" fontId="1" fillId="0" borderId="1" xfId="1" applyBorder="1"/>
    <xf numFmtId="0" fontId="1" fillId="0" borderId="4" xfId="1" applyBorder="1"/>
    <xf numFmtId="166" fontId="0" fillId="0" borderId="0" xfId="3" applyNumberFormat="1" applyFont="1" applyBorder="1" applyAlignment="1"/>
    <xf numFmtId="166" fontId="0" fillId="0" borderId="0" xfId="3" applyNumberFormat="1" applyFont="1" applyAlignment="1"/>
    <xf numFmtId="165" fontId="1" fillId="0" borderId="0" xfId="1" applyNumberFormat="1"/>
    <xf numFmtId="167" fontId="14" fillId="0" borderId="0" xfId="4" applyNumberFormat="1" applyFont="1" applyAlignment="1">
      <alignment horizontal="left"/>
    </xf>
    <xf numFmtId="43" fontId="14" fillId="0" borderId="0" xfId="6" applyFont="1" applyBorder="1" applyAlignment="1">
      <alignment horizontal="left"/>
    </xf>
    <xf numFmtId="10" fontId="14" fillId="0" borderId="3" xfId="5" applyNumberFormat="1" applyFont="1" applyBorder="1"/>
    <xf numFmtId="10" fontId="14" fillId="0" borderId="0" xfId="5" applyNumberFormat="1" applyFont="1" applyBorder="1"/>
    <xf numFmtId="10" fontId="14" fillId="0" borderId="3" xfId="5" applyNumberFormat="1" applyFont="1" applyBorder="1" applyAlignment="1">
      <alignment horizontal="right"/>
    </xf>
    <xf numFmtId="10" fontId="14" fillId="0" borderId="0" xfId="5" applyNumberFormat="1" applyFont="1" applyBorder="1" applyAlignment="1">
      <alignment horizontal="left"/>
    </xf>
    <xf numFmtId="9" fontId="14" fillId="0" borderId="3" xfId="5" applyFont="1" applyBorder="1"/>
    <xf numFmtId="9" fontId="14" fillId="0" borderId="0" xfId="5" applyFont="1" applyBorder="1"/>
    <xf numFmtId="9" fontId="14" fillId="0" borderId="3" xfId="5" applyFont="1" applyBorder="1" applyAlignment="1">
      <alignment horizontal="right"/>
    </xf>
    <xf numFmtId="9" fontId="14" fillId="0" borderId="0" xfId="5" applyFont="1" applyBorder="1" applyAlignment="1">
      <alignment horizontal="left"/>
    </xf>
    <xf numFmtId="0" fontId="6" fillId="0" borderId="5" xfId="1" applyFont="1" applyBorder="1"/>
    <xf numFmtId="0" fontId="13" fillId="0" borderId="13" xfId="1" applyFont="1" applyBorder="1"/>
    <xf numFmtId="0" fontId="4" fillId="0" borderId="9" xfId="1" applyFont="1" applyBorder="1"/>
    <xf numFmtId="43" fontId="14" fillId="0" borderId="8" xfId="6" applyFont="1" applyBorder="1"/>
    <xf numFmtId="43" fontId="14" fillId="0" borderId="6" xfId="6" applyFont="1" applyBorder="1"/>
    <xf numFmtId="43" fontId="14" fillId="0" borderId="8" xfId="6" applyFont="1" applyBorder="1" applyAlignment="1">
      <alignment horizontal="right"/>
    </xf>
    <xf numFmtId="0" fontId="1" fillId="0" borderId="3" xfId="1" applyBorder="1"/>
    <xf numFmtId="43" fontId="14" fillId="0" borderId="0" xfId="6" applyFont="1" applyBorder="1"/>
    <xf numFmtId="43" fontId="14" fillId="0" borderId="3" xfId="6" applyFont="1" applyBorder="1"/>
    <xf numFmtId="43" fontId="14" fillId="0" borderId="3" xfId="6" applyFont="1" applyBorder="1" applyAlignment="1">
      <alignment horizontal="right"/>
    </xf>
    <xf numFmtId="9" fontId="14" fillId="0" borderId="12" xfId="5" applyFont="1" applyBorder="1"/>
    <xf numFmtId="9" fontId="14" fillId="0" borderId="10" xfId="5" applyFont="1" applyBorder="1"/>
    <xf numFmtId="43" fontId="8" fillId="0" borderId="4" xfId="2" applyFont="1" applyBorder="1" applyAlignment="1"/>
    <xf numFmtId="165" fontId="9" fillId="0" borderId="3" xfId="1" applyNumberFormat="1" applyFont="1" applyBorder="1"/>
    <xf numFmtId="0" fontId="15" fillId="0" borderId="0" xfId="1" applyFont="1"/>
    <xf numFmtId="0" fontId="7" fillId="4" borderId="0" xfId="1" applyFont="1" applyFill="1" applyAlignment="1">
      <alignment horizontal="center"/>
    </xf>
    <xf numFmtId="0" fontId="7" fillId="5" borderId="0" xfId="1" applyFont="1" applyFill="1" applyAlignment="1">
      <alignment horizontal="center"/>
    </xf>
    <xf numFmtId="0" fontId="7" fillId="6" borderId="0" xfId="1" applyFont="1" applyFill="1" applyAlignment="1">
      <alignment horizontal="center"/>
    </xf>
    <xf numFmtId="0" fontId="7" fillId="7" borderId="0" xfId="1" applyFont="1" applyFill="1" applyAlignment="1">
      <alignment horizontal="center"/>
    </xf>
    <xf numFmtId="43" fontId="7" fillId="7" borderId="0" xfId="1" applyNumberFormat="1" applyFont="1" applyFill="1" applyAlignment="1">
      <alignment horizontal="center"/>
    </xf>
    <xf numFmtId="0" fontId="7" fillId="8" borderId="0" xfId="1" applyFont="1" applyFill="1" applyAlignment="1">
      <alignment horizontal="center"/>
    </xf>
    <xf numFmtId="0" fontId="8" fillId="9" borderId="0" xfId="1" applyFont="1" applyFill="1" applyAlignment="1">
      <alignment horizontal="center"/>
    </xf>
    <xf numFmtId="0" fontId="7" fillId="10" borderId="0" xfId="1" applyFont="1" applyFill="1" applyAlignment="1">
      <alignment horizontal="center"/>
    </xf>
    <xf numFmtId="0" fontId="7" fillId="11" borderId="0" xfId="1" applyFont="1" applyFill="1" applyAlignment="1">
      <alignment horizontal="center"/>
    </xf>
    <xf numFmtId="0" fontId="7" fillId="12" borderId="0" xfId="1" applyFont="1" applyFill="1" applyAlignment="1">
      <alignment horizontal="center"/>
    </xf>
    <xf numFmtId="167" fontId="2" fillId="2" borderId="0" xfId="4" applyNumberFormat="1" applyFont="1" applyFill="1" applyBorder="1" applyAlignment="1">
      <alignment horizontal="center"/>
    </xf>
    <xf numFmtId="167" fontId="2" fillId="14" borderId="0" xfId="4" applyNumberFormat="1" applyFont="1" applyFill="1" applyBorder="1" applyAlignment="1">
      <alignment horizontal="center"/>
    </xf>
    <xf numFmtId="0" fontId="2" fillId="5" borderId="0" xfId="7" applyFont="1" applyFill="1" applyAlignment="1">
      <alignment horizontal="center"/>
    </xf>
    <xf numFmtId="167" fontId="2" fillId="15" borderId="0" xfId="4" applyNumberFormat="1" applyFont="1" applyFill="1" applyBorder="1" applyAlignment="1">
      <alignment horizontal="center"/>
    </xf>
    <xf numFmtId="167" fontId="2" fillId="16" borderId="0" xfId="4" applyNumberFormat="1" applyFont="1" applyFill="1" applyBorder="1" applyAlignment="1">
      <alignment horizontal="center"/>
    </xf>
    <xf numFmtId="0" fontId="0" fillId="17" borderId="0" xfId="0" applyFill="1"/>
    <xf numFmtId="43" fontId="0" fillId="17" borderId="0" xfId="2" applyFont="1" applyFill="1"/>
    <xf numFmtId="0" fontId="16" fillId="3" borderId="22" xfId="0" applyFont="1" applyFill="1" applyBorder="1" applyAlignment="1">
      <alignment horizontal="center"/>
    </xf>
    <xf numFmtId="0" fontId="16" fillId="3" borderId="23" xfId="0" applyFont="1" applyFill="1" applyBorder="1" applyAlignment="1">
      <alignment horizontal="center"/>
    </xf>
    <xf numFmtId="0" fontId="17" fillId="3" borderId="4" xfId="1" applyFont="1" applyFill="1" applyBorder="1" applyAlignment="1">
      <alignment horizontal="center"/>
    </xf>
    <xf numFmtId="43" fontId="18" fillId="0" borderId="3" xfId="6" applyFont="1" applyBorder="1" applyAlignment="1">
      <alignment horizontal="right"/>
    </xf>
    <xf numFmtId="0" fontId="7" fillId="13" borderId="0" xfId="1" applyFont="1" applyFill="1" applyAlignment="1">
      <alignment horizontal="center"/>
    </xf>
    <xf numFmtId="43" fontId="9" fillId="3" borderId="4" xfId="2" applyFont="1" applyFill="1" applyBorder="1"/>
    <xf numFmtId="165" fontId="9" fillId="3" borderId="4" xfId="1" applyNumberFormat="1" applyFont="1" applyFill="1" applyBorder="1"/>
    <xf numFmtId="165" fontId="9" fillId="3" borderId="4" xfId="1" applyNumberFormat="1" applyFont="1" applyFill="1" applyBorder="1" applyAlignment="1">
      <alignment horizontal="right"/>
    </xf>
    <xf numFmtId="43" fontId="9" fillId="3" borderId="4" xfId="2" applyFont="1" applyFill="1" applyBorder="1" applyAlignment="1">
      <alignment horizontal="right"/>
    </xf>
    <xf numFmtId="43" fontId="4" fillId="3" borderId="4" xfId="2" applyFont="1" applyFill="1" applyBorder="1"/>
    <xf numFmtId="43" fontId="4" fillId="3" borderId="4" xfId="2" applyFont="1" applyFill="1" applyBorder="1" applyAlignment="1">
      <alignment horizontal="right"/>
    </xf>
    <xf numFmtId="0" fontId="4" fillId="3" borderId="4" xfId="1" applyFont="1" applyFill="1" applyBorder="1"/>
    <xf numFmtId="43" fontId="2" fillId="16" borderId="12" xfId="2" applyFont="1" applyFill="1" applyBorder="1" applyAlignment="1">
      <alignment horizontal="right"/>
    </xf>
    <xf numFmtId="0" fontId="22" fillId="0" borderId="0" xfId="13"/>
    <xf numFmtId="167" fontId="2" fillId="14" borderId="1" xfId="4" applyNumberFormat="1" applyFont="1" applyFill="1" applyBorder="1" applyAlignment="1">
      <alignment horizontal="center"/>
    </xf>
    <xf numFmtId="167" fontId="2" fillId="14" borderId="2" xfId="4" applyNumberFormat="1" applyFont="1" applyFill="1" applyBorder="1" applyAlignment="1">
      <alignment horizontal="center"/>
    </xf>
    <xf numFmtId="167" fontId="2" fillId="14" borderId="5" xfId="4" applyNumberFormat="1" applyFont="1" applyFill="1" applyBorder="1" applyAlignment="1">
      <alignment horizontal="center"/>
    </xf>
    <xf numFmtId="167" fontId="2" fillId="14" borderId="6" xfId="4" applyNumberFormat="1" applyFont="1" applyFill="1" applyBorder="1" applyAlignment="1">
      <alignment horizontal="center"/>
    </xf>
    <xf numFmtId="0" fontId="2" fillId="5" borderId="1" xfId="7" applyFont="1" applyFill="1" applyBorder="1" applyAlignment="1">
      <alignment horizontal="center"/>
    </xf>
    <xf numFmtId="0" fontId="2" fillId="5" borderId="2" xfId="7" applyFont="1" applyFill="1" applyBorder="1" applyAlignment="1">
      <alignment horizontal="center"/>
    </xf>
    <xf numFmtId="167" fontId="2" fillId="15" borderId="20" xfId="4" applyNumberFormat="1" applyFont="1" applyFill="1" applyBorder="1" applyAlignment="1">
      <alignment horizontal="center"/>
    </xf>
    <xf numFmtId="167" fontId="2" fillId="15" borderId="21" xfId="4" applyNumberFormat="1" applyFont="1" applyFill="1" applyBorder="1" applyAlignment="1">
      <alignment horizontal="center"/>
    </xf>
    <xf numFmtId="167" fontId="2" fillId="16" borderId="1" xfId="4" applyNumberFormat="1" applyFont="1" applyFill="1" applyBorder="1" applyAlignment="1">
      <alignment horizontal="center"/>
    </xf>
    <xf numFmtId="167" fontId="2" fillId="16" borderId="2" xfId="4" applyNumberFormat="1" applyFont="1" applyFill="1" applyBorder="1" applyAlignment="1">
      <alignment horizontal="center"/>
    </xf>
    <xf numFmtId="0" fontId="7" fillId="4" borderId="4" xfId="1" applyFont="1" applyFill="1" applyBorder="1" applyAlignment="1">
      <alignment horizontal="center"/>
    </xf>
    <xf numFmtId="0" fontId="7" fillId="11" borderId="4" xfId="1" applyFont="1" applyFill="1" applyBorder="1" applyAlignment="1">
      <alignment horizontal="center"/>
    </xf>
    <xf numFmtId="0" fontId="7" fillId="4" borderId="1" xfId="1" applyFont="1" applyFill="1" applyBorder="1" applyAlignment="1">
      <alignment horizontal="center"/>
    </xf>
    <xf numFmtId="0" fontId="7" fillId="4" borderId="2" xfId="1" applyFont="1" applyFill="1" applyBorder="1" applyAlignment="1">
      <alignment horizontal="center"/>
    </xf>
    <xf numFmtId="0" fontId="7" fillId="8" borderId="1" xfId="1" applyFont="1" applyFill="1" applyBorder="1" applyAlignment="1">
      <alignment horizontal="center"/>
    </xf>
    <xf numFmtId="0" fontId="7" fillId="8" borderId="2" xfId="1" applyFont="1" applyFill="1" applyBorder="1" applyAlignment="1">
      <alignment horizontal="center"/>
    </xf>
    <xf numFmtId="0" fontId="7" fillId="12" borderId="1" xfId="1" applyFont="1" applyFill="1" applyBorder="1" applyAlignment="1">
      <alignment horizontal="center"/>
    </xf>
    <xf numFmtId="0" fontId="7" fillId="12" borderId="2" xfId="1" applyFont="1" applyFill="1" applyBorder="1" applyAlignment="1">
      <alignment horizontal="center"/>
    </xf>
    <xf numFmtId="0" fontId="7" fillId="7" borderId="1" xfId="1" applyFont="1" applyFill="1" applyBorder="1" applyAlignment="1">
      <alignment horizontal="center"/>
    </xf>
    <xf numFmtId="0" fontId="7" fillId="7" borderId="2" xfId="1" applyFont="1" applyFill="1" applyBorder="1" applyAlignment="1">
      <alignment horizontal="center"/>
    </xf>
    <xf numFmtId="0" fontId="7" fillId="10" borderId="1" xfId="1" applyFont="1" applyFill="1" applyBorder="1" applyAlignment="1">
      <alignment horizontal="center"/>
    </xf>
    <xf numFmtId="0" fontId="7" fillId="10" borderId="2" xfId="1" applyFont="1" applyFill="1" applyBorder="1" applyAlignment="1">
      <alignment horizontal="center"/>
    </xf>
    <xf numFmtId="0" fontId="7" fillId="13" borderId="13" xfId="1" applyFont="1" applyFill="1" applyBorder="1" applyAlignment="1">
      <alignment horizontal="center"/>
    </xf>
    <xf numFmtId="0" fontId="7" fillId="13" borderId="0" xfId="1" applyFont="1" applyFill="1" applyAlignment="1">
      <alignment horizontal="center"/>
    </xf>
    <xf numFmtId="167" fontId="2" fillId="2" borderId="1" xfId="4" applyNumberFormat="1" applyFont="1" applyFill="1" applyBorder="1" applyAlignment="1">
      <alignment horizontal="center"/>
    </xf>
    <xf numFmtId="167" fontId="2" fillId="2" borderId="2" xfId="4" applyNumberFormat="1" applyFont="1" applyFill="1" applyBorder="1" applyAlignment="1">
      <alignment horizontal="center"/>
    </xf>
    <xf numFmtId="0" fontId="7" fillId="8" borderId="4" xfId="1" applyFont="1" applyFill="1" applyBorder="1" applyAlignment="1">
      <alignment horizontal="center"/>
    </xf>
    <xf numFmtId="0" fontId="7" fillId="6" borderId="4" xfId="1" applyFont="1" applyFill="1" applyBorder="1" applyAlignment="1">
      <alignment horizontal="center"/>
    </xf>
    <xf numFmtId="0" fontId="7" fillId="7" borderId="4" xfId="1" applyFont="1" applyFill="1" applyBorder="1" applyAlignment="1">
      <alignment horizontal="center"/>
    </xf>
    <xf numFmtId="0" fontId="7" fillId="10" borderId="4" xfId="1" applyFont="1" applyFill="1" applyBorder="1" applyAlignment="1">
      <alignment horizontal="center"/>
    </xf>
    <xf numFmtId="0" fontId="8" fillId="9" borderId="4" xfId="1" applyFont="1" applyFill="1" applyBorder="1" applyAlignment="1">
      <alignment horizontal="center"/>
    </xf>
    <xf numFmtId="0" fontId="7" fillId="5" borderId="4" xfId="1" applyFont="1" applyFill="1" applyBorder="1" applyAlignment="1">
      <alignment horizontal="center"/>
    </xf>
    <xf numFmtId="0" fontId="7" fillId="18" borderId="4" xfId="1" applyFont="1" applyFill="1" applyBorder="1" applyAlignment="1">
      <alignment horizontal="center"/>
    </xf>
    <xf numFmtId="43" fontId="7" fillId="7" borderId="4" xfId="1" applyNumberFormat="1" applyFont="1" applyFill="1" applyBorder="1" applyAlignment="1">
      <alignment horizontal="center"/>
    </xf>
  </cellXfs>
  <cellStyles count="14">
    <cellStyle name="Comma 2" xfId="2" xr:uid="{00000000-0005-0000-0000-000000000000}"/>
    <cellStyle name="Comma 2 2" xfId="4" xr:uid="{00000000-0005-0000-0000-000001000000}"/>
    <cellStyle name="Comma 3" xfId="6" xr:uid="{00000000-0005-0000-0000-000002000000}"/>
    <cellStyle name="Comma 4" xfId="12" xr:uid="{962ACE00-FA13-4065-9436-F00868E5026A}"/>
    <cellStyle name="Hyperlink 2" xfId="11" xr:uid="{1D0C5227-39D9-4A36-8B55-0DDC6260037D}"/>
    <cellStyle name="Normal" xfId="0" builtinId="0"/>
    <cellStyle name="Normal 14" xfId="9" xr:uid="{AE63CB07-B088-446F-A44C-409A6BA666AD}"/>
    <cellStyle name="Normal 2" xfId="1" xr:uid="{00000000-0005-0000-0000-000005000000}"/>
    <cellStyle name="Normal 2 2" xfId="7" xr:uid="{00000000-0005-0000-0000-000006000000}"/>
    <cellStyle name="Normal 3" xfId="10" xr:uid="{AA08BBEC-CEFD-4D94-95F4-6F5A7ADC4033}"/>
    <cellStyle name="Normal 6" xfId="8" xr:uid="{AFF3136B-7810-4E6C-BD63-1641D3E33D34}"/>
    <cellStyle name="Normal 9" xfId="13" xr:uid="{CFB5C623-544A-4CF8-9E9E-DD7D8528A34F}"/>
    <cellStyle name="Percent 2" xfId="3" xr:uid="{00000000-0005-0000-0000-000007000000}"/>
    <cellStyle name="Percent 2 2" xfId="5" xr:uid="{00000000-0005-0000-0000-000008000000}"/>
  </cellStyles>
  <dxfs count="1197">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43" xr16:uid="{12F603FA-0ABC-4657-A96A-D79133E67234}" autoFormatId="16" applyNumberFormats="0" applyBorderFormats="0" applyFontFormats="0" applyPatternFormats="0" applyAlignmentFormats="0" applyWidthHeightFormats="0">
  <queryTableRefresh nextId="18">
    <queryTableFields count="12">
      <queryTableField id="12" name="หลักทรัพย์.1" tableColumnId="1"/>
      <queryTableField id="16" name="เครื่องหมาย" tableColumnId="12"/>
      <queryTableField id="2" name="เปิด" tableColumnId="2"/>
      <queryTableField id="3" name="สูงสุด" tableColumnId="3"/>
      <queryTableField id="4" name="ต่ำสุด" tableColumnId="4"/>
      <queryTableField id="5" name="ล่าสุด" tableColumnId="5"/>
      <queryTableField id="6" name="เปลี่ยน แปลง" tableColumnId="6"/>
      <queryTableField id="7" name="%เปลี่ยน แปลง" tableColumnId="7"/>
      <queryTableField id="8" name="เสนอ ซื้อ" tableColumnId="8"/>
      <queryTableField id="9" name="เสนอ ขาย" tableColumnId="9"/>
      <queryTableField id="10" name="ปริมาณ (หุ้น)" tableColumnId="10"/>
      <queryTableField id="11" name="มูลค่า ('000 บาท)"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512EDE-F87C-45C1-9295-523D962E7A15}" name="PriceTBL2" displayName="PriceTBL2" ref="A1:L878" tableType="queryTable" totalsRowShown="0">
  <tableColumns count="12">
    <tableColumn id="1" xr3:uid="{55A3A308-F32C-4867-9C6D-74247914AF41}" uniqueName="1" name="หลักทรัพย์.1" queryTableFieldId="12" dataDxfId="1196" dataCellStyle="Normal 14"/>
    <tableColumn id="12" xr3:uid="{7DD50BD2-565D-4650-BCAC-047963BDC178}" uniqueName="12" name="เครื่องหมาย" queryTableFieldId="16" dataDxfId="1195" dataCellStyle="Normal 9"/>
    <tableColumn id="2" xr3:uid="{95CB50A5-5D2E-4D74-9894-53BBA6CF5941}" uniqueName="2" name="เปิด" queryTableFieldId="2" dataDxfId="1194" dataCellStyle="Normal 9"/>
    <tableColumn id="3" xr3:uid="{AF4AF111-BE57-437B-8228-72C7B9CE36C9}" uniqueName="3" name="สูงสุด" queryTableFieldId="3" dataCellStyle="Normal 9"/>
    <tableColumn id="4" xr3:uid="{8A9D46A5-4093-4E5A-9765-4631386B0D39}" uniqueName="4" name="ต่ำสุด" queryTableFieldId="4" dataCellStyle="Normal 9"/>
    <tableColumn id="5" xr3:uid="{640E17CE-CF9F-4001-BAA8-F48C6A27A41F}" uniqueName="5" name="ล่าสุด" queryTableFieldId="5" dataCellStyle="Normal 9"/>
    <tableColumn id="6" xr3:uid="{10EF4BC2-26C3-43F1-AA9C-8C1F1204CD49}" uniqueName="6" name="เปลี่ยน แปลง" queryTableFieldId="6" dataCellStyle="Normal 9"/>
    <tableColumn id="7" xr3:uid="{1EA5A620-0E4C-43F5-A047-809D7763257B}" uniqueName="7" name="%เปลี่ยน แปลง" queryTableFieldId="7" dataCellStyle="Normal 9"/>
    <tableColumn id="8" xr3:uid="{1814BFD7-ADD1-44EB-B9AC-A4D42972CE84}" uniqueName="8" name="เสนอ ซื้อ" queryTableFieldId="8" dataCellStyle="Normal 9"/>
    <tableColumn id="9" xr3:uid="{63F41810-AF3C-4869-831B-B968443C6C45}" uniqueName="9" name="เสนอ ขาย" queryTableFieldId="9" dataCellStyle="Normal 9"/>
    <tableColumn id="10" xr3:uid="{F9EF457A-35B6-449B-8102-D38D2ACE9649}" uniqueName="10" name="ปริมาณ (หุ้น)" queryTableFieldId="10" dataCellStyle="Normal 9"/>
    <tableColumn id="11" xr3:uid="{9F4264E5-D2D7-44DD-BAD0-AE373CD235A6}" uniqueName="11" name="มูลค่า ('000 บาท)" queryTableFieldId="11" dataCellStyle="Normal 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E730-7C38-4C53-AA23-535012CC693A}">
  <dimension ref="A1:L878"/>
  <sheetViews>
    <sheetView topLeftCell="A37" workbookViewId="0">
      <selection activeCell="N46" sqref="N46"/>
    </sheetView>
  </sheetViews>
  <sheetFormatPr defaultColWidth="8.875" defaultRowHeight="15"/>
  <cols>
    <col min="1" max="1" width="9.25" style="144" bestFit="1" customWidth="1"/>
    <col min="2" max="2" width="10.875" style="144" bestFit="1" customWidth="1"/>
    <col min="3" max="6" width="5.125" style="144" bestFit="1" customWidth="1"/>
    <col min="7" max="7" width="9.5" style="144" bestFit="1" customWidth="1"/>
    <col min="8" max="8" width="10.75" style="144" bestFit="1" customWidth="1"/>
    <col min="9" max="9" width="6.875" style="144" bestFit="1" customWidth="1"/>
    <col min="10" max="10" width="7.5" style="144" bestFit="1" customWidth="1"/>
    <col min="11" max="11" width="9.375" style="144" bestFit="1" customWidth="1"/>
    <col min="12" max="14" width="12.125" style="144" bestFit="1" customWidth="1"/>
    <col min="15" max="16384" width="8.875" style="144"/>
  </cols>
  <sheetData>
    <row r="1" spans="1:12" ht="16.5">
      <c r="A1" t="s">
        <v>1797</v>
      </c>
      <c r="B1" t="s">
        <v>2113</v>
      </c>
      <c r="C1" s="144" t="s">
        <v>505</v>
      </c>
      <c r="D1" s="144" t="s">
        <v>503</v>
      </c>
      <c r="E1" s="144" t="s">
        <v>504</v>
      </c>
      <c r="F1" s="144" t="s">
        <v>502</v>
      </c>
      <c r="G1" s="144" t="s">
        <v>566</v>
      </c>
      <c r="H1" s="144" t="s">
        <v>567</v>
      </c>
      <c r="I1" s="144" t="s">
        <v>1798</v>
      </c>
      <c r="J1" s="144" t="s">
        <v>1799</v>
      </c>
      <c r="K1" s="144" t="s">
        <v>1800</v>
      </c>
      <c r="L1" s="144" t="s">
        <v>1801</v>
      </c>
    </row>
    <row r="2" spans="1:12" ht="16.5">
      <c r="A2" t="s">
        <v>568</v>
      </c>
      <c r="B2"/>
      <c r="C2" s="144" t="s">
        <v>1802</v>
      </c>
      <c r="D2" s="144" t="s">
        <v>1802</v>
      </c>
      <c r="E2" s="144" t="s">
        <v>1136</v>
      </c>
      <c r="F2" s="144" t="s">
        <v>1136</v>
      </c>
      <c r="G2" s="144" t="s">
        <v>581</v>
      </c>
      <c r="H2" s="144" t="s">
        <v>581</v>
      </c>
      <c r="I2" s="144" t="s">
        <v>1136</v>
      </c>
      <c r="J2" s="144" t="s">
        <v>1802</v>
      </c>
      <c r="K2" s="144" t="s">
        <v>2114</v>
      </c>
      <c r="L2" s="144" t="s">
        <v>2115</v>
      </c>
    </row>
    <row r="3" spans="1:12" ht="16.5">
      <c r="A3" t="s">
        <v>245</v>
      </c>
      <c r="B3"/>
      <c r="C3" s="144" t="s">
        <v>1747</v>
      </c>
      <c r="D3" s="144" t="s">
        <v>737</v>
      </c>
      <c r="E3" s="144" t="s">
        <v>526</v>
      </c>
      <c r="F3" s="144" t="s">
        <v>1747</v>
      </c>
      <c r="G3" s="144" t="s">
        <v>581</v>
      </c>
      <c r="H3" s="144" t="s">
        <v>581</v>
      </c>
      <c r="I3" s="144" t="s">
        <v>1747</v>
      </c>
      <c r="J3" s="144" t="s">
        <v>740</v>
      </c>
      <c r="K3" s="144" t="s">
        <v>2116</v>
      </c>
      <c r="L3" s="144" t="s">
        <v>2117</v>
      </c>
    </row>
    <row r="4" spans="1:12" ht="16.5">
      <c r="A4" t="s">
        <v>574</v>
      </c>
      <c r="B4"/>
      <c r="C4" s="144" t="s">
        <v>789</v>
      </c>
      <c r="D4" s="144" t="s">
        <v>734</v>
      </c>
      <c r="E4" s="144" t="s">
        <v>789</v>
      </c>
      <c r="F4" s="144" t="s">
        <v>789</v>
      </c>
      <c r="G4" s="144" t="s">
        <v>657</v>
      </c>
      <c r="H4" s="144" t="s">
        <v>849</v>
      </c>
      <c r="I4" s="144" t="s">
        <v>789</v>
      </c>
      <c r="J4" s="144" t="s">
        <v>734</v>
      </c>
      <c r="K4" s="144" t="s">
        <v>2118</v>
      </c>
      <c r="L4" s="144" t="s">
        <v>2119</v>
      </c>
    </row>
    <row r="5" spans="1:12" ht="16.5">
      <c r="A5" t="s">
        <v>2120</v>
      </c>
      <c r="B5" t="s">
        <v>2121</v>
      </c>
      <c r="C5" s="144" t="s">
        <v>367</v>
      </c>
      <c r="D5" s="144" t="s">
        <v>367</v>
      </c>
      <c r="E5" s="144" t="s">
        <v>367</v>
      </c>
      <c r="F5" s="144" t="s">
        <v>367</v>
      </c>
      <c r="G5" s="144" t="s">
        <v>367</v>
      </c>
      <c r="H5" s="144" t="s">
        <v>367</v>
      </c>
      <c r="I5" s="144" t="s">
        <v>367</v>
      </c>
      <c r="J5" s="144" t="s">
        <v>367</v>
      </c>
      <c r="K5" s="144" t="s">
        <v>367</v>
      </c>
      <c r="L5" s="144" t="s">
        <v>367</v>
      </c>
    </row>
    <row r="6" spans="1:12" ht="16.5">
      <c r="A6" t="s">
        <v>200</v>
      </c>
      <c r="B6"/>
      <c r="C6" s="144" t="s">
        <v>776</v>
      </c>
      <c r="D6" s="144" t="s">
        <v>776</v>
      </c>
      <c r="E6" s="144" t="s">
        <v>813</v>
      </c>
      <c r="F6" s="144" t="s">
        <v>776</v>
      </c>
      <c r="G6" s="144" t="s">
        <v>581</v>
      </c>
      <c r="H6" s="144" t="s">
        <v>581</v>
      </c>
      <c r="I6" s="144" t="s">
        <v>718</v>
      </c>
      <c r="J6" s="144" t="s">
        <v>776</v>
      </c>
      <c r="K6" s="144" t="s">
        <v>2122</v>
      </c>
      <c r="L6" s="144" t="s">
        <v>2123</v>
      </c>
    </row>
    <row r="7" spans="1:12" ht="16.5">
      <c r="A7" t="s">
        <v>2124</v>
      </c>
      <c r="B7" t="s">
        <v>2125</v>
      </c>
      <c r="C7" s="144" t="s">
        <v>1803</v>
      </c>
      <c r="D7" s="144" t="s">
        <v>1804</v>
      </c>
      <c r="E7" s="144" t="s">
        <v>1803</v>
      </c>
      <c r="F7" s="144" t="s">
        <v>1804</v>
      </c>
      <c r="G7" s="144" t="s">
        <v>581</v>
      </c>
      <c r="H7" s="144" t="s">
        <v>581</v>
      </c>
      <c r="I7" s="144" t="s">
        <v>1803</v>
      </c>
      <c r="J7" s="144" t="s">
        <v>1804</v>
      </c>
      <c r="K7" s="144" t="s">
        <v>2126</v>
      </c>
      <c r="L7" s="144" t="s">
        <v>2127</v>
      </c>
    </row>
    <row r="8" spans="1:12" ht="16.5">
      <c r="A8" t="s">
        <v>137</v>
      </c>
      <c r="B8"/>
      <c r="C8" s="144" t="s">
        <v>1771</v>
      </c>
      <c r="D8" s="144" t="s">
        <v>1326</v>
      </c>
      <c r="E8" s="144" t="s">
        <v>1805</v>
      </c>
      <c r="F8" s="144" t="s">
        <v>1860</v>
      </c>
      <c r="G8" s="144" t="s">
        <v>573</v>
      </c>
      <c r="H8" s="144" t="s">
        <v>1949</v>
      </c>
      <c r="I8" s="144" t="s">
        <v>1860</v>
      </c>
      <c r="J8" s="144" t="s">
        <v>1771</v>
      </c>
      <c r="K8" s="144" t="s">
        <v>2128</v>
      </c>
      <c r="L8" s="144" t="s">
        <v>2129</v>
      </c>
    </row>
    <row r="9" spans="1:12" ht="16.5">
      <c r="A9" t="s">
        <v>1675</v>
      </c>
      <c r="B9"/>
      <c r="C9" s="144" t="s">
        <v>762</v>
      </c>
      <c r="D9" s="144" t="s">
        <v>550</v>
      </c>
      <c r="E9" s="144" t="s">
        <v>949</v>
      </c>
      <c r="F9" s="144" t="s">
        <v>944</v>
      </c>
      <c r="G9" s="144" t="s">
        <v>613</v>
      </c>
      <c r="H9" s="144" t="s">
        <v>892</v>
      </c>
      <c r="I9" s="144" t="s">
        <v>949</v>
      </c>
      <c r="J9" s="144" t="s">
        <v>944</v>
      </c>
      <c r="K9" s="144" t="s">
        <v>2130</v>
      </c>
      <c r="L9" s="144" t="s">
        <v>2131</v>
      </c>
    </row>
    <row r="10" spans="1:12" ht="16.5">
      <c r="A10" t="s">
        <v>497</v>
      </c>
      <c r="B10"/>
      <c r="C10" s="144" t="s">
        <v>831</v>
      </c>
      <c r="D10" s="144" t="s">
        <v>831</v>
      </c>
      <c r="E10" s="144" t="s">
        <v>684</v>
      </c>
      <c r="F10" s="144" t="s">
        <v>769</v>
      </c>
      <c r="G10" s="144" t="s">
        <v>707</v>
      </c>
      <c r="H10" s="144" t="s">
        <v>1600</v>
      </c>
      <c r="I10" s="144" t="s">
        <v>769</v>
      </c>
      <c r="J10" s="144" t="s">
        <v>586</v>
      </c>
      <c r="K10" s="144" t="s">
        <v>2132</v>
      </c>
      <c r="L10" s="144" t="s">
        <v>2133</v>
      </c>
    </row>
    <row r="11" spans="1:12" ht="16.5">
      <c r="A11" t="s">
        <v>588</v>
      </c>
      <c r="B11"/>
      <c r="C11" s="144" t="s">
        <v>902</v>
      </c>
      <c r="D11" s="144" t="s">
        <v>1225</v>
      </c>
      <c r="E11" s="144" t="s">
        <v>1713</v>
      </c>
      <c r="F11" s="144" t="s">
        <v>1713</v>
      </c>
      <c r="G11" s="144" t="s">
        <v>661</v>
      </c>
      <c r="H11" s="144" t="s">
        <v>713</v>
      </c>
      <c r="I11" s="144" t="s">
        <v>1035</v>
      </c>
      <c r="J11" s="144" t="s">
        <v>1713</v>
      </c>
      <c r="K11" s="144" t="s">
        <v>2134</v>
      </c>
      <c r="L11" s="144" t="s">
        <v>2135</v>
      </c>
    </row>
    <row r="12" spans="1:12" ht="16.5">
      <c r="A12" t="s">
        <v>92</v>
      </c>
      <c r="B12"/>
      <c r="C12" s="144" t="s">
        <v>699</v>
      </c>
      <c r="D12" s="144" t="s">
        <v>663</v>
      </c>
      <c r="E12" s="144" t="s">
        <v>699</v>
      </c>
      <c r="F12" s="144" t="s">
        <v>663</v>
      </c>
      <c r="G12" s="144" t="s">
        <v>580</v>
      </c>
      <c r="H12" s="144" t="s">
        <v>1601</v>
      </c>
      <c r="I12" s="144" t="s">
        <v>699</v>
      </c>
      <c r="J12" s="144" t="s">
        <v>663</v>
      </c>
      <c r="K12" s="144" t="s">
        <v>2136</v>
      </c>
      <c r="L12" s="144" t="s">
        <v>2137</v>
      </c>
    </row>
    <row r="13" spans="1:12" ht="16.5">
      <c r="A13" t="s">
        <v>596</v>
      </c>
      <c r="B13"/>
      <c r="C13" s="144" t="s">
        <v>595</v>
      </c>
      <c r="D13" s="144" t="s">
        <v>1663</v>
      </c>
      <c r="E13" s="144" t="s">
        <v>595</v>
      </c>
      <c r="F13" s="144" t="s">
        <v>593</v>
      </c>
      <c r="G13" s="144" t="s">
        <v>580</v>
      </c>
      <c r="H13" s="144" t="s">
        <v>664</v>
      </c>
      <c r="I13" s="144" t="s">
        <v>595</v>
      </c>
      <c r="J13" s="144" t="s">
        <v>593</v>
      </c>
      <c r="K13" s="144" t="s">
        <v>2138</v>
      </c>
      <c r="L13" s="144" t="s">
        <v>2139</v>
      </c>
    </row>
    <row r="14" spans="1:12" ht="16.5">
      <c r="A14" t="s">
        <v>600</v>
      </c>
      <c r="B14"/>
      <c r="C14" s="144" t="s">
        <v>1550</v>
      </c>
      <c r="D14" s="144" t="s">
        <v>1550</v>
      </c>
      <c r="E14" s="144" t="s">
        <v>564</v>
      </c>
      <c r="F14" s="144" t="s">
        <v>564</v>
      </c>
      <c r="G14" s="144" t="s">
        <v>613</v>
      </c>
      <c r="H14" s="144" t="s">
        <v>2140</v>
      </c>
      <c r="I14" s="144" t="s">
        <v>564</v>
      </c>
      <c r="J14" s="144" t="s">
        <v>1550</v>
      </c>
      <c r="K14" s="144" t="s">
        <v>2141</v>
      </c>
      <c r="L14" s="144" t="s">
        <v>2142</v>
      </c>
    </row>
    <row r="15" spans="1:12" ht="16.5">
      <c r="A15" t="s">
        <v>605</v>
      </c>
      <c r="B15"/>
      <c r="C15" s="144" t="s">
        <v>946</v>
      </c>
      <c r="D15" s="144" t="s">
        <v>1161</v>
      </c>
      <c r="E15" s="144" t="s">
        <v>1219</v>
      </c>
      <c r="F15" s="144" t="s">
        <v>946</v>
      </c>
      <c r="G15" s="144" t="s">
        <v>657</v>
      </c>
      <c r="H15" s="144" t="s">
        <v>1760</v>
      </c>
      <c r="I15" s="144" t="s">
        <v>946</v>
      </c>
      <c r="J15" s="144" t="s">
        <v>2088</v>
      </c>
      <c r="K15" s="144" t="s">
        <v>2143</v>
      </c>
      <c r="L15" s="144" t="s">
        <v>2144</v>
      </c>
    </row>
    <row r="16" spans="1:12" ht="16.5">
      <c r="A16" t="s">
        <v>1807</v>
      </c>
      <c r="B16"/>
      <c r="C16" s="144" t="s">
        <v>668</v>
      </c>
      <c r="D16" s="144" t="s">
        <v>666</v>
      </c>
      <c r="E16" s="144" t="s">
        <v>797</v>
      </c>
      <c r="F16" s="144" t="s">
        <v>678</v>
      </c>
      <c r="G16" s="144" t="s">
        <v>613</v>
      </c>
      <c r="H16" s="144" t="s">
        <v>1045</v>
      </c>
      <c r="I16" s="144">
        <v>6.95</v>
      </c>
      <c r="J16" s="144">
        <v>7</v>
      </c>
      <c r="K16" s="144" t="s">
        <v>2145</v>
      </c>
      <c r="L16" s="144" t="s">
        <v>2146</v>
      </c>
    </row>
    <row r="17" spans="1:12" ht="16.5">
      <c r="A17" t="s">
        <v>296</v>
      </c>
      <c r="B17"/>
      <c r="C17" s="144" t="s">
        <v>1135</v>
      </c>
      <c r="D17" s="144" t="s">
        <v>711</v>
      </c>
      <c r="E17" s="144" t="s">
        <v>869</v>
      </c>
      <c r="F17" s="144" t="s">
        <v>711</v>
      </c>
      <c r="G17" s="144" t="s">
        <v>580</v>
      </c>
      <c r="H17" s="144" t="s">
        <v>731</v>
      </c>
      <c r="I17" s="144">
        <v>5</v>
      </c>
      <c r="J17" s="144">
        <v>5.05</v>
      </c>
      <c r="K17" s="144" t="s">
        <v>2147</v>
      </c>
      <c r="L17" s="144" t="s">
        <v>2148</v>
      </c>
    </row>
    <row r="18" spans="1:12" ht="16.5">
      <c r="A18" t="s">
        <v>295</v>
      </c>
      <c r="B18"/>
      <c r="C18" s="144" t="s">
        <v>1043</v>
      </c>
      <c r="D18" s="144" t="s">
        <v>560</v>
      </c>
      <c r="E18" s="144" t="s">
        <v>863</v>
      </c>
      <c r="F18" s="144" t="s">
        <v>1043</v>
      </c>
      <c r="G18" s="144" t="s">
        <v>581</v>
      </c>
      <c r="H18" s="144" t="s">
        <v>581</v>
      </c>
      <c r="I18" s="144">
        <v>13.7</v>
      </c>
      <c r="J18" s="144">
        <v>13.8</v>
      </c>
      <c r="K18" s="144" t="s">
        <v>2149</v>
      </c>
      <c r="L18" s="144" t="s">
        <v>2150</v>
      </c>
    </row>
    <row r="19" spans="1:12" ht="16.5">
      <c r="A19" t="s">
        <v>618</v>
      </c>
      <c r="B19"/>
      <c r="C19" s="144" t="s">
        <v>1808</v>
      </c>
      <c r="D19" s="144" t="s">
        <v>1633</v>
      </c>
      <c r="E19" s="144" t="s">
        <v>772</v>
      </c>
      <c r="F19" s="144" t="s">
        <v>1633</v>
      </c>
      <c r="G19" s="144" t="s">
        <v>653</v>
      </c>
      <c r="H19" s="144" t="s">
        <v>2151</v>
      </c>
      <c r="I19" s="144">
        <v>2.96</v>
      </c>
      <c r="J19" s="144">
        <v>2.98</v>
      </c>
      <c r="K19" s="144" t="s">
        <v>2152</v>
      </c>
      <c r="L19" s="144" t="s">
        <v>2153</v>
      </c>
    </row>
    <row r="20" spans="1:12" ht="16.5">
      <c r="A20" t="s">
        <v>622</v>
      </c>
      <c r="B20"/>
      <c r="C20" s="144" t="s">
        <v>552</v>
      </c>
      <c r="D20" s="144" t="s">
        <v>552</v>
      </c>
      <c r="E20" s="144" t="s">
        <v>644</v>
      </c>
      <c r="F20" s="144" t="s">
        <v>844</v>
      </c>
      <c r="G20" s="144" t="s">
        <v>616</v>
      </c>
      <c r="H20" s="144" t="s">
        <v>1366</v>
      </c>
      <c r="I20" s="144">
        <v>8.1</v>
      </c>
      <c r="J20" s="144">
        <v>8.15</v>
      </c>
      <c r="K20" s="144" t="s">
        <v>2154</v>
      </c>
      <c r="L20" s="144" t="s">
        <v>2155</v>
      </c>
    </row>
    <row r="21" spans="1:12" ht="16.5">
      <c r="A21" t="s">
        <v>1809</v>
      </c>
      <c r="B21"/>
      <c r="C21" s="144" t="s">
        <v>674</v>
      </c>
      <c r="D21" s="144" t="s">
        <v>674</v>
      </c>
      <c r="E21" s="144" t="s">
        <v>1716</v>
      </c>
      <c r="F21" s="144" t="s">
        <v>1716</v>
      </c>
      <c r="G21" s="144" t="s">
        <v>692</v>
      </c>
      <c r="H21" s="144" t="s">
        <v>1810</v>
      </c>
      <c r="I21" s="144">
        <v>33</v>
      </c>
      <c r="J21" s="144">
        <v>33.25</v>
      </c>
      <c r="K21" s="144" t="s">
        <v>2156</v>
      </c>
      <c r="L21" s="144" t="s">
        <v>2157</v>
      </c>
    </row>
    <row r="22" spans="1:12" ht="16.5">
      <c r="A22" t="s">
        <v>271</v>
      </c>
      <c r="B22"/>
      <c r="C22" s="144" t="s">
        <v>1811</v>
      </c>
      <c r="D22" s="144" t="s">
        <v>1812</v>
      </c>
      <c r="E22" s="144" t="s">
        <v>1813</v>
      </c>
      <c r="F22" s="144" t="s">
        <v>1811</v>
      </c>
      <c r="G22" s="144" t="s">
        <v>625</v>
      </c>
      <c r="H22" s="144" t="s">
        <v>1715</v>
      </c>
      <c r="I22" s="144">
        <v>103.5</v>
      </c>
      <c r="J22" s="144">
        <v>104</v>
      </c>
      <c r="K22" s="144" t="s">
        <v>2158</v>
      </c>
      <c r="L22" s="144" t="s">
        <v>2159</v>
      </c>
    </row>
    <row r="23" spans="1:12" ht="16.5">
      <c r="A23" t="s">
        <v>626</v>
      </c>
      <c r="B23"/>
      <c r="C23" s="144" t="s">
        <v>1096</v>
      </c>
      <c r="D23" s="144" t="s">
        <v>1096</v>
      </c>
      <c r="E23" s="144" t="s">
        <v>1097</v>
      </c>
      <c r="F23" s="144" t="s">
        <v>1132</v>
      </c>
      <c r="G23" s="144" t="s">
        <v>581</v>
      </c>
      <c r="H23" s="144" t="s">
        <v>581</v>
      </c>
      <c r="I23" s="144">
        <v>2.76</v>
      </c>
      <c r="J23" s="144">
        <v>2.78</v>
      </c>
      <c r="K23" s="144" t="s">
        <v>2160</v>
      </c>
      <c r="L23" s="144" t="s">
        <v>2161</v>
      </c>
    </row>
    <row r="24" spans="1:12" ht="16.5">
      <c r="A24" t="s">
        <v>1677</v>
      </c>
      <c r="B24"/>
      <c r="C24" s="144" t="s">
        <v>1051</v>
      </c>
      <c r="D24" s="144" t="s">
        <v>929</v>
      </c>
      <c r="E24" s="144" t="s">
        <v>1723</v>
      </c>
      <c r="F24" s="144" t="s">
        <v>1723</v>
      </c>
      <c r="G24" s="144" t="s">
        <v>657</v>
      </c>
      <c r="H24" s="144" t="s">
        <v>1724</v>
      </c>
      <c r="I24" s="144">
        <v>4.12</v>
      </c>
      <c r="J24" s="144">
        <v>4.1399999999999997</v>
      </c>
      <c r="K24" s="144" t="s">
        <v>2162</v>
      </c>
      <c r="L24" s="144" t="s">
        <v>2163</v>
      </c>
    </row>
    <row r="25" spans="1:12" ht="16.5">
      <c r="A25" t="s">
        <v>629</v>
      </c>
      <c r="B25"/>
      <c r="C25" s="144" t="s">
        <v>367</v>
      </c>
      <c r="D25" s="144" t="s">
        <v>367</v>
      </c>
      <c r="E25" s="144" t="s">
        <v>367</v>
      </c>
      <c r="F25" s="144" t="s">
        <v>367</v>
      </c>
      <c r="G25" s="144" t="s">
        <v>367</v>
      </c>
      <c r="H25" s="144" t="s">
        <v>367</v>
      </c>
      <c r="I25" s="144">
        <v>168.5</v>
      </c>
      <c r="J25" s="144">
        <v>173</v>
      </c>
      <c r="K25" s="144" t="s">
        <v>367</v>
      </c>
      <c r="L25" s="144" t="s">
        <v>367</v>
      </c>
    </row>
    <row r="26" spans="1:12" ht="16.5">
      <c r="A26" t="s">
        <v>630</v>
      </c>
      <c r="B26"/>
      <c r="C26" s="144" t="s">
        <v>1132</v>
      </c>
      <c r="D26" s="144" t="s">
        <v>1096</v>
      </c>
      <c r="E26" s="144" t="s">
        <v>1132</v>
      </c>
      <c r="F26" s="144" t="s">
        <v>1096</v>
      </c>
      <c r="G26" s="144" t="s">
        <v>577</v>
      </c>
      <c r="H26" s="144" t="s">
        <v>2164</v>
      </c>
      <c r="I26" s="144">
        <v>2.76</v>
      </c>
      <c r="J26" s="144">
        <v>2.78</v>
      </c>
      <c r="K26" s="144" t="s">
        <v>2165</v>
      </c>
      <c r="L26" s="144" t="s">
        <v>2166</v>
      </c>
    </row>
    <row r="27" spans="1:12" ht="16.5">
      <c r="A27" t="s">
        <v>263</v>
      </c>
      <c r="B27"/>
      <c r="C27" s="144" t="s">
        <v>1592</v>
      </c>
      <c r="D27" s="144" t="s">
        <v>1815</v>
      </c>
      <c r="E27" s="144" t="s">
        <v>1187</v>
      </c>
      <c r="F27" s="144" t="s">
        <v>1592</v>
      </c>
      <c r="G27" s="144" t="s">
        <v>581</v>
      </c>
      <c r="H27" s="144" t="s">
        <v>581</v>
      </c>
      <c r="I27" s="144">
        <v>23.7</v>
      </c>
      <c r="J27" s="144">
        <v>23.8</v>
      </c>
      <c r="K27" s="144" t="s">
        <v>2167</v>
      </c>
      <c r="L27" s="144" t="s">
        <v>2168</v>
      </c>
    </row>
    <row r="28" spans="1:12" ht="16.5">
      <c r="A28" t="s">
        <v>635</v>
      </c>
      <c r="B28"/>
      <c r="C28" s="144" t="s">
        <v>1402</v>
      </c>
      <c r="D28" s="144" t="s">
        <v>1012</v>
      </c>
      <c r="E28" s="144" t="s">
        <v>1402</v>
      </c>
      <c r="F28" s="144" t="s">
        <v>841</v>
      </c>
      <c r="G28" s="144" t="s">
        <v>592</v>
      </c>
      <c r="H28" s="144" t="s">
        <v>2169</v>
      </c>
      <c r="I28" s="144">
        <v>3.04</v>
      </c>
      <c r="J28" s="144">
        <v>3.06</v>
      </c>
      <c r="K28" s="144" t="s">
        <v>2170</v>
      </c>
      <c r="L28" s="144" t="s">
        <v>2171</v>
      </c>
    </row>
    <row r="29" spans="1:12" ht="16.5">
      <c r="A29" t="s">
        <v>639</v>
      </c>
      <c r="B29"/>
      <c r="C29" s="144" t="s">
        <v>367</v>
      </c>
      <c r="D29" s="144" t="s">
        <v>367</v>
      </c>
      <c r="E29" s="144" t="s">
        <v>367</v>
      </c>
      <c r="F29" s="144" t="s">
        <v>367</v>
      </c>
      <c r="G29" s="144" t="s">
        <v>367</v>
      </c>
      <c r="H29" s="144" t="s">
        <v>367</v>
      </c>
      <c r="I29" s="144">
        <v>31.25</v>
      </c>
      <c r="J29" s="144">
        <v>34</v>
      </c>
      <c r="K29" s="144" t="s">
        <v>367</v>
      </c>
      <c r="L29" s="144" t="s">
        <v>367</v>
      </c>
    </row>
    <row r="30" spans="1:12" ht="16.5">
      <c r="A30" t="s">
        <v>641</v>
      </c>
      <c r="B30"/>
      <c r="C30" s="144" t="s">
        <v>1802</v>
      </c>
      <c r="D30" s="144" t="s">
        <v>1668</v>
      </c>
      <c r="E30" s="144" t="s">
        <v>1136</v>
      </c>
      <c r="F30" s="144" t="s">
        <v>1668</v>
      </c>
      <c r="G30" s="144" t="s">
        <v>592</v>
      </c>
      <c r="H30" s="144" t="s">
        <v>1749</v>
      </c>
      <c r="I30" s="144">
        <v>0.61</v>
      </c>
      <c r="J30" s="144">
        <v>0.62</v>
      </c>
      <c r="K30" s="144" t="s">
        <v>2172</v>
      </c>
      <c r="L30" s="144" t="s">
        <v>2173</v>
      </c>
    </row>
    <row r="31" spans="1:12" ht="16.5">
      <c r="A31" t="s">
        <v>237</v>
      </c>
      <c r="B31"/>
      <c r="C31" s="144" t="s">
        <v>1626</v>
      </c>
      <c r="D31" s="144" t="s">
        <v>1070</v>
      </c>
      <c r="E31" s="144" t="s">
        <v>1626</v>
      </c>
      <c r="F31" s="144" t="s">
        <v>1626</v>
      </c>
      <c r="G31" s="144" t="s">
        <v>581</v>
      </c>
      <c r="H31" s="144" t="s">
        <v>581</v>
      </c>
      <c r="I31" s="144">
        <v>30.5</v>
      </c>
      <c r="J31" s="144">
        <v>30.75</v>
      </c>
      <c r="K31" s="144" t="s">
        <v>2174</v>
      </c>
      <c r="L31" s="144" t="s">
        <v>2175</v>
      </c>
    </row>
    <row r="32" spans="1:12" ht="16.5">
      <c r="A32" t="s">
        <v>235</v>
      </c>
      <c r="B32"/>
      <c r="C32" s="144" t="s">
        <v>919</v>
      </c>
      <c r="D32" s="144" t="s">
        <v>546</v>
      </c>
      <c r="E32" s="144" t="s">
        <v>824</v>
      </c>
      <c r="F32" s="144" t="s">
        <v>546</v>
      </c>
      <c r="G32" s="144" t="s">
        <v>581</v>
      </c>
      <c r="H32" s="144" t="s">
        <v>581</v>
      </c>
      <c r="I32" s="144">
        <v>12.4</v>
      </c>
      <c r="J32" s="144">
        <v>12.5</v>
      </c>
      <c r="K32" s="144" t="s">
        <v>2176</v>
      </c>
      <c r="L32" s="144" t="s">
        <v>2177</v>
      </c>
    </row>
    <row r="33" spans="1:12" ht="16.5">
      <c r="A33" t="s">
        <v>1817</v>
      </c>
      <c r="B33"/>
      <c r="C33" s="144" t="s">
        <v>1615</v>
      </c>
      <c r="D33" s="144" t="s">
        <v>548</v>
      </c>
      <c r="E33" s="144" t="s">
        <v>1615</v>
      </c>
      <c r="F33" s="144" t="s">
        <v>1615</v>
      </c>
      <c r="G33" s="144" t="s">
        <v>703</v>
      </c>
      <c r="H33" s="144" t="s">
        <v>1610</v>
      </c>
      <c r="I33" s="144">
        <v>28.5</v>
      </c>
      <c r="J33" s="144">
        <v>28.75</v>
      </c>
      <c r="K33" s="144" t="s">
        <v>2178</v>
      </c>
      <c r="L33" s="144" t="s">
        <v>2179</v>
      </c>
    </row>
    <row r="34" spans="1:12" ht="16.5">
      <c r="A34" t="s">
        <v>646</v>
      </c>
      <c r="B34"/>
      <c r="C34" s="144" t="s">
        <v>936</v>
      </c>
      <c r="D34" s="144" t="s">
        <v>936</v>
      </c>
      <c r="E34" s="144" t="s">
        <v>916</v>
      </c>
      <c r="F34" s="144" t="s">
        <v>1902</v>
      </c>
      <c r="G34" s="144" t="s">
        <v>581</v>
      </c>
      <c r="H34" s="144" t="s">
        <v>581</v>
      </c>
      <c r="I34" s="144">
        <v>3.16</v>
      </c>
      <c r="J34" s="144">
        <v>3.18</v>
      </c>
      <c r="K34" s="144" t="s">
        <v>2180</v>
      </c>
      <c r="L34" s="144" t="s">
        <v>2181</v>
      </c>
    </row>
    <row r="35" spans="1:12" ht="16.5">
      <c r="A35" t="s">
        <v>649</v>
      </c>
      <c r="B35"/>
      <c r="C35" s="144" t="s">
        <v>944</v>
      </c>
      <c r="D35" s="144" t="s">
        <v>944</v>
      </c>
      <c r="E35" s="144" t="s">
        <v>516</v>
      </c>
      <c r="F35" s="144" t="s">
        <v>516</v>
      </c>
      <c r="G35" s="144" t="s">
        <v>616</v>
      </c>
      <c r="H35" s="144" t="s">
        <v>1778</v>
      </c>
      <c r="I35" s="144">
        <v>5.7</v>
      </c>
      <c r="J35" s="144">
        <v>5.75</v>
      </c>
      <c r="K35" s="144" t="s">
        <v>2182</v>
      </c>
      <c r="L35" s="144" t="s">
        <v>2183</v>
      </c>
    </row>
    <row r="36" spans="1:12" ht="16.5">
      <c r="A36" t="s">
        <v>217</v>
      </c>
      <c r="B36"/>
      <c r="C36" s="144" t="s">
        <v>816</v>
      </c>
      <c r="D36" s="144" t="s">
        <v>816</v>
      </c>
      <c r="E36" s="144" t="s">
        <v>2184</v>
      </c>
      <c r="F36" s="144" t="s">
        <v>2184</v>
      </c>
      <c r="G36" s="144" t="s">
        <v>661</v>
      </c>
      <c r="H36" s="144" t="s">
        <v>2185</v>
      </c>
      <c r="I36" s="144">
        <v>3.64</v>
      </c>
      <c r="J36" s="144">
        <v>3.66</v>
      </c>
      <c r="K36" s="144" t="s">
        <v>2186</v>
      </c>
      <c r="L36" s="144" t="s">
        <v>2187</v>
      </c>
    </row>
    <row r="37" spans="1:12" ht="16.5">
      <c r="A37" t="s">
        <v>658</v>
      </c>
      <c r="B37"/>
      <c r="C37" s="144" t="s">
        <v>368</v>
      </c>
      <c r="D37" s="144" t="s">
        <v>368</v>
      </c>
      <c r="E37" s="144" t="s">
        <v>907</v>
      </c>
      <c r="F37" s="144" t="s">
        <v>908</v>
      </c>
      <c r="G37" s="144" t="s">
        <v>581</v>
      </c>
      <c r="H37" s="144" t="s">
        <v>581</v>
      </c>
      <c r="I37" s="144">
        <v>3.84</v>
      </c>
      <c r="J37" s="144">
        <v>3.88</v>
      </c>
      <c r="K37" s="144" t="s">
        <v>2188</v>
      </c>
      <c r="L37" s="144" t="s">
        <v>2189</v>
      </c>
    </row>
    <row r="38" spans="1:12" ht="16.5">
      <c r="A38" t="s">
        <v>662</v>
      </c>
      <c r="B38"/>
      <c r="C38" s="144" t="s">
        <v>710</v>
      </c>
      <c r="D38" s="144" t="s">
        <v>710</v>
      </c>
      <c r="E38" s="144" t="s">
        <v>637</v>
      </c>
      <c r="F38" s="144" t="s">
        <v>637</v>
      </c>
      <c r="G38" s="144" t="s">
        <v>616</v>
      </c>
      <c r="H38" s="144" t="s">
        <v>1783</v>
      </c>
      <c r="I38" s="144">
        <v>5.15</v>
      </c>
      <c r="J38" s="144">
        <v>5.2</v>
      </c>
      <c r="K38" s="144" t="s">
        <v>2190</v>
      </c>
      <c r="L38" s="144" t="s">
        <v>2191</v>
      </c>
    </row>
    <row r="39" spans="1:12" ht="16.5">
      <c r="A39" t="s">
        <v>210</v>
      </c>
      <c r="B39"/>
      <c r="C39" s="144" t="s">
        <v>1691</v>
      </c>
      <c r="D39" s="144" t="s">
        <v>1681</v>
      </c>
      <c r="E39" s="144" t="s">
        <v>1721</v>
      </c>
      <c r="F39" s="144" t="s">
        <v>1722</v>
      </c>
      <c r="G39" s="144" t="s">
        <v>703</v>
      </c>
      <c r="H39" s="144" t="s">
        <v>914</v>
      </c>
      <c r="I39" s="144">
        <v>57</v>
      </c>
      <c r="J39" s="144">
        <v>57.25</v>
      </c>
      <c r="K39" s="144" t="s">
        <v>2192</v>
      </c>
      <c r="L39" s="144" t="s">
        <v>2193</v>
      </c>
    </row>
    <row r="40" spans="1:12" ht="16.5">
      <c r="A40" t="s">
        <v>665</v>
      </c>
      <c r="B40"/>
      <c r="C40" s="144" t="s">
        <v>678</v>
      </c>
      <c r="D40" s="144" t="s">
        <v>594</v>
      </c>
      <c r="E40" s="144" t="s">
        <v>1663</v>
      </c>
      <c r="F40" s="144" t="s">
        <v>1818</v>
      </c>
      <c r="G40" s="144" t="s">
        <v>616</v>
      </c>
      <c r="H40" s="144" t="s">
        <v>1089</v>
      </c>
      <c r="I40" s="144">
        <v>6.85</v>
      </c>
      <c r="J40" s="144">
        <v>6.9</v>
      </c>
      <c r="K40" s="144" t="s">
        <v>2194</v>
      </c>
      <c r="L40" s="144" t="s">
        <v>2195</v>
      </c>
    </row>
    <row r="41" spans="1:12" ht="16.5">
      <c r="A41" t="s">
        <v>203</v>
      </c>
      <c r="B41"/>
      <c r="C41" s="144" t="s">
        <v>674</v>
      </c>
      <c r="D41" s="144" t="s">
        <v>1819</v>
      </c>
      <c r="E41" s="144" t="s">
        <v>1751</v>
      </c>
      <c r="F41" s="144" t="s">
        <v>674</v>
      </c>
      <c r="G41" s="144" t="s">
        <v>703</v>
      </c>
      <c r="H41" s="144" t="s">
        <v>664</v>
      </c>
      <c r="I41" s="144">
        <v>33.75</v>
      </c>
      <c r="J41" s="144">
        <v>34</v>
      </c>
      <c r="K41" s="144" t="s">
        <v>2196</v>
      </c>
      <c r="L41" s="144" t="s">
        <v>2197</v>
      </c>
    </row>
    <row r="42" spans="1:12" ht="16.5">
      <c r="A42" t="s">
        <v>334</v>
      </c>
      <c r="B42"/>
      <c r="C42" s="144" t="s">
        <v>1589</v>
      </c>
      <c r="D42" s="144" t="s">
        <v>1589</v>
      </c>
      <c r="E42" s="144" t="s">
        <v>1820</v>
      </c>
      <c r="F42" s="144" t="s">
        <v>1820</v>
      </c>
      <c r="G42" s="144" t="s">
        <v>671</v>
      </c>
      <c r="H42" s="144" t="s">
        <v>1806</v>
      </c>
      <c r="I42" s="144">
        <v>5.95</v>
      </c>
      <c r="J42" s="144">
        <v>6</v>
      </c>
      <c r="K42" s="144" t="s">
        <v>2198</v>
      </c>
      <c r="L42" s="144" t="s">
        <v>2199</v>
      </c>
    </row>
    <row r="43" spans="1:12" ht="16.5">
      <c r="A43" t="s">
        <v>335</v>
      </c>
      <c r="B43"/>
      <c r="C43" s="144" t="s">
        <v>1821</v>
      </c>
      <c r="D43" s="144" t="s">
        <v>2089</v>
      </c>
      <c r="E43" s="144" t="s">
        <v>1169</v>
      </c>
      <c r="F43" s="144" t="s">
        <v>2089</v>
      </c>
      <c r="G43" s="144" t="s">
        <v>1330</v>
      </c>
      <c r="H43" s="144" t="s">
        <v>2200</v>
      </c>
      <c r="I43" s="144">
        <v>24.1</v>
      </c>
      <c r="J43" s="144">
        <v>24.2</v>
      </c>
      <c r="K43" s="144" t="s">
        <v>2201</v>
      </c>
      <c r="L43" s="144" t="s">
        <v>2202</v>
      </c>
    </row>
    <row r="44" spans="1:12" ht="16.5">
      <c r="A44" t="s">
        <v>195</v>
      </c>
      <c r="B44"/>
      <c r="C44" s="144" t="s">
        <v>986</v>
      </c>
      <c r="D44" s="144" t="s">
        <v>535</v>
      </c>
      <c r="E44" s="144" t="s">
        <v>853</v>
      </c>
      <c r="F44" s="144" t="s">
        <v>535</v>
      </c>
      <c r="G44" s="144" t="s">
        <v>664</v>
      </c>
      <c r="H44" s="144" t="s">
        <v>2203</v>
      </c>
      <c r="I44" s="144">
        <v>47.25</v>
      </c>
      <c r="J44" s="144">
        <v>48</v>
      </c>
      <c r="K44" s="144" t="s">
        <v>2204</v>
      </c>
      <c r="L44" s="144" t="s">
        <v>2205</v>
      </c>
    </row>
    <row r="45" spans="1:12" ht="16.5">
      <c r="A45" t="s">
        <v>193</v>
      </c>
      <c r="B45"/>
      <c r="C45" s="144" t="s">
        <v>822</v>
      </c>
      <c r="D45" s="144" t="s">
        <v>1615</v>
      </c>
      <c r="E45" s="144" t="s">
        <v>822</v>
      </c>
      <c r="F45" s="144" t="s">
        <v>1615</v>
      </c>
      <c r="G45" s="144" t="s">
        <v>581</v>
      </c>
      <c r="H45" s="144" t="s">
        <v>581</v>
      </c>
      <c r="I45" s="144">
        <v>28.25</v>
      </c>
      <c r="J45" s="144">
        <v>28.5</v>
      </c>
      <c r="K45" s="144" t="s">
        <v>2206</v>
      </c>
      <c r="L45" s="144" t="s">
        <v>2207</v>
      </c>
    </row>
    <row r="46" spans="1:12" ht="16.5">
      <c r="A46" t="s">
        <v>676</v>
      </c>
      <c r="B46"/>
      <c r="C46" s="144" t="s">
        <v>1823</v>
      </c>
      <c r="D46" s="144" t="s">
        <v>1823</v>
      </c>
      <c r="E46" s="144" t="s">
        <v>1823</v>
      </c>
      <c r="F46" s="144" t="s">
        <v>1823</v>
      </c>
      <c r="G46" s="144" t="s">
        <v>581</v>
      </c>
      <c r="H46" s="144" t="s">
        <v>581</v>
      </c>
      <c r="I46" s="144">
        <v>69</v>
      </c>
      <c r="J46" s="144">
        <v>70</v>
      </c>
      <c r="K46" s="144" t="s">
        <v>1824</v>
      </c>
      <c r="L46" s="144" t="s">
        <v>1825</v>
      </c>
    </row>
    <row r="47" spans="1:12" ht="16.5">
      <c r="A47" t="s">
        <v>677</v>
      </c>
      <c r="B47"/>
      <c r="C47" s="144" t="s">
        <v>779</v>
      </c>
      <c r="D47" s="144" t="s">
        <v>778</v>
      </c>
      <c r="E47" s="144" t="s">
        <v>1591</v>
      </c>
      <c r="F47" s="144" t="s">
        <v>1591</v>
      </c>
      <c r="G47" s="144" t="s">
        <v>581</v>
      </c>
      <c r="H47" s="144" t="s">
        <v>581</v>
      </c>
      <c r="I47" s="144">
        <v>9.1999999999999993</v>
      </c>
      <c r="J47" s="144">
        <v>9.25</v>
      </c>
      <c r="K47" s="144" t="s">
        <v>2208</v>
      </c>
      <c r="L47" s="144" t="s">
        <v>2209</v>
      </c>
    </row>
    <row r="48" spans="1:12" ht="16.5">
      <c r="A48" t="s">
        <v>680</v>
      </c>
      <c r="B48"/>
      <c r="C48" s="144" t="s">
        <v>886</v>
      </c>
      <c r="D48" s="144" t="s">
        <v>886</v>
      </c>
      <c r="E48" s="144" t="s">
        <v>1122</v>
      </c>
      <c r="F48" s="144" t="s">
        <v>706</v>
      </c>
      <c r="G48" s="144" t="s">
        <v>613</v>
      </c>
      <c r="H48" s="144" t="s">
        <v>1763</v>
      </c>
      <c r="I48" s="144">
        <v>9.6</v>
      </c>
      <c r="J48" s="144">
        <v>9.65</v>
      </c>
      <c r="K48" s="144" t="s">
        <v>2210</v>
      </c>
      <c r="L48" s="144" t="s">
        <v>2211</v>
      </c>
    </row>
    <row r="49" spans="1:12" ht="16.5">
      <c r="A49" t="s">
        <v>1826</v>
      </c>
      <c r="B49"/>
      <c r="C49" s="144" t="s">
        <v>857</v>
      </c>
      <c r="D49" s="144" t="s">
        <v>728</v>
      </c>
      <c r="E49" s="144" t="s">
        <v>923</v>
      </c>
      <c r="F49" s="144" t="s">
        <v>857</v>
      </c>
      <c r="G49" s="144" t="s">
        <v>581</v>
      </c>
      <c r="H49" s="144" t="s">
        <v>581</v>
      </c>
      <c r="I49" s="144">
        <v>11.6</v>
      </c>
      <c r="J49" s="144">
        <v>11.7</v>
      </c>
      <c r="K49" s="144" t="s">
        <v>2212</v>
      </c>
      <c r="L49" s="144" t="s">
        <v>2213</v>
      </c>
    </row>
    <row r="50" spans="1:12" ht="16.5">
      <c r="A50" t="s">
        <v>175</v>
      </c>
      <c r="B50"/>
      <c r="C50" s="144" t="s">
        <v>526</v>
      </c>
      <c r="D50" s="144" t="s">
        <v>1747</v>
      </c>
      <c r="E50" s="144" t="s">
        <v>741</v>
      </c>
      <c r="F50" s="144" t="s">
        <v>526</v>
      </c>
      <c r="G50" s="144" t="s">
        <v>648</v>
      </c>
      <c r="H50" s="144" t="s">
        <v>1623</v>
      </c>
      <c r="I50" s="144">
        <v>13</v>
      </c>
      <c r="J50" s="144">
        <v>13.1</v>
      </c>
      <c r="K50" s="144" t="s">
        <v>2214</v>
      </c>
      <c r="L50" s="144" t="s">
        <v>2215</v>
      </c>
    </row>
    <row r="51" spans="1:12" ht="16.5">
      <c r="A51" t="s">
        <v>58</v>
      </c>
      <c r="B51"/>
      <c r="C51" s="144" t="s">
        <v>853</v>
      </c>
      <c r="D51" s="144" t="s">
        <v>986</v>
      </c>
      <c r="E51" s="144" t="s">
        <v>1827</v>
      </c>
      <c r="F51" s="144" t="s">
        <v>853</v>
      </c>
      <c r="G51" s="144" t="s">
        <v>581</v>
      </c>
      <c r="H51" s="144" t="s">
        <v>581</v>
      </c>
      <c r="I51" s="144">
        <v>47</v>
      </c>
      <c r="J51" s="144">
        <v>47.25</v>
      </c>
      <c r="K51" s="144" t="s">
        <v>2216</v>
      </c>
      <c r="L51" s="144" t="s">
        <v>2217</v>
      </c>
    </row>
    <row r="52" spans="1:12" ht="16.5">
      <c r="A52" t="s">
        <v>691</v>
      </c>
      <c r="B52"/>
      <c r="C52" s="144" t="s">
        <v>1626</v>
      </c>
      <c r="D52" s="144" t="s">
        <v>1626</v>
      </c>
      <c r="E52" s="144" t="s">
        <v>1702</v>
      </c>
      <c r="F52" s="144" t="s">
        <v>1626</v>
      </c>
      <c r="G52" s="144" t="s">
        <v>581</v>
      </c>
      <c r="H52" s="144" t="s">
        <v>581</v>
      </c>
      <c r="I52" s="144">
        <v>30.5</v>
      </c>
      <c r="J52" s="144">
        <v>30.75</v>
      </c>
      <c r="K52" s="144" t="s">
        <v>1828</v>
      </c>
      <c r="L52" s="144" t="s">
        <v>1829</v>
      </c>
    </row>
    <row r="53" spans="1:12" ht="16.5">
      <c r="A53" t="s">
        <v>693</v>
      </c>
      <c r="B53"/>
      <c r="C53" s="144" t="s">
        <v>367</v>
      </c>
      <c r="D53" s="144" t="s">
        <v>367</v>
      </c>
      <c r="E53" s="144" t="s">
        <v>367</v>
      </c>
      <c r="F53" s="144" t="s">
        <v>367</v>
      </c>
      <c r="G53" s="144" t="s">
        <v>367</v>
      </c>
      <c r="H53" s="144" t="s">
        <v>367</v>
      </c>
      <c r="I53" s="144">
        <v>131</v>
      </c>
      <c r="J53" s="144">
        <v>135</v>
      </c>
      <c r="K53" s="144" t="s">
        <v>367</v>
      </c>
      <c r="L53" s="144" t="s">
        <v>367</v>
      </c>
    </row>
    <row r="54" spans="1:12" ht="16.5">
      <c r="A54" t="s">
        <v>378</v>
      </c>
      <c r="B54"/>
      <c r="C54" s="144" t="s">
        <v>1822</v>
      </c>
      <c r="D54" s="144" t="s">
        <v>1728</v>
      </c>
      <c r="E54" s="144" t="s">
        <v>1815</v>
      </c>
      <c r="F54" s="144" t="s">
        <v>1830</v>
      </c>
      <c r="G54" s="144" t="s">
        <v>685</v>
      </c>
      <c r="H54" s="144" t="s">
        <v>1662</v>
      </c>
      <c r="I54" s="144">
        <v>24.5</v>
      </c>
      <c r="J54" s="144">
        <v>24.6</v>
      </c>
      <c r="K54" s="144" t="s">
        <v>2218</v>
      </c>
      <c r="L54" s="144" t="s">
        <v>2219</v>
      </c>
    </row>
    <row r="55" spans="1:12" ht="16.5">
      <c r="A55" t="s">
        <v>695</v>
      </c>
      <c r="B55"/>
      <c r="C55" s="144" t="s">
        <v>1673</v>
      </c>
      <c r="D55" s="144" t="s">
        <v>1673</v>
      </c>
      <c r="E55" s="144" t="s">
        <v>1757</v>
      </c>
      <c r="F55" s="144" t="s">
        <v>1673</v>
      </c>
      <c r="G55" s="144" t="s">
        <v>616</v>
      </c>
      <c r="H55" s="144" t="s">
        <v>1853</v>
      </c>
      <c r="I55" s="144">
        <v>18.399999999999999</v>
      </c>
      <c r="J55" s="144">
        <v>18.600000000000001</v>
      </c>
      <c r="K55" s="144" t="s">
        <v>2220</v>
      </c>
      <c r="L55" s="144" t="s">
        <v>2221</v>
      </c>
    </row>
    <row r="56" spans="1:12" ht="16.5">
      <c r="A56" t="s">
        <v>698</v>
      </c>
      <c r="B56"/>
      <c r="C56" s="144" t="s">
        <v>949</v>
      </c>
      <c r="D56" s="144" t="s">
        <v>943</v>
      </c>
      <c r="E56" s="144" t="s">
        <v>949</v>
      </c>
      <c r="F56" s="144" t="s">
        <v>943</v>
      </c>
      <c r="G56" s="144" t="s">
        <v>580</v>
      </c>
      <c r="H56" s="144" t="s">
        <v>730</v>
      </c>
      <c r="I56" s="144">
        <v>5.8</v>
      </c>
      <c r="J56" s="144">
        <v>5.85</v>
      </c>
      <c r="K56" s="144" t="s">
        <v>2222</v>
      </c>
      <c r="L56" s="144" t="s">
        <v>2223</v>
      </c>
    </row>
    <row r="57" spans="1:12" ht="16.5">
      <c r="A57" t="s">
        <v>701</v>
      </c>
      <c r="B57"/>
      <c r="C57" s="144" t="s">
        <v>1716</v>
      </c>
      <c r="D57" s="144" t="s">
        <v>1819</v>
      </c>
      <c r="E57" s="144" t="s">
        <v>1716</v>
      </c>
      <c r="F57" s="144" t="s">
        <v>1819</v>
      </c>
      <c r="G57" s="144" t="s">
        <v>633</v>
      </c>
      <c r="H57" s="144" t="s">
        <v>1612</v>
      </c>
      <c r="I57" s="144">
        <v>33</v>
      </c>
      <c r="J57" s="144">
        <v>34.25</v>
      </c>
      <c r="K57" s="144" t="s">
        <v>2224</v>
      </c>
      <c r="L57" s="144" t="s">
        <v>2225</v>
      </c>
    </row>
    <row r="58" spans="1:12" ht="16.5">
      <c r="A58" t="s">
        <v>704</v>
      </c>
      <c r="B58"/>
      <c r="C58" s="144" t="s">
        <v>507</v>
      </c>
      <c r="D58" s="144" t="s">
        <v>604</v>
      </c>
      <c r="E58" s="144" t="s">
        <v>1714</v>
      </c>
      <c r="F58" s="144" t="s">
        <v>604</v>
      </c>
      <c r="G58" s="144" t="s">
        <v>671</v>
      </c>
      <c r="H58" s="144" t="s">
        <v>624</v>
      </c>
      <c r="I58" s="144">
        <v>8.4</v>
      </c>
      <c r="J58" s="144">
        <v>8.4499999999999993</v>
      </c>
      <c r="K58" s="144" t="s">
        <v>1831</v>
      </c>
      <c r="L58" s="144" t="s">
        <v>1832</v>
      </c>
    </row>
    <row r="59" spans="1:12" ht="16.5">
      <c r="A59" t="s">
        <v>708</v>
      </c>
      <c r="B59"/>
      <c r="C59" s="144" t="s">
        <v>716</v>
      </c>
      <c r="D59" s="144" t="s">
        <v>716</v>
      </c>
      <c r="E59" s="144" t="s">
        <v>718</v>
      </c>
      <c r="F59" s="144" t="s">
        <v>716</v>
      </c>
      <c r="G59" s="144" t="s">
        <v>580</v>
      </c>
      <c r="H59" s="144" t="s">
        <v>1623</v>
      </c>
      <c r="I59" s="144">
        <v>6.4</v>
      </c>
      <c r="J59" s="144">
        <v>6.45</v>
      </c>
      <c r="K59" s="144" t="s">
        <v>2226</v>
      </c>
      <c r="L59" s="144" t="s">
        <v>2227</v>
      </c>
    </row>
    <row r="60" spans="1:12" ht="16.5">
      <c r="A60" t="s">
        <v>132</v>
      </c>
      <c r="B60"/>
      <c r="C60" s="144" t="s">
        <v>912</v>
      </c>
      <c r="D60" s="144" t="s">
        <v>912</v>
      </c>
      <c r="E60" s="144" t="s">
        <v>981</v>
      </c>
      <c r="F60" s="144" t="s">
        <v>911</v>
      </c>
      <c r="G60" s="144" t="s">
        <v>581</v>
      </c>
      <c r="H60" s="144" t="s">
        <v>581</v>
      </c>
      <c r="I60" s="144">
        <v>4.7</v>
      </c>
      <c r="J60" s="144">
        <v>4.72</v>
      </c>
      <c r="K60" s="144" t="s">
        <v>2228</v>
      </c>
      <c r="L60" s="144" t="s">
        <v>2229</v>
      </c>
    </row>
    <row r="61" spans="1:12" ht="16.5">
      <c r="A61" t="s">
        <v>714</v>
      </c>
      <c r="B61"/>
      <c r="C61" s="144" t="s">
        <v>728</v>
      </c>
      <c r="D61" s="144" t="s">
        <v>920</v>
      </c>
      <c r="E61" s="144" t="s">
        <v>728</v>
      </c>
      <c r="F61" s="144" t="s">
        <v>948</v>
      </c>
      <c r="G61" s="144" t="s">
        <v>648</v>
      </c>
      <c r="H61" s="144" t="s">
        <v>1833</v>
      </c>
      <c r="I61" s="144">
        <v>11.9</v>
      </c>
      <c r="J61" s="144">
        <v>12</v>
      </c>
      <c r="K61" s="144" t="s">
        <v>2230</v>
      </c>
      <c r="L61" s="144" t="s">
        <v>2231</v>
      </c>
    </row>
    <row r="62" spans="1:12" ht="16.5">
      <c r="A62" t="s">
        <v>122</v>
      </c>
      <c r="B62"/>
      <c r="C62" s="144" t="s">
        <v>949</v>
      </c>
      <c r="D62" s="144" t="s">
        <v>949</v>
      </c>
      <c r="E62" s="144" t="s">
        <v>611</v>
      </c>
      <c r="F62" s="144" t="s">
        <v>516</v>
      </c>
      <c r="G62" s="144" t="s">
        <v>613</v>
      </c>
      <c r="H62" s="144" t="s">
        <v>2232</v>
      </c>
      <c r="I62" s="144">
        <v>5.65</v>
      </c>
      <c r="J62" s="144">
        <v>5.7</v>
      </c>
      <c r="K62" s="144" t="s">
        <v>2233</v>
      </c>
      <c r="L62" s="144" t="s">
        <v>2234</v>
      </c>
    </row>
    <row r="63" spans="1:12" ht="16.5">
      <c r="A63" t="s">
        <v>121</v>
      </c>
      <c r="B63"/>
      <c r="C63" s="144" t="s">
        <v>1834</v>
      </c>
      <c r="D63" s="144" t="s">
        <v>1834</v>
      </c>
      <c r="E63" s="144" t="s">
        <v>1835</v>
      </c>
      <c r="F63" s="144" t="s">
        <v>1835</v>
      </c>
      <c r="G63" s="144" t="s">
        <v>793</v>
      </c>
      <c r="H63" s="144" t="s">
        <v>692</v>
      </c>
      <c r="I63" s="144">
        <v>202</v>
      </c>
      <c r="J63" s="144">
        <v>203</v>
      </c>
      <c r="K63" s="144" t="s">
        <v>1836</v>
      </c>
      <c r="L63" s="144" t="s">
        <v>1837</v>
      </c>
    </row>
    <row r="64" spans="1:12" ht="16.5">
      <c r="A64" t="s">
        <v>720</v>
      </c>
      <c r="B64"/>
      <c r="C64" s="144" t="s">
        <v>1294</v>
      </c>
      <c r="D64" s="144" t="s">
        <v>779</v>
      </c>
      <c r="E64" s="144" t="s">
        <v>1294</v>
      </c>
      <c r="F64" s="144" t="s">
        <v>1294</v>
      </c>
      <c r="G64" s="144" t="s">
        <v>581</v>
      </c>
      <c r="H64" s="144" t="s">
        <v>581</v>
      </c>
      <c r="I64" s="144">
        <v>9.15</v>
      </c>
      <c r="J64" s="144">
        <v>9.1999999999999993</v>
      </c>
      <c r="K64" s="144" t="s">
        <v>2235</v>
      </c>
      <c r="L64" s="144" t="s">
        <v>2236</v>
      </c>
    </row>
    <row r="65" spans="1:12" ht="16.5">
      <c r="A65" t="s">
        <v>113</v>
      </c>
      <c r="B65"/>
      <c r="C65" s="144" t="s">
        <v>830</v>
      </c>
      <c r="D65" s="144" t="s">
        <v>923</v>
      </c>
      <c r="E65" s="144" t="s">
        <v>584</v>
      </c>
      <c r="F65" s="144" t="s">
        <v>923</v>
      </c>
      <c r="G65" s="144" t="s">
        <v>770</v>
      </c>
      <c r="H65" s="144" t="s">
        <v>1608</v>
      </c>
      <c r="I65" s="144">
        <v>11.4</v>
      </c>
      <c r="J65" s="144">
        <v>11.5</v>
      </c>
      <c r="K65" s="144" t="s">
        <v>2237</v>
      </c>
      <c r="L65" s="144" t="s">
        <v>2238</v>
      </c>
    </row>
    <row r="66" spans="1:12" ht="16.5">
      <c r="A66" t="s">
        <v>94</v>
      </c>
      <c r="B66"/>
      <c r="C66" s="144" t="s">
        <v>512</v>
      </c>
      <c r="D66" s="144" t="s">
        <v>885</v>
      </c>
      <c r="E66" s="144" t="s">
        <v>1838</v>
      </c>
      <c r="F66" s="144" t="s">
        <v>512</v>
      </c>
      <c r="G66" s="144" t="s">
        <v>581</v>
      </c>
      <c r="H66" s="144" t="s">
        <v>581</v>
      </c>
      <c r="I66" s="144">
        <v>16.100000000000001</v>
      </c>
      <c r="J66" s="144">
        <v>16.2</v>
      </c>
      <c r="K66" s="144" t="s">
        <v>2239</v>
      </c>
      <c r="L66" s="144" t="s">
        <v>2240</v>
      </c>
    </row>
    <row r="67" spans="1:12" ht="16.5">
      <c r="A67" t="s">
        <v>93</v>
      </c>
      <c r="B67"/>
      <c r="C67" s="144" t="s">
        <v>548</v>
      </c>
      <c r="D67" s="144" t="s">
        <v>548</v>
      </c>
      <c r="E67" s="144" t="s">
        <v>643</v>
      </c>
      <c r="F67" s="144" t="s">
        <v>643</v>
      </c>
      <c r="G67" s="144" t="s">
        <v>633</v>
      </c>
      <c r="H67" s="144" t="s">
        <v>892</v>
      </c>
      <c r="I67" s="144">
        <v>29</v>
      </c>
      <c r="J67" s="144">
        <v>29.25</v>
      </c>
      <c r="K67" s="144" t="s">
        <v>2241</v>
      </c>
      <c r="L67" s="144" t="s">
        <v>2242</v>
      </c>
    </row>
    <row r="68" spans="1:12" ht="16.5">
      <c r="A68" t="s">
        <v>2243</v>
      </c>
      <c r="B68" t="s">
        <v>2244</v>
      </c>
      <c r="C68" s="144" t="s">
        <v>1112</v>
      </c>
      <c r="D68" s="144" t="s">
        <v>1839</v>
      </c>
      <c r="E68" s="144" t="s">
        <v>1594</v>
      </c>
      <c r="F68" s="144" t="s">
        <v>1839</v>
      </c>
      <c r="G68" s="144" t="s">
        <v>820</v>
      </c>
      <c r="H68" s="144" t="s">
        <v>777</v>
      </c>
      <c r="I68" s="144">
        <v>1.79</v>
      </c>
      <c r="J68" s="144">
        <v>1.82</v>
      </c>
      <c r="K68" s="144" t="s">
        <v>2245</v>
      </c>
      <c r="L68" s="144" t="s">
        <v>2246</v>
      </c>
    </row>
    <row r="69" spans="1:12" ht="16.5">
      <c r="A69" t="s">
        <v>78</v>
      </c>
      <c r="B69"/>
      <c r="C69" s="144" t="s">
        <v>1738</v>
      </c>
      <c r="D69" s="144" t="s">
        <v>542</v>
      </c>
      <c r="E69" s="144" t="s">
        <v>572</v>
      </c>
      <c r="F69" s="144" t="s">
        <v>1738</v>
      </c>
      <c r="G69" s="144" t="s">
        <v>581</v>
      </c>
      <c r="H69" s="144" t="s">
        <v>581</v>
      </c>
      <c r="I69" s="144">
        <v>17.899999999999999</v>
      </c>
      <c r="J69" s="144">
        <v>18</v>
      </c>
      <c r="K69" s="144" t="s">
        <v>2247</v>
      </c>
      <c r="L69" s="144" t="s">
        <v>2248</v>
      </c>
    </row>
    <row r="70" spans="1:12" ht="16.5">
      <c r="A70" t="s">
        <v>306</v>
      </c>
      <c r="B70"/>
      <c r="C70" s="144" t="s">
        <v>1840</v>
      </c>
      <c r="D70" s="144" t="s">
        <v>1841</v>
      </c>
      <c r="E70" s="144" t="s">
        <v>1842</v>
      </c>
      <c r="F70" s="144" t="s">
        <v>1841</v>
      </c>
      <c r="G70" s="144" t="s">
        <v>731</v>
      </c>
      <c r="H70" s="144" t="s">
        <v>1770</v>
      </c>
      <c r="I70" s="144" t="s">
        <v>1843</v>
      </c>
      <c r="J70" s="144" t="s">
        <v>1841</v>
      </c>
      <c r="K70" s="144" t="s">
        <v>2249</v>
      </c>
      <c r="L70" s="144" t="s">
        <v>2250</v>
      </c>
    </row>
    <row r="71" spans="1:12" ht="16.5">
      <c r="A71" t="s">
        <v>732</v>
      </c>
      <c r="B71"/>
      <c r="C71" s="144" t="s">
        <v>595</v>
      </c>
      <c r="D71" s="144" t="s">
        <v>855</v>
      </c>
      <c r="E71" s="144" t="s">
        <v>1350</v>
      </c>
      <c r="F71" s="144" t="s">
        <v>593</v>
      </c>
      <c r="G71" s="144" t="s">
        <v>648</v>
      </c>
      <c r="H71" s="144" t="s">
        <v>675</v>
      </c>
      <c r="I71" s="144" t="s">
        <v>593</v>
      </c>
      <c r="J71" s="144" t="s">
        <v>1663</v>
      </c>
      <c r="K71" s="144" t="s">
        <v>2251</v>
      </c>
      <c r="L71" s="144" t="s">
        <v>2252</v>
      </c>
    </row>
    <row r="72" spans="1:12" ht="16.5">
      <c r="A72" t="s">
        <v>733</v>
      </c>
      <c r="B72"/>
      <c r="C72" s="144" t="s">
        <v>1431</v>
      </c>
      <c r="D72" s="144" t="s">
        <v>837</v>
      </c>
      <c r="E72" s="144" t="s">
        <v>1431</v>
      </c>
      <c r="F72" s="144" t="s">
        <v>837</v>
      </c>
      <c r="G72" s="144" t="s">
        <v>592</v>
      </c>
      <c r="H72" s="144" t="s">
        <v>1610</v>
      </c>
      <c r="I72" s="144" t="s">
        <v>1431</v>
      </c>
      <c r="J72" s="144" t="s">
        <v>837</v>
      </c>
      <c r="K72" s="144" t="s">
        <v>2253</v>
      </c>
      <c r="L72" s="144" t="s">
        <v>2254</v>
      </c>
    </row>
    <row r="73" spans="1:12" ht="16.5">
      <c r="A73" t="s">
        <v>735</v>
      </c>
      <c r="B73"/>
      <c r="C73" s="144" t="s">
        <v>1150</v>
      </c>
      <c r="D73" s="144" t="s">
        <v>628</v>
      </c>
      <c r="E73" s="144" t="s">
        <v>1150</v>
      </c>
      <c r="F73" s="144" t="s">
        <v>1216</v>
      </c>
      <c r="G73" s="144" t="s">
        <v>581</v>
      </c>
      <c r="H73" s="144" t="s">
        <v>581</v>
      </c>
      <c r="I73" s="144" t="s">
        <v>1150</v>
      </c>
      <c r="J73" s="144" t="s">
        <v>1216</v>
      </c>
      <c r="K73" s="144" t="s">
        <v>2255</v>
      </c>
      <c r="L73" s="144" t="s">
        <v>2256</v>
      </c>
    </row>
    <row r="74" spans="1:12" ht="16.5">
      <c r="A74" t="s">
        <v>2257</v>
      </c>
      <c r="B74" t="s">
        <v>2121</v>
      </c>
      <c r="C74" s="144" t="s">
        <v>367</v>
      </c>
      <c r="D74" s="144" t="s">
        <v>367</v>
      </c>
      <c r="E74" s="144" t="s">
        <v>367</v>
      </c>
      <c r="F74" s="144" t="s">
        <v>367</v>
      </c>
      <c r="G74" s="144" t="s">
        <v>367</v>
      </c>
      <c r="H74" s="144" t="s">
        <v>367</v>
      </c>
      <c r="I74" s="144" t="s">
        <v>367</v>
      </c>
      <c r="J74" s="144" t="s">
        <v>367</v>
      </c>
      <c r="K74" s="144" t="s">
        <v>367</v>
      </c>
      <c r="L74" s="144" t="s">
        <v>367</v>
      </c>
    </row>
    <row r="75" spans="1:12" ht="16.5">
      <c r="A75" t="s">
        <v>370</v>
      </c>
      <c r="B75"/>
      <c r="C75" s="144" t="s">
        <v>1043</v>
      </c>
      <c r="D75" s="144" t="s">
        <v>1043</v>
      </c>
      <c r="E75" s="144" t="s">
        <v>863</v>
      </c>
      <c r="F75" s="144" t="s">
        <v>863</v>
      </c>
      <c r="G75" s="144" t="s">
        <v>581</v>
      </c>
      <c r="H75" s="144" t="s">
        <v>581</v>
      </c>
      <c r="I75" s="144" t="s">
        <v>863</v>
      </c>
      <c r="J75" s="144" t="s">
        <v>1043</v>
      </c>
      <c r="K75" s="144" t="s">
        <v>2258</v>
      </c>
      <c r="L75" s="144" t="s">
        <v>2259</v>
      </c>
    </row>
    <row r="76" spans="1:12" ht="16.5">
      <c r="A76" t="s">
        <v>255</v>
      </c>
      <c r="B76"/>
      <c r="C76" s="144" t="s">
        <v>545</v>
      </c>
      <c r="D76" s="144" t="s">
        <v>545</v>
      </c>
      <c r="E76" s="144" t="s">
        <v>1844</v>
      </c>
      <c r="F76" s="144" t="s">
        <v>545</v>
      </c>
      <c r="G76" s="144" t="s">
        <v>703</v>
      </c>
      <c r="H76" s="144" t="s">
        <v>625</v>
      </c>
      <c r="I76" s="144" t="s">
        <v>1844</v>
      </c>
      <c r="J76" s="144" t="s">
        <v>545</v>
      </c>
      <c r="K76" s="144" t="s">
        <v>2260</v>
      </c>
      <c r="L76" s="144" t="s">
        <v>2261</v>
      </c>
    </row>
    <row r="77" spans="1:12" ht="16.5">
      <c r="A77" t="s">
        <v>1845</v>
      </c>
      <c r="B77"/>
      <c r="C77" s="144" t="s">
        <v>1225</v>
      </c>
      <c r="D77" s="144" t="s">
        <v>1431</v>
      </c>
      <c r="E77" s="144" t="s">
        <v>1052</v>
      </c>
      <c r="F77" s="144" t="s">
        <v>1431</v>
      </c>
      <c r="G77" s="144" t="s">
        <v>648</v>
      </c>
      <c r="H77" s="144" t="s">
        <v>2262</v>
      </c>
      <c r="I77" s="144" t="s">
        <v>839</v>
      </c>
      <c r="J77" s="144" t="s">
        <v>1431</v>
      </c>
      <c r="K77" s="144" t="s">
        <v>2263</v>
      </c>
      <c r="L77" s="144" t="s">
        <v>2264</v>
      </c>
    </row>
    <row r="78" spans="1:12" ht="16.5">
      <c r="A78" t="s">
        <v>247</v>
      </c>
      <c r="B78"/>
      <c r="C78" s="144" t="s">
        <v>738</v>
      </c>
      <c r="D78" s="144" t="s">
        <v>1617</v>
      </c>
      <c r="E78" s="144" t="s">
        <v>1847</v>
      </c>
      <c r="F78" s="144" t="s">
        <v>739</v>
      </c>
      <c r="G78" s="144" t="s">
        <v>673</v>
      </c>
      <c r="H78" s="144" t="s">
        <v>1908</v>
      </c>
      <c r="I78" s="144" t="s">
        <v>739</v>
      </c>
      <c r="J78" s="144" t="s">
        <v>1848</v>
      </c>
      <c r="K78" s="144" t="s">
        <v>2265</v>
      </c>
      <c r="L78" s="144" t="s">
        <v>2266</v>
      </c>
    </row>
    <row r="79" spans="1:12" ht="16.5">
      <c r="A79" t="s">
        <v>236</v>
      </c>
      <c r="B79"/>
      <c r="C79" s="144" t="s">
        <v>823</v>
      </c>
      <c r="D79" s="144" t="s">
        <v>525</v>
      </c>
      <c r="E79" s="144" t="s">
        <v>823</v>
      </c>
      <c r="F79" s="144" t="s">
        <v>525</v>
      </c>
      <c r="G79" s="144" t="s">
        <v>648</v>
      </c>
      <c r="H79" s="144" t="s">
        <v>725</v>
      </c>
      <c r="I79" s="144" t="s">
        <v>823</v>
      </c>
      <c r="J79" s="144" t="s">
        <v>525</v>
      </c>
      <c r="K79" s="144" t="s">
        <v>2267</v>
      </c>
      <c r="L79" s="144" t="s">
        <v>2268</v>
      </c>
    </row>
    <row r="80" spans="1:12" ht="16.5">
      <c r="A80" t="s">
        <v>743</v>
      </c>
      <c r="B80"/>
      <c r="C80" s="144" t="s">
        <v>995</v>
      </c>
      <c r="D80" s="144" t="s">
        <v>598</v>
      </c>
      <c r="E80" s="144" t="s">
        <v>667</v>
      </c>
      <c r="F80" s="144" t="s">
        <v>598</v>
      </c>
      <c r="G80" s="144" t="s">
        <v>648</v>
      </c>
      <c r="H80" s="144" t="s">
        <v>2269</v>
      </c>
      <c r="I80" s="144" t="s">
        <v>994</v>
      </c>
      <c r="J80" s="144" t="s">
        <v>598</v>
      </c>
      <c r="K80" s="144" t="s">
        <v>2270</v>
      </c>
      <c r="L80" s="144" t="s">
        <v>2271</v>
      </c>
    </row>
    <row r="81" spans="1:12" ht="16.5">
      <c r="A81" t="s">
        <v>745</v>
      </c>
      <c r="B81"/>
      <c r="C81" s="144" t="s">
        <v>636</v>
      </c>
      <c r="D81" s="144" t="s">
        <v>555</v>
      </c>
      <c r="E81" s="144" t="s">
        <v>636</v>
      </c>
      <c r="F81" s="144" t="s">
        <v>555</v>
      </c>
      <c r="G81" s="144" t="s">
        <v>770</v>
      </c>
      <c r="H81" s="144" t="s">
        <v>2272</v>
      </c>
      <c r="I81" s="144" t="s">
        <v>555</v>
      </c>
      <c r="J81" s="144" t="s">
        <v>611</v>
      </c>
      <c r="K81" s="144" t="s">
        <v>2273</v>
      </c>
      <c r="L81" s="144" t="s">
        <v>2274</v>
      </c>
    </row>
    <row r="82" spans="1:12" ht="16.5">
      <c r="A82" t="s">
        <v>232</v>
      </c>
      <c r="B82"/>
      <c r="C82" s="144" t="s">
        <v>538</v>
      </c>
      <c r="D82" s="144" t="s">
        <v>631</v>
      </c>
      <c r="E82" s="144" t="s">
        <v>1665</v>
      </c>
      <c r="F82" s="144" t="s">
        <v>538</v>
      </c>
      <c r="G82" s="144" t="s">
        <v>581</v>
      </c>
      <c r="H82" s="144" t="s">
        <v>581</v>
      </c>
      <c r="I82" s="144" t="s">
        <v>538</v>
      </c>
      <c r="J82" s="144" t="s">
        <v>631</v>
      </c>
      <c r="K82" s="144" t="s">
        <v>2275</v>
      </c>
      <c r="L82" s="144" t="s">
        <v>2276</v>
      </c>
    </row>
    <row r="83" spans="1:12" ht="16.5">
      <c r="A83" t="s">
        <v>231</v>
      </c>
      <c r="B83"/>
      <c r="C83" s="144" t="s">
        <v>1849</v>
      </c>
      <c r="D83" s="144" t="s">
        <v>1850</v>
      </c>
      <c r="E83" s="144" t="s">
        <v>1849</v>
      </c>
      <c r="F83" s="144" t="s">
        <v>1851</v>
      </c>
      <c r="G83" s="144" t="s">
        <v>664</v>
      </c>
      <c r="H83" s="144" t="s">
        <v>1660</v>
      </c>
      <c r="I83" s="144" t="s">
        <v>1852</v>
      </c>
      <c r="J83" s="144" t="s">
        <v>1851</v>
      </c>
      <c r="K83" s="144" t="s">
        <v>2277</v>
      </c>
      <c r="L83" s="144" t="s">
        <v>2278</v>
      </c>
    </row>
    <row r="84" spans="1:12" ht="16.5">
      <c r="A84" t="s">
        <v>227</v>
      </c>
      <c r="B84"/>
      <c r="C84" s="144" t="s">
        <v>541</v>
      </c>
      <c r="D84" s="144" t="s">
        <v>656</v>
      </c>
      <c r="E84" s="144" t="s">
        <v>810</v>
      </c>
      <c r="F84" s="144" t="s">
        <v>809</v>
      </c>
      <c r="G84" s="144" t="s">
        <v>657</v>
      </c>
      <c r="H84" s="144" t="s">
        <v>1853</v>
      </c>
      <c r="I84" s="144" t="s">
        <v>809</v>
      </c>
      <c r="J84" s="144" t="s">
        <v>655</v>
      </c>
      <c r="K84" s="144" t="s">
        <v>2279</v>
      </c>
      <c r="L84" s="144" t="s">
        <v>2280</v>
      </c>
    </row>
    <row r="85" spans="1:12" ht="16.5">
      <c r="A85" t="s">
        <v>225</v>
      </c>
      <c r="B85"/>
      <c r="C85" s="144" t="s">
        <v>790</v>
      </c>
      <c r="D85" s="144" t="s">
        <v>790</v>
      </c>
      <c r="E85" s="144" t="s">
        <v>1006</v>
      </c>
      <c r="F85" s="144" t="s">
        <v>1006</v>
      </c>
      <c r="G85" s="144" t="s">
        <v>657</v>
      </c>
      <c r="H85" s="144" t="s">
        <v>892</v>
      </c>
      <c r="I85" s="144" t="s">
        <v>1006</v>
      </c>
      <c r="J85" s="144" t="s">
        <v>876</v>
      </c>
      <c r="K85" s="144" t="s">
        <v>2281</v>
      </c>
      <c r="L85" s="144" t="s">
        <v>2282</v>
      </c>
    </row>
    <row r="86" spans="1:12" ht="16.5">
      <c r="A86" t="s">
        <v>371</v>
      </c>
      <c r="B86"/>
      <c r="C86" s="144" t="s">
        <v>552</v>
      </c>
      <c r="D86" s="144" t="s">
        <v>1378</v>
      </c>
      <c r="E86" s="144" t="s">
        <v>552</v>
      </c>
      <c r="F86" s="144" t="s">
        <v>1378</v>
      </c>
      <c r="G86" s="144" t="s">
        <v>580</v>
      </c>
      <c r="H86" s="144" t="s">
        <v>1657</v>
      </c>
      <c r="I86" s="144" t="s">
        <v>552</v>
      </c>
      <c r="J86" s="144" t="s">
        <v>1378</v>
      </c>
      <c r="K86" s="144" t="s">
        <v>2283</v>
      </c>
      <c r="L86" s="144" t="s">
        <v>2284</v>
      </c>
    </row>
    <row r="87" spans="1:12" ht="16.5">
      <c r="A87" t="s">
        <v>223</v>
      </c>
      <c r="B87"/>
      <c r="C87" s="144" t="s">
        <v>1854</v>
      </c>
      <c r="D87" s="144" t="s">
        <v>1854</v>
      </c>
      <c r="E87" s="144" t="s">
        <v>1867</v>
      </c>
      <c r="F87" s="144" t="s">
        <v>1855</v>
      </c>
      <c r="G87" s="144" t="s">
        <v>633</v>
      </c>
      <c r="H87" s="144" t="s">
        <v>1856</v>
      </c>
      <c r="I87" s="144" t="s">
        <v>1855</v>
      </c>
      <c r="J87" s="144" t="s">
        <v>1857</v>
      </c>
      <c r="K87" s="144" t="s">
        <v>2285</v>
      </c>
      <c r="L87" s="144" t="s">
        <v>2286</v>
      </c>
    </row>
    <row r="88" spans="1:12" ht="16.5">
      <c r="A88" t="s">
        <v>756</v>
      </c>
      <c r="B88"/>
      <c r="C88" s="144" t="s">
        <v>535</v>
      </c>
      <c r="D88" s="144" t="s">
        <v>2287</v>
      </c>
      <c r="E88" s="144" t="s">
        <v>986</v>
      </c>
      <c r="F88" s="144" t="s">
        <v>986</v>
      </c>
      <c r="G88" s="144" t="s">
        <v>793</v>
      </c>
      <c r="H88" s="144" t="s">
        <v>1872</v>
      </c>
      <c r="I88" s="144" t="s">
        <v>986</v>
      </c>
      <c r="J88" s="144" t="s">
        <v>1858</v>
      </c>
      <c r="K88" s="144" t="s">
        <v>2288</v>
      </c>
      <c r="L88" s="144" t="s">
        <v>2289</v>
      </c>
    </row>
    <row r="89" spans="1:12" ht="16.5">
      <c r="A89" t="s">
        <v>554</v>
      </c>
      <c r="B89"/>
      <c r="C89" s="144" t="s">
        <v>552</v>
      </c>
      <c r="D89" s="144" t="s">
        <v>1378</v>
      </c>
      <c r="E89" s="144" t="s">
        <v>844</v>
      </c>
      <c r="F89" s="144" t="s">
        <v>844</v>
      </c>
      <c r="G89" s="144" t="s">
        <v>616</v>
      </c>
      <c r="H89" s="144" t="s">
        <v>1366</v>
      </c>
      <c r="I89" s="144" t="s">
        <v>844</v>
      </c>
      <c r="J89" s="144" t="s">
        <v>552</v>
      </c>
      <c r="K89" s="144" t="s">
        <v>2290</v>
      </c>
      <c r="L89" s="144" t="s">
        <v>2291</v>
      </c>
    </row>
    <row r="90" spans="1:12" ht="16.5">
      <c r="A90" t="s">
        <v>760</v>
      </c>
      <c r="B90"/>
      <c r="C90" s="144" t="s">
        <v>706</v>
      </c>
      <c r="D90" s="144" t="s">
        <v>886</v>
      </c>
      <c r="E90" s="144" t="s">
        <v>1122</v>
      </c>
      <c r="F90" s="144" t="s">
        <v>886</v>
      </c>
      <c r="G90" s="144" t="s">
        <v>648</v>
      </c>
      <c r="H90" s="144" t="s">
        <v>1745</v>
      </c>
      <c r="I90" s="144" t="s">
        <v>706</v>
      </c>
      <c r="J90" s="144" t="s">
        <v>886</v>
      </c>
      <c r="K90" s="144" t="s">
        <v>2292</v>
      </c>
      <c r="L90" s="144" t="s">
        <v>2293</v>
      </c>
    </row>
    <row r="91" spans="1:12" ht="16.5">
      <c r="A91" t="s">
        <v>184</v>
      </c>
      <c r="B91"/>
      <c r="C91" s="144" t="s">
        <v>797</v>
      </c>
      <c r="D91" s="144" t="s">
        <v>797</v>
      </c>
      <c r="E91" s="144" t="s">
        <v>1663</v>
      </c>
      <c r="F91" s="144" t="s">
        <v>855</v>
      </c>
      <c r="G91" s="144" t="s">
        <v>613</v>
      </c>
      <c r="H91" s="144" t="s">
        <v>1636</v>
      </c>
      <c r="I91" s="144" t="s">
        <v>1663</v>
      </c>
      <c r="J91" s="144" t="s">
        <v>855</v>
      </c>
      <c r="K91" s="144" t="s">
        <v>2294</v>
      </c>
      <c r="L91" s="144" t="s">
        <v>2295</v>
      </c>
    </row>
    <row r="92" spans="1:12" ht="16.5">
      <c r="A92" t="s">
        <v>761</v>
      </c>
      <c r="B92"/>
      <c r="C92" s="144" t="s">
        <v>516</v>
      </c>
      <c r="D92" s="144" t="s">
        <v>550</v>
      </c>
      <c r="E92" s="144" t="s">
        <v>623</v>
      </c>
      <c r="F92" s="144" t="s">
        <v>516</v>
      </c>
      <c r="G92" s="144" t="s">
        <v>580</v>
      </c>
      <c r="H92" s="144" t="s">
        <v>1610</v>
      </c>
      <c r="I92" s="144" t="s">
        <v>623</v>
      </c>
      <c r="J92" s="144" t="s">
        <v>516</v>
      </c>
      <c r="K92" s="144" t="s">
        <v>2296</v>
      </c>
      <c r="L92" s="144" t="s">
        <v>2297</v>
      </c>
    </row>
    <row r="93" spans="1:12" ht="16.5">
      <c r="A93" t="s">
        <v>763</v>
      </c>
      <c r="B93"/>
      <c r="C93" s="144" t="s">
        <v>855</v>
      </c>
      <c r="D93" s="144" t="s">
        <v>715</v>
      </c>
      <c r="E93" s="144" t="s">
        <v>1663</v>
      </c>
      <c r="F93" s="144" t="s">
        <v>855</v>
      </c>
      <c r="G93" s="144" t="s">
        <v>580</v>
      </c>
      <c r="H93" s="144" t="s">
        <v>1606</v>
      </c>
      <c r="I93" s="144" t="s">
        <v>1663</v>
      </c>
      <c r="J93" s="144" t="s">
        <v>855</v>
      </c>
      <c r="K93" s="144" t="s">
        <v>2298</v>
      </c>
      <c r="L93" s="144" t="s">
        <v>2299</v>
      </c>
    </row>
    <row r="94" spans="1:12" ht="16.5">
      <c r="A94" t="s">
        <v>764</v>
      </c>
      <c r="B94"/>
      <c r="C94" s="144" t="s">
        <v>1666</v>
      </c>
      <c r="D94" s="144" t="s">
        <v>1179</v>
      </c>
      <c r="E94" s="144" t="s">
        <v>1804</v>
      </c>
      <c r="F94" s="144" t="s">
        <v>1179</v>
      </c>
      <c r="G94" s="144" t="s">
        <v>577</v>
      </c>
      <c r="H94" s="144" t="s">
        <v>2300</v>
      </c>
      <c r="I94" s="144" t="s">
        <v>1178</v>
      </c>
      <c r="J94" s="144" t="s">
        <v>1179</v>
      </c>
      <c r="K94" s="144" t="s">
        <v>2301</v>
      </c>
      <c r="L94" s="144" t="s">
        <v>2302</v>
      </c>
    </row>
    <row r="95" spans="1:12" ht="16.5">
      <c r="A95" t="s">
        <v>152</v>
      </c>
      <c r="B95"/>
      <c r="C95" s="144" t="s">
        <v>767</v>
      </c>
      <c r="D95" s="144" t="s">
        <v>767</v>
      </c>
      <c r="E95" s="144" t="s">
        <v>1859</v>
      </c>
      <c r="F95" s="144" t="s">
        <v>768</v>
      </c>
      <c r="G95" s="144" t="s">
        <v>633</v>
      </c>
      <c r="H95" s="144" t="s">
        <v>1185</v>
      </c>
      <c r="I95" s="144" t="s">
        <v>1859</v>
      </c>
      <c r="J95" s="144" t="s">
        <v>768</v>
      </c>
      <c r="K95" s="144" t="s">
        <v>2303</v>
      </c>
      <c r="L95" s="144" t="s">
        <v>2304</v>
      </c>
    </row>
    <row r="96" spans="1:12" ht="16.5">
      <c r="A96" t="s">
        <v>149</v>
      </c>
      <c r="B96"/>
      <c r="C96" s="144" t="s">
        <v>565</v>
      </c>
      <c r="D96" s="144" t="s">
        <v>1994</v>
      </c>
      <c r="E96" s="144" t="s">
        <v>1748</v>
      </c>
      <c r="F96" s="144" t="s">
        <v>1994</v>
      </c>
      <c r="G96" s="144" t="s">
        <v>2305</v>
      </c>
      <c r="H96" s="144" t="s">
        <v>2306</v>
      </c>
      <c r="I96" s="144" t="s">
        <v>2307</v>
      </c>
      <c r="J96" s="144" t="s">
        <v>1994</v>
      </c>
      <c r="K96" s="144" t="s">
        <v>2308</v>
      </c>
      <c r="L96" s="144" t="s">
        <v>2309</v>
      </c>
    </row>
    <row r="97" spans="1:12" ht="16.5">
      <c r="A97" t="s">
        <v>771</v>
      </c>
      <c r="B97"/>
      <c r="C97" s="144" t="s">
        <v>562</v>
      </c>
      <c r="D97" s="144" t="s">
        <v>1314</v>
      </c>
      <c r="E97" s="144" t="s">
        <v>924</v>
      </c>
      <c r="F97" s="144" t="s">
        <v>562</v>
      </c>
      <c r="G97" s="144" t="s">
        <v>581</v>
      </c>
      <c r="H97" s="144" t="s">
        <v>581</v>
      </c>
      <c r="I97" s="144" t="s">
        <v>562</v>
      </c>
      <c r="J97" s="144" t="s">
        <v>1314</v>
      </c>
      <c r="K97" s="144" t="s">
        <v>2310</v>
      </c>
      <c r="L97" s="144" t="s">
        <v>2311</v>
      </c>
    </row>
    <row r="98" spans="1:12" ht="16.5">
      <c r="A98" t="s">
        <v>775</v>
      </c>
      <c r="B98"/>
      <c r="C98" s="144" t="s">
        <v>550</v>
      </c>
      <c r="D98" s="144" t="s">
        <v>550</v>
      </c>
      <c r="E98" s="144" t="s">
        <v>550</v>
      </c>
      <c r="F98" s="144" t="s">
        <v>550</v>
      </c>
      <c r="G98" s="144" t="s">
        <v>581</v>
      </c>
      <c r="H98" s="144" t="s">
        <v>581</v>
      </c>
      <c r="I98" s="144" t="s">
        <v>1820</v>
      </c>
      <c r="J98" s="144" t="s">
        <v>559</v>
      </c>
      <c r="K98" s="144" t="s">
        <v>1862</v>
      </c>
      <c r="L98" s="144" t="s">
        <v>550</v>
      </c>
    </row>
    <row r="99" spans="1:12" ht="16.5">
      <c r="A99" t="s">
        <v>128</v>
      </c>
      <c r="B99"/>
      <c r="C99" s="144" t="s">
        <v>1434</v>
      </c>
      <c r="D99" s="144" t="s">
        <v>1076</v>
      </c>
      <c r="E99" s="144" t="s">
        <v>1434</v>
      </c>
      <c r="F99" s="144" t="s">
        <v>1164</v>
      </c>
      <c r="G99" s="144" t="s">
        <v>648</v>
      </c>
      <c r="H99" s="144" t="s">
        <v>1657</v>
      </c>
      <c r="I99" s="144" t="s">
        <v>1083</v>
      </c>
      <c r="J99" s="144" t="s">
        <v>1164</v>
      </c>
      <c r="K99" s="144" t="s">
        <v>2312</v>
      </c>
      <c r="L99" s="144" t="s">
        <v>2313</v>
      </c>
    </row>
    <row r="100" spans="1:12" ht="16.5">
      <c r="A100" t="s">
        <v>118</v>
      </c>
      <c r="B100"/>
      <c r="C100" s="144" t="s">
        <v>885</v>
      </c>
      <c r="D100" s="144" t="s">
        <v>1687</v>
      </c>
      <c r="E100" s="144" t="s">
        <v>1838</v>
      </c>
      <c r="F100" s="144" t="s">
        <v>512</v>
      </c>
      <c r="G100" s="144" t="s">
        <v>581</v>
      </c>
      <c r="H100" s="144" t="s">
        <v>581</v>
      </c>
      <c r="I100" s="144" t="s">
        <v>1838</v>
      </c>
      <c r="J100" s="144" t="s">
        <v>512</v>
      </c>
      <c r="K100" s="144" t="s">
        <v>2314</v>
      </c>
      <c r="L100" s="144" t="s">
        <v>2315</v>
      </c>
    </row>
    <row r="101" spans="1:12" ht="16.5">
      <c r="A101" t="s">
        <v>781</v>
      </c>
      <c r="B101"/>
      <c r="C101" s="144" t="s">
        <v>640</v>
      </c>
      <c r="D101" s="144" t="s">
        <v>1805</v>
      </c>
      <c r="E101" s="144" t="s">
        <v>582</v>
      </c>
      <c r="F101" s="144" t="s">
        <v>1861</v>
      </c>
      <c r="G101" s="144" t="s">
        <v>616</v>
      </c>
      <c r="H101" s="144" t="s">
        <v>2316</v>
      </c>
      <c r="I101" s="144" t="s">
        <v>1861</v>
      </c>
      <c r="J101" s="144" t="s">
        <v>640</v>
      </c>
      <c r="K101" s="144" t="s">
        <v>2317</v>
      </c>
      <c r="L101" s="144" t="s">
        <v>2318</v>
      </c>
    </row>
    <row r="102" spans="1:12" ht="16.5">
      <c r="A102" t="s">
        <v>369</v>
      </c>
      <c r="B102"/>
      <c r="C102" s="144" t="s">
        <v>868</v>
      </c>
      <c r="D102" s="144" t="s">
        <v>659</v>
      </c>
      <c r="E102" s="144" t="s">
        <v>660</v>
      </c>
      <c r="F102" s="144" t="s">
        <v>868</v>
      </c>
      <c r="G102" s="144" t="s">
        <v>657</v>
      </c>
      <c r="H102" s="144" t="s">
        <v>1779</v>
      </c>
      <c r="I102" s="144" t="s">
        <v>868</v>
      </c>
      <c r="J102" s="144" t="s">
        <v>659</v>
      </c>
      <c r="K102" s="144" t="s">
        <v>2319</v>
      </c>
      <c r="L102" s="144" t="s">
        <v>2320</v>
      </c>
    </row>
    <row r="103" spans="1:12" ht="16.5">
      <c r="A103" t="s">
        <v>784</v>
      </c>
      <c r="B103"/>
      <c r="C103" s="144" t="s">
        <v>785</v>
      </c>
      <c r="D103" s="144" t="s">
        <v>785</v>
      </c>
      <c r="E103" s="144" t="s">
        <v>786</v>
      </c>
      <c r="F103" s="144" t="s">
        <v>786</v>
      </c>
      <c r="G103" s="144" t="s">
        <v>571</v>
      </c>
      <c r="H103" s="144" t="s">
        <v>1863</v>
      </c>
      <c r="I103" s="144" t="s">
        <v>786</v>
      </c>
      <c r="J103" s="144" t="s">
        <v>785</v>
      </c>
      <c r="K103" s="144" t="s">
        <v>2321</v>
      </c>
      <c r="L103" s="144" t="s">
        <v>2322</v>
      </c>
    </row>
    <row r="104" spans="1:12" ht="16.5">
      <c r="A104" t="s">
        <v>787</v>
      </c>
      <c r="B104"/>
      <c r="C104" s="144">
        <v>2.54</v>
      </c>
      <c r="D104" s="144">
        <v>2.58</v>
      </c>
      <c r="E104" s="144">
        <v>2.5</v>
      </c>
      <c r="F104" s="144">
        <v>2.54</v>
      </c>
      <c r="G104" s="144">
        <v>0.02</v>
      </c>
      <c r="H104" s="144">
        <v>0.79</v>
      </c>
      <c r="I104" s="144">
        <v>2.54</v>
      </c>
      <c r="J104" s="144">
        <v>2.56</v>
      </c>
      <c r="K104" s="144">
        <v>18126681</v>
      </c>
      <c r="L104" s="144">
        <v>46217.09</v>
      </c>
    </row>
    <row r="105" spans="1:12" ht="16.5">
      <c r="A105" t="s">
        <v>258</v>
      </c>
      <c r="B105"/>
      <c r="C105" s="144">
        <v>922</v>
      </c>
      <c r="D105" s="144">
        <v>950</v>
      </c>
      <c r="E105" s="144">
        <v>916</v>
      </c>
      <c r="F105" s="144">
        <v>950</v>
      </c>
      <c r="G105" s="144">
        <v>34</v>
      </c>
      <c r="H105" s="144">
        <v>3.71</v>
      </c>
      <c r="I105" s="144">
        <v>948</v>
      </c>
      <c r="J105" s="144">
        <v>950</v>
      </c>
      <c r="K105" s="144">
        <v>4281310</v>
      </c>
      <c r="L105" s="144">
        <v>4003592.58</v>
      </c>
    </row>
    <row r="106" spans="1:12" ht="16.5">
      <c r="A106" t="s">
        <v>239</v>
      </c>
      <c r="B106"/>
      <c r="C106" s="144">
        <v>64.5</v>
      </c>
      <c r="D106" s="144">
        <v>65</v>
      </c>
      <c r="E106" s="144">
        <v>63</v>
      </c>
      <c r="F106" s="144">
        <v>64.75</v>
      </c>
      <c r="G106" s="144">
        <v>-0.25</v>
      </c>
      <c r="H106" s="144">
        <v>-0.38</v>
      </c>
      <c r="I106" s="144">
        <v>64.5</v>
      </c>
      <c r="J106" s="144">
        <v>64.75</v>
      </c>
      <c r="K106" s="144">
        <v>17132030</v>
      </c>
      <c r="L106" s="144">
        <v>1098800.95</v>
      </c>
    </row>
    <row r="107" spans="1:12" ht="16.5">
      <c r="A107" t="s">
        <v>219</v>
      </c>
      <c r="B107"/>
      <c r="C107" s="144">
        <v>57.25</v>
      </c>
      <c r="D107" s="144">
        <v>58.5</v>
      </c>
      <c r="E107" s="144">
        <v>56.5</v>
      </c>
      <c r="F107" s="144">
        <v>58</v>
      </c>
      <c r="G107" s="144">
        <v>1.25</v>
      </c>
      <c r="H107" s="144">
        <v>2.2000000000000002</v>
      </c>
      <c r="I107" s="144">
        <v>57.75</v>
      </c>
      <c r="J107" s="144">
        <v>58</v>
      </c>
      <c r="K107" s="144">
        <v>47290254</v>
      </c>
      <c r="L107" s="144">
        <v>2719323.78</v>
      </c>
    </row>
    <row r="108" spans="1:12" ht="16.5">
      <c r="A108" t="s">
        <v>792</v>
      </c>
      <c r="B108"/>
      <c r="C108" s="144">
        <v>296</v>
      </c>
      <c r="D108" s="144">
        <v>296</v>
      </c>
      <c r="E108" s="144">
        <v>293</v>
      </c>
      <c r="F108" s="144">
        <v>294</v>
      </c>
      <c r="G108" s="144">
        <v>-2</v>
      </c>
      <c r="H108" s="144">
        <v>-0.68</v>
      </c>
      <c r="I108" s="144">
        <v>294</v>
      </c>
      <c r="J108" s="144">
        <v>295</v>
      </c>
      <c r="K108" s="144">
        <v>20899</v>
      </c>
      <c r="L108" s="144">
        <v>6143.9</v>
      </c>
    </row>
    <row r="109" spans="1:12" ht="16.5">
      <c r="A109" t="s">
        <v>794</v>
      </c>
      <c r="B109"/>
      <c r="C109" s="144">
        <v>18.100000000000001</v>
      </c>
      <c r="D109" s="144">
        <v>18.5</v>
      </c>
      <c r="E109" s="144">
        <v>18</v>
      </c>
      <c r="F109" s="144">
        <v>18.3</v>
      </c>
      <c r="G109" s="144">
        <v>0.5</v>
      </c>
      <c r="H109" s="144">
        <v>2.81</v>
      </c>
      <c r="I109" s="144">
        <v>18.2</v>
      </c>
      <c r="J109" s="144">
        <v>18.3</v>
      </c>
      <c r="K109" s="144">
        <v>16965658</v>
      </c>
      <c r="L109" s="144">
        <v>310004.61</v>
      </c>
    </row>
    <row r="110" spans="1:12" ht="16.5">
      <c r="A110" t="s">
        <v>147</v>
      </c>
      <c r="B110"/>
      <c r="C110" s="144">
        <v>5.5</v>
      </c>
      <c r="D110" s="144">
        <v>5.7</v>
      </c>
      <c r="E110" s="144">
        <v>5.5</v>
      </c>
      <c r="F110" s="144">
        <v>5.6</v>
      </c>
      <c r="G110" s="144">
        <v>0.1</v>
      </c>
      <c r="H110" s="144">
        <v>1.82</v>
      </c>
      <c r="I110" s="144">
        <v>5.6</v>
      </c>
      <c r="J110" s="144">
        <v>5.65</v>
      </c>
      <c r="K110" s="144">
        <v>10103159</v>
      </c>
      <c r="L110" s="144">
        <v>56368.28</v>
      </c>
    </row>
    <row r="111" spans="1:12" ht="16.5">
      <c r="A111" t="s">
        <v>129</v>
      </c>
      <c r="B111"/>
      <c r="C111" s="144">
        <v>10.3</v>
      </c>
      <c r="D111" s="144">
        <v>10.4</v>
      </c>
      <c r="E111" s="144">
        <v>10</v>
      </c>
      <c r="F111" s="144">
        <v>10</v>
      </c>
      <c r="G111" s="144">
        <v>-0.1</v>
      </c>
      <c r="H111" s="144">
        <v>-0.99</v>
      </c>
      <c r="I111" s="144">
        <v>10</v>
      </c>
      <c r="J111" s="144">
        <v>10.1</v>
      </c>
      <c r="K111" s="144">
        <v>10596298</v>
      </c>
      <c r="L111" s="144">
        <v>107435.95</v>
      </c>
    </row>
    <row r="112" spans="1:12" ht="16.5">
      <c r="A112" t="s">
        <v>798</v>
      </c>
      <c r="B112"/>
      <c r="C112" s="144">
        <v>9.6999999999999993</v>
      </c>
      <c r="D112" s="144">
        <v>10.1</v>
      </c>
      <c r="E112" s="144">
        <v>9.5</v>
      </c>
      <c r="F112" s="144">
        <v>10.1</v>
      </c>
      <c r="G112" s="144">
        <v>0.4</v>
      </c>
      <c r="H112" s="144">
        <v>4.12</v>
      </c>
      <c r="I112" s="144">
        <v>10</v>
      </c>
      <c r="J112" s="144">
        <v>10.1</v>
      </c>
      <c r="K112" s="144">
        <v>21152804</v>
      </c>
      <c r="L112" s="144">
        <v>208054.51</v>
      </c>
    </row>
    <row r="113" spans="1:12" ht="16.5">
      <c r="A113" t="s">
        <v>2323</v>
      </c>
      <c r="B113" t="s">
        <v>2324</v>
      </c>
      <c r="C113" s="144" t="s">
        <v>367</v>
      </c>
      <c r="D113" s="144" t="s">
        <v>367</v>
      </c>
      <c r="E113" s="144" t="s">
        <v>367</v>
      </c>
      <c r="F113" s="144" t="s">
        <v>367</v>
      </c>
      <c r="G113" s="144" t="s">
        <v>367</v>
      </c>
      <c r="H113" s="144" t="s">
        <v>367</v>
      </c>
      <c r="I113" s="144" t="s">
        <v>367</v>
      </c>
      <c r="J113" s="144" t="s">
        <v>367</v>
      </c>
      <c r="K113" s="144" t="s">
        <v>367</v>
      </c>
      <c r="L113" s="144" t="s">
        <v>367</v>
      </c>
    </row>
    <row r="114" spans="1:12" ht="16.5">
      <c r="A114" t="s">
        <v>800</v>
      </c>
      <c r="B114"/>
      <c r="C114" s="144" t="s">
        <v>880</v>
      </c>
      <c r="D114" s="144" t="s">
        <v>570</v>
      </c>
      <c r="E114" s="144" t="s">
        <v>880</v>
      </c>
      <c r="F114" s="144" t="s">
        <v>880</v>
      </c>
      <c r="G114" s="144" t="s">
        <v>581</v>
      </c>
      <c r="H114" s="144" t="s">
        <v>581</v>
      </c>
      <c r="I114" s="144" t="s">
        <v>880</v>
      </c>
      <c r="J114" s="144" t="s">
        <v>570</v>
      </c>
      <c r="K114" s="144" t="s">
        <v>2325</v>
      </c>
      <c r="L114" s="144" t="s">
        <v>2326</v>
      </c>
    </row>
    <row r="115" spans="1:12" ht="16.5">
      <c r="A115" t="s">
        <v>803</v>
      </c>
      <c r="B115"/>
      <c r="C115" s="144" t="s">
        <v>1865</v>
      </c>
      <c r="D115" s="144" t="s">
        <v>1784</v>
      </c>
      <c r="E115" s="144" t="s">
        <v>1172</v>
      </c>
      <c r="F115" s="144" t="s">
        <v>1172</v>
      </c>
      <c r="G115" s="144" t="s">
        <v>581</v>
      </c>
      <c r="H115" s="144" t="s">
        <v>581</v>
      </c>
      <c r="I115" s="144" t="s">
        <v>1172</v>
      </c>
      <c r="J115" s="144" t="s">
        <v>1784</v>
      </c>
      <c r="K115" s="144" t="s">
        <v>2327</v>
      </c>
      <c r="L115" s="144" t="s">
        <v>2328</v>
      </c>
    </row>
    <row r="116" spans="1:12" ht="16.5">
      <c r="A116" t="s">
        <v>307</v>
      </c>
      <c r="B116"/>
      <c r="C116" s="144" t="s">
        <v>590</v>
      </c>
      <c r="D116" s="144" t="s">
        <v>924</v>
      </c>
      <c r="E116" s="144" t="s">
        <v>576</v>
      </c>
      <c r="F116" s="144" t="s">
        <v>576</v>
      </c>
      <c r="G116" s="144" t="s">
        <v>657</v>
      </c>
      <c r="H116" s="144" t="s">
        <v>814</v>
      </c>
      <c r="I116" s="144" t="s">
        <v>576</v>
      </c>
      <c r="J116" s="144" t="s">
        <v>590</v>
      </c>
      <c r="K116" s="144" t="s">
        <v>2329</v>
      </c>
      <c r="L116" s="144" t="s">
        <v>2330</v>
      </c>
    </row>
    <row r="117" spans="1:12" ht="16.5">
      <c r="A117" t="s">
        <v>808</v>
      </c>
      <c r="B117"/>
      <c r="C117" s="144" t="s">
        <v>817</v>
      </c>
      <c r="D117" s="144" t="s">
        <v>810</v>
      </c>
      <c r="E117" s="144" t="s">
        <v>817</v>
      </c>
      <c r="F117" s="144" t="s">
        <v>817</v>
      </c>
      <c r="G117" s="144" t="s">
        <v>581</v>
      </c>
      <c r="H117" s="144" t="s">
        <v>581</v>
      </c>
      <c r="I117" s="144" t="s">
        <v>817</v>
      </c>
      <c r="J117" s="144" t="s">
        <v>816</v>
      </c>
      <c r="K117" s="144" t="s">
        <v>2331</v>
      </c>
      <c r="L117" s="144" t="s">
        <v>2332</v>
      </c>
    </row>
    <row r="118" spans="1:12" ht="16.5">
      <c r="A118" t="s">
        <v>812</v>
      </c>
      <c r="B118"/>
      <c r="C118" s="144" t="s">
        <v>1350</v>
      </c>
      <c r="D118" s="144" t="s">
        <v>595</v>
      </c>
      <c r="E118" s="144" t="s">
        <v>679</v>
      </c>
      <c r="F118" s="144" t="s">
        <v>1350</v>
      </c>
      <c r="G118" s="144" t="s">
        <v>580</v>
      </c>
      <c r="H118" s="144" t="s">
        <v>1653</v>
      </c>
      <c r="I118" s="144" t="s">
        <v>679</v>
      </c>
      <c r="J118" s="144" t="s">
        <v>1350</v>
      </c>
      <c r="K118" s="144" t="s">
        <v>2333</v>
      </c>
      <c r="L118" s="144" t="s">
        <v>2334</v>
      </c>
    </row>
    <row r="119" spans="1:12" ht="16.5">
      <c r="A119" t="s">
        <v>815</v>
      </c>
      <c r="B119"/>
      <c r="C119" s="144" t="s">
        <v>1133</v>
      </c>
      <c r="D119" s="144" t="s">
        <v>1032</v>
      </c>
      <c r="E119" s="144" t="s">
        <v>1449</v>
      </c>
      <c r="F119" s="144" t="s">
        <v>1449</v>
      </c>
      <c r="G119" s="144" t="s">
        <v>581</v>
      </c>
      <c r="H119" s="144" t="s">
        <v>581</v>
      </c>
      <c r="I119" s="144" t="s">
        <v>1449</v>
      </c>
      <c r="J119" s="144" t="s">
        <v>1141</v>
      </c>
      <c r="K119" s="144" t="s">
        <v>2335</v>
      </c>
      <c r="L119" s="144" t="s">
        <v>2336</v>
      </c>
    </row>
    <row r="120" spans="1:12" ht="16.5">
      <c r="A120" t="s">
        <v>818</v>
      </c>
      <c r="B120"/>
      <c r="C120" s="144" t="s">
        <v>642</v>
      </c>
      <c r="D120" s="144" t="s">
        <v>1866</v>
      </c>
      <c r="E120" s="144" t="s">
        <v>642</v>
      </c>
      <c r="F120" s="144" t="s">
        <v>1866</v>
      </c>
      <c r="G120" s="144" t="s">
        <v>820</v>
      </c>
      <c r="H120" s="144" t="s">
        <v>2337</v>
      </c>
      <c r="I120" s="144" t="s">
        <v>642</v>
      </c>
      <c r="J120" s="144" t="s">
        <v>1866</v>
      </c>
      <c r="K120" s="144" t="s">
        <v>2338</v>
      </c>
      <c r="L120" s="144" t="s">
        <v>2339</v>
      </c>
    </row>
    <row r="121" spans="1:12" ht="16.5">
      <c r="A121" t="s">
        <v>821</v>
      </c>
      <c r="B121"/>
      <c r="C121" s="144" t="s">
        <v>1751</v>
      </c>
      <c r="D121" s="144" t="s">
        <v>1819</v>
      </c>
      <c r="E121" s="144" t="s">
        <v>1716</v>
      </c>
      <c r="F121" s="144" t="s">
        <v>674</v>
      </c>
      <c r="G121" s="144" t="s">
        <v>703</v>
      </c>
      <c r="H121" s="144" t="s">
        <v>664</v>
      </c>
      <c r="I121" s="144" t="s">
        <v>674</v>
      </c>
      <c r="J121" s="144" t="s">
        <v>1819</v>
      </c>
      <c r="K121" s="144" t="s">
        <v>2340</v>
      </c>
      <c r="L121" s="144" t="s">
        <v>2341</v>
      </c>
    </row>
    <row r="122" spans="1:12" ht="16.5">
      <c r="A122" t="s">
        <v>289</v>
      </c>
      <c r="B122"/>
      <c r="C122" s="144" t="s">
        <v>857</v>
      </c>
      <c r="D122" s="144" t="s">
        <v>857</v>
      </c>
      <c r="E122" s="144" t="s">
        <v>536</v>
      </c>
      <c r="F122" s="144" t="s">
        <v>923</v>
      </c>
      <c r="G122" s="144" t="s">
        <v>616</v>
      </c>
      <c r="H122" s="144" t="s">
        <v>950</v>
      </c>
      <c r="I122" s="144" t="s">
        <v>536</v>
      </c>
      <c r="J122" s="144" t="s">
        <v>923</v>
      </c>
      <c r="K122" s="144" t="s">
        <v>2342</v>
      </c>
      <c r="L122" s="144" t="s">
        <v>2343</v>
      </c>
    </row>
    <row r="123" spans="1:12" ht="16.5">
      <c r="A123" t="s">
        <v>826</v>
      </c>
      <c r="B123"/>
      <c r="C123" s="144" t="s">
        <v>668</v>
      </c>
      <c r="D123" s="144" t="s">
        <v>666</v>
      </c>
      <c r="E123" s="144" t="s">
        <v>797</v>
      </c>
      <c r="F123" s="144" t="s">
        <v>797</v>
      </c>
      <c r="G123" s="144" t="s">
        <v>616</v>
      </c>
      <c r="H123" s="144" t="s">
        <v>2052</v>
      </c>
      <c r="I123" s="144" t="s">
        <v>797</v>
      </c>
      <c r="J123" s="144" t="s">
        <v>678</v>
      </c>
      <c r="K123" s="144" t="s">
        <v>2344</v>
      </c>
      <c r="L123" s="144" t="s">
        <v>2345</v>
      </c>
    </row>
    <row r="124" spans="1:12" ht="16.5">
      <c r="A124" t="s">
        <v>285</v>
      </c>
      <c r="B124"/>
      <c r="C124" s="144" t="s">
        <v>1613</v>
      </c>
      <c r="D124" s="144" t="s">
        <v>1867</v>
      </c>
      <c r="E124" s="144" t="s">
        <v>1607</v>
      </c>
      <c r="F124" s="144" t="s">
        <v>1607</v>
      </c>
      <c r="G124" s="144" t="s">
        <v>673</v>
      </c>
      <c r="H124" s="144" t="s">
        <v>1868</v>
      </c>
      <c r="I124" s="144" t="s">
        <v>1607</v>
      </c>
      <c r="J124" s="144" t="s">
        <v>1869</v>
      </c>
      <c r="K124" s="144" t="s">
        <v>2346</v>
      </c>
      <c r="L124" s="144" t="s">
        <v>2347</v>
      </c>
    </row>
    <row r="125" spans="1:12" ht="16.5">
      <c r="A125" t="s">
        <v>284</v>
      </c>
      <c r="B125"/>
      <c r="C125" s="144" t="s">
        <v>705</v>
      </c>
      <c r="D125" s="144" t="s">
        <v>705</v>
      </c>
      <c r="E125" s="144" t="s">
        <v>1008</v>
      </c>
      <c r="F125" s="144" t="s">
        <v>1129</v>
      </c>
      <c r="G125" s="144" t="s">
        <v>616</v>
      </c>
      <c r="H125" s="144" t="s">
        <v>719</v>
      </c>
      <c r="I125" s="144" t="s">
        <v>1008</v>
      </c>
      <c r="J125" s="144" t="s">
        <v>1129</v>
      </c>
      <c r="K125" s="144" t="s">
        <v>2348</v>
      </c>
      <c r="L125" s="144" t="s">
        <v>2349</v>
      </c>
    </row>
    <row r="126" spans="1:12" ht="16.5">
      <c r="A126" t="s">
        <v>278</v>
      </c>
      <c r="B126"/>
      <c r="C126" s="144" t="s">
        <v>1709</v>
      </c>
      <c r="D126" s="144" t="s">
        <v>549</v>
      </c>
      <c r="E126" s="144" t="s">
        <v>1644</v>
      </c>
      <c r="F126" s="144" t="s">
        <v>1709</v>
      </c>
      <c r="G126" s="144" t="s">
        <v>581</v>
      </c>
      <c r="H126" s="144" t="s">
        <v>581</v>
      </c>
      <c r="I126" s="144" t="s">
        <v>1709</v>
      </c>
      <c r="J126" s="144" t="s">
        <v>1639</v>
      </c>
      <c r="K126" s="144" t="s">
        <v>2350</v>
      </c>
      <c r="L126" s="144" t="s">
        <v>2351</v>
      </c>
    </row>
    <row r="127" spans="1:12" ht="16.5">
      <c r="A127" t="s">
        <v>273</v>
      </c>
      <c r="B127"/>
      <c r="C127" s="144" t="s">
        <v>615</v>
      </c>
      <c r="D127" s="144" t="s">
        <v>614</v>
      </c>
      <c r="E127" s="144" t="s">
        <v>1083</v>
      </c>
      <c r="F127" s="144" t="s">
        <v>1076</v>
      </c>
      <c r="G127" s="144" t="s">
        <v>692</v>
      </c>
      <c r="H127" s="144" t="s">
        <v>2352</v>
      </c>
      <c r="I127" s="144" t="s">
        <v>1076</v>
      </c>
      <c r="J127" s="144" t="s">
        <v>672</v>
      </c>
      <c r="K127" s="144" t="s">
        <v>2353</v>
      </c>
      <c r="L127" s="144" t="s">
        <v>2354</v>
      </c>
    </row>
    <row r="128" spans="1:12" ht="16.5">
      <c r="A128" t="s">
        <v>834</v>
      </c>
      <c r="B128"/>
      <c r="C128" s="144" t="s">
        <v>1155</v>
      </c>
      <c r="D128" s="144" t="s">
        <v>1155</v>
      </c>
      <c r="E128" s="144" t="s">
        <v>1732</v>
      </c>
      <c r="F128" s="144" t="s">
        <v>1732</v>
      </c>
      <c r="G128" s="144" t="s">
        <v>661</v>
      </c>
      <c r="H128" s="144" t="s">
        <v>849</v>
      </c>
      <c r="I128" s="144" t="s">
        <v>1732</v>
      </c>
      <c r="J128" s="144" t="s">
        <v>847</v>
      </c>
      <c r="K128" s="144" t="s">
        <v>2355</v>
      </c>
      <c r="L128" s="144" t="s">
        <v>2356</v>
      </c>
    </row>
    <row r="129" spans="1:12" ht="16.5">
      <c r="A129" t="s">
        <v>266</v>
      </c>
      <c r="B129"/>
      <c r="C129" s="144" t="s">
        <v>1596</v>
      </c>
      <c r="D129" s="144" t="s">
        <v>1028</v>
      </c>
      <c r="E129" s="144" t="s">
        <v>1596</v>
      </c>
      <c r="F129" s="144" t="s">
        <v>1287</v>
      </c>
      <c r="G129" s="144" t="s">
        <v>592</v>
      </c>
      <c r="H129" s="144" t="s">
        <v>914</v>
      </c>
      <c r="I129" s="144" t="s">
        <v>1287</v>
      </c>
      <c r="J129" s="144" t="s">
        <v>1028</v>
      </c>
      <c r="K129" s="144" t="s">
        <v>2357</v>
      </c>
      <c r="L129" s="144" t="s">
        <v>2358</v>
      </c>
    </row>
    <row r="130" spans="1:12" ht="16.5">
      <c r="A130" t="s">
        <v>836</v>
      </c>
      <c r="B130"/>
      <c r="C130" s="144" t="s">
        <v>1338</v>
      </c>
      <c r="D130" s="144" t="s">
        <v>1338</v>
      </c>
      <c r="E130" s="144" t="s">
        <v>1780</v>
      </c>
      <c r="F130" s="144" t="s">
        <v>1871</v>
      </c>
      <c r="G130" s="144" t="s">
        <v>609</v>
      </c>
      <c r="H130" s="144" t="s">
        <v>1690</v>
      </c>
      <c r="I130" s="144" t="s">
        <v>1236</v>
      </c>
      <c r="J130" s="144" t="s">
        <v>1871</v>
      </c>
      <c r="K130" s="144" t="s">
        <v>2359</v>
      </c>
      <c r="L130" s="144" t="s">
        <v>2360</v>
      </c>
    </row>
    <row r="131" spans="1:12" ht="16.5">
      <c r="A131" t="s">
        <v>840</v>
      </c>
      <c r="B131"/>
      <c r="C131" s="144" t="s">
        <v>847</v>
      </c>
      <c r="D131" s="144" t="s">
        <v>868</v>
      </c>
      <c r="E131" s="144" t="s">
        <v>1115</v>
      </c>
      <c r="F131" s="144" t="s">
        <v>1115</v>
      </c>
      <c r="G131" s="144" t="s">
        <v>2361</v>
      </c>
      <c r="H131" s="144" t="s">
        <v>2362</v>
      </c>
      <c r="I131" s="144" t="s">
        <v>1115</v>
      </c>
      <c r="J131" s="144" t="s">
        <v>912</v>
      </c>
      <c r="K131" s="144" t="s">
        <v>2363</v>
      </c>
      <c r="L131" s="144" t="s">
        <v>2364</v>
      </c>
    </row>
    <row r="132" spans="1:12" ht="16.5">
      <c r="A132" t="s">
        <v>254</v>
      </c>
      <c r="B132"/>
      <c r="C132" s="144" t="s">
        <v>1873</v>
      </c>
      <c r="D132" s="144" t="s">
        <v>1874</v>
      </c>
      <c r="E132" s="144" t="s">
        <v>1873</v>
      </c>
      <c r="F132" s="144" t="s">
        <v>1875</v>
      </c>
      <c r="G132" s="144" t="s">
        <v>1707</v>
      </c>
      <c r="H132" s="144" t="s">
        <v>1876</v>
      </c>
      <c r="I132" s="144" t="s">
        <v>1875</v>
      </c>
      <c r="J132" s="144" t="s">
        <v>2365</v>
      </c>
      <c r="K132" s="144" t="s">
        <v>2366</v>
      </c>
      <c r="L132" s="144" t="s">
        <v>2367</v>
      </c>
    </row>
    <row r="133" spans="1:12" ht="16.5">
      <c r="A133" t="s">
        <v>253</v>
      </c>
      <c r="B133"/>
      <c r="C133" s="144" t="s">
        <v>663</v>
      </c>
      <c r="D133" s="144" t="s">
        <v>636</v>
      </c>
      <c r="E133" s="144" t="s">
        <v>699</v>
      </c>
      <c r="F133" s="144" t="s">
        <v>636</v>
      </c>
      <c r="G133" s="144" t="s">
        <v>580</v>
      </c>
      <c r="H133" s="144" t="s">
        <v>1593</v>
      </c>
      <c r="I133" s="144" t="s">
        <v>663</v>
      </c>
      <c r="J133" s="144" t="s">
        <v>636</v>
      </c>
      <c r="K133" s="144" t="s">
        <v>2368</v>
      </c>
      <c r="L133" s="144" t="s">
        <v>2369</v>
      </c>
    </row>
    <row r="134" spans="1:12" ht="16.5">
      <c r="A134" t="s">
        <v>843</v>
      </c>
      <c r="B134"/>
      <c r="C134" s="144" t="s">
        <v>1663</v>
      </c>
      <c r="D134" s="144" t="s">
        <v>1663</v>
      </c>
      <c r="E134" s="144" t="s">
        <v>593</v>
      </c>
      <c r="F134" s="144" t="s">
        <v>593</v>
      </c>
      <c r="G134" s="144" t="s">
        <v>613</v>
      </c>
      <c r="H134" s="144" t="s">
        <v>1689</v>
      </c>
      <c r="I134" s="144" t="s">
        <v>593</v>
      </c>
      <c r="J134" s="144" t="s">
        <v>1663</v>
      </c>
      <c r="K134" s="144" t="s">
        <v>2370</v>
      </c>
      <c r="L134" s="144" t="s">
        <v>2371</v>
      </c>
    </row>
    <row r="135" spans="1:12" ht="16.5">
      <c r="A135" t="s">
        <v>252</v>
      </c>
      <c r="B135"/>
      <c r="C135" s="144" t="s">
        <v>1877</v>
      </c>
      <c r="D135" s="144" t="s">
        <v>1878</v>
      </c>
      <c r="E135" s="144" t="s">
        <v>1879</v>
      </c>
      <c r="F135" s="144" t="s">
        <v>1880</v>
      </c>
      <c r="G135" s="144" t="s">
        <v>793</v>
      </c>
      <c r="H135" s="144" t="s">
        <v>724</v>
      </c>
      <c r="I135" s="144" t="s">
        <v>1880</v>
      </c>
      <c r="J135" s="144" t="s">
        <v>1877</v>
      </c>
      <c r="K135" s="144" t="s">
        <v>2372</v>
      </c>
      <c r="L135" s="144" t="s">
        <v>2373</v>
      </c>
    </row>
    <row r="136" spans="1:12" ht="16.5">
      <c r="A136" t="s">
        <v>846</v>
      </c>
      <c r="B136"/>
      <c r="C136" s="144" t="s">
        <v>750</v>
      </c>
      <c r="D136" s="144" t="s">
        <v>650</v>
      </c>
      <c r="E136" s="144" t="s">
        <v>750</v>
      </c>
      <c r="F136" s="144" t="s">
        <v>750</v>
      </c>
      <c r="G136" s="144" t="s">
        <v>657</v>
      </c>
      <c r="H136" s="144" t="s">
        <v>2374</v>
      </c>
      <c r="I136" s="144" t="s">
        <v>750</v>
      </c>
      <c r="J136" s="144" t="s">
        <v>796</v>
      </c>
      <c r="K136" s="144" t="s">
        <v>2375</v>
      </c>
      <c r="L136" s="144" t="s">
        <v>2376</v>
      </c>
    </row>
    <row r="137" spans="1:12" ht="16.5">
      <c r="A137" t="s">
        <v>248</v>
      </c>
      <c r="B137"/>
      <c r="C137" s="144" t="s">
        <v>778</v>
      </c>
      <c r="D137" s="144" t="s">
        <v>778</v>
      </c>
      <c r="E137" s="144" t="s">
        <v>1591</v>
      </c>
      <c r="F137" s="144" t="s">
        <v>779</v>
      </c>
      <c r="G137" s="144" t="s">
        <v>613</v>
      </c>
      <c r="H137" s="144" t="s">
        <v>780</v>
      </c>
      <c r="I137" s="144" t="s">
        <v>779</v>
      </c>
      <c r="J137" s="144" t="s">
        <v>778</v>
      </c>
      <c r="K137" s="144" t="s">
        <v>2377</v>
      </c>
      <c r="L137" s="144" t="s">
        <v>2378</v>
      </c>
    </row>
    <row r="138" spans="1:12" ht="16.5">
      <c r="A138" t="s">
        <v>850</v>
      </c>
      <c r="B138"/>
      <c r="C138" s="144" t="s">
        <v>527</v>
      </c>
      <c r="D138" s="144" t="s">
        <v>982</v>
      </c>
      <c r="E138" s="144" t="s">
        <v>748</v>
      </c>
      <c r="F138" s="144" t="s">
        <v>651</v>
      </c>
      <c r="G138" s="144" t="s">
        <v>577</v>
      </c>
      <c r="H138" s="144" t="s">
        <v>1513</v>
      </c>
      <c r="I138" s="144" t="s">
        <v>795</v>
      </c>
      <c r="J138" s="144" t="s">
        <v>651</v>
      </c>
      <c r="K138" s="144" t="s">
        <v>2379</v>
      </c>
      <c r="L138" s="144" t="s">
        <v>2380</v>
      </c>
    </row>
    <row r="139" spans="1:12" ht="16.5">
      <c r="A139" t="s">
        <v>242</v>
      </c>
      <c r="B139"/>
      <c r="C139" s="144" t="s">
        <v>1756</v>
      </c>
      <c r="D139" s="144" t="s">
        <v>1881</v>
      </c>
      <c r="E139" s="144" t="s">
        <v>1692</v>
      </c>
      <c r="F139" s="144" t="s">
        <v>1756</v>
      </c>
      <c r="G139" s="144" t="s">
        <v>703</v>
      </c>
      <c r="H139" s="144" t="s">
        <v>2381</v>
      </c>
      <c r="I139" s="144" t="s">
        <v>1756</v>
      </c>
      <c r="J139" s="144" t="s">
        <v>1950</v>
      </c>
      <c r="K139" s="144" t="s">
        <v>2382</v>
      </c>
      <c r="L139" s="144" t="s">
        <v>2383</v>
      </c>
    </row>
    <row r="140" spans="1:12" ht="16.5">
      <c r="A140" t="s">
        <v>852</v>
      </c>
      <c r="B140"/>
      <c r="C140" s="144" t="s">
        <v>1219</v>
      </c>
      <c r="D140" s="144" t="s">
        <v>946</v>
      </c>
      <c r="E140" s="144" t="s">
        <v>1040</v>
      </c>
      <c r="F140" s="144" t="s">
        <v>1040</v>
      </c>
      <c r="G140" s="144" t="s">
        <v>571</v>
      </c>
      <c r="H140" s="144" t="s">
        <v>1016</v>
      </c>
      <c r="I140" s="144" t="s">
        <v>1040</v>
      </c>
      <c r="J140" s="144" t="s">
        <v>946</v>
      </c>
      <c r="K140" s="144" t="s">
        <v>2384</v>
      </c>
      <c r="L140" s="144" t="s">
        <v>2385</v>
      </c>
    </row>
    <row r="141" spans="1:12" ht="16.5">
      <c r="A141" t="s">
        <v>241</v>
      </c>
      <c r="B141"/>
      <c r="C141" s="144" t="s">
        <v>1882</v>
      </c>
      <c r="D141" s="144" t="s">
        <v>1658</v>
      </c>
      <c r="E141" s="144" t="s">
        <v>1246</v>
      </c>
      <c r="F141" s="144" t="s">
        <v>1658</v>
      </c>
      <c r="G141" s="144" t="s">
        <v>703</v>
      </c>
      <c r="H141" s="144" t="s">
        <v>1599</v>
      </c>
      <c r="I141" s="144" t="s">
        <v>1882</v>
      </c>
      <c r="J141" s="144" t="s">
        <v>1658</v>
      </c>
      <c r="K141" s="144" t="s">
        <v>2386</v>
      </c>
      <c r="L141" s="144" t="s">
        <v>2387</v>
      </c>
    </row>
    <row r="142" spans="1:12" ht="16.5">
      <c r="A142" t="s">
        <v>240</v>
      </c>
      <c r="B142"/>
      <c r="C142" s="144" t="s">
        <v>1135</v>
      </c>
      <c r="D142" s="144" t="s">
        <v>1135</v>
      </c>
      <c r="E142" s="144" t="s">
        <v>869</v>
      </c>
      <c r="F142" s="144" t="s">
        <v>1135</v>
      </c>
      <c r="G142" s="144" t="s">
        <v>581</v>
      </c>
      <c r="H142" s="144" t="s">
        <v>581</v>
      </c>
      <c r="I142" s="144" t="s">
        <v>869</v>
      </c>
      <c r="J142" s="144" t="s">
        <v>1135</v>
      </c>
      <c r="K142" s="144" t="s">
        <v>2388</v>
      </c>
      <c r="L142" s="144" t="s">
        <v>2389</v>
      </c>
    </row>
    <row r="143" spans="1:12" ht="16.5">
      <c r="A143" t="s">
        <v>2390</v>
      </c>
      <c r="B143" t="s">
        <v>2121</v>
      </c>
      <c r="C143" s="144" t="s">
        <v>367</v>
      </c>
      <c r="D143" s="144" t="s">
        <v>367</v>
      </c>
      <c r="E143" s="144" t="s">
        <v>367</v>
      </c>
      <c r="F143" s="144" t="s">
        <v>367</v>
      </c>
      <c r="G143" s="144" t="s">
        <v>367</v>
      </c>
      <c r="H143" s="144" t="s">
        <v>367</v>
      </c>
      <c r="I143" s="144" t="s">
        <v>367</v>
      </c>
      <c r="J143" s="144" t="s">
        <v>367</v>
      </c>
      <c r="K143" s="144" t="s">
        <v>367</v>
      </c>
      <c r="L143" s="144" t="s">
        <v>367</v>
      </c>
    </row>
    <row r="144" spans="1:12" ht="16.5">
      <c r="A144" t="s">
        <v>229</v>
      </c>
      <c r="B144"/>
      <c r="C144" s="144" t="s">
        <v>1678</v>
      </c>
      <c r="D144" s="144" t="s">
        <v>1678</v>
      </c>
      <c r="E144" s="144" t="s">
        <v>1402</v>
      </c>
      <c r="F144" s="144" t="s">
        <v>841</v>
      </c>
      <c r="G144" s="144" t="s">
        <v>657</v>
      </c>
      <c r="H144" s="144" t="s">
        <v>1057</v>
      </c>
      <c r="I144" s="144" t="s">
        <v>1402</v>
      </c>
      <c r="J144" s="144" t="s">
        <v>841</v>
      </c>
      <c r="K144" s="144" t="s">
        <v>2391</v>
      </c>
      <c r="L144" s="144" t="s">
        <v>2392</v>
      </c>
    </row>
    <row r="145" spans="1:12" ht="16.5">
      <c r="A145" t="s">
        <v>330</v>
      </c>
      <c r="B145"/>
      <c r="C145" s="144" t="s">
        <v>593</v>
      </c>
      <c r="D145" s="144" t="s">
        <v>855</v>
      </c>
      <c r="E145" s="144" t="s">
        <v>595</v>
      </c>
      <c r="F145" s="144" t="s">
        <v>593</v>
      </c>
      <c r="G145" s="144" t="s">
        <v>581</v>
      </c>
      <c r="H145" s="144" t="s">
        <v>581</v>
      </c>
      <c r="I145" s="144" t="s">
        <v>593</v>
      </c>
      <c r="J145" s="144" t="s">
        <v>1663</v>
      </c>
      <c r="K145" s="144" t="s">
        <v>2393</v>
      </c>
      <c r="L145" s="144" t="s">
        <v>2394</v>
      </c>
    </row>
    <row r="146" spans="1:12" ht="16.5">
      <c r="A146" t="s">
        <v>856</v>
      </c>
      <c r="B146"/>
      <c r="C146" s="144" t="s">
        <v>830</v>
      </c>
      <c r="D146" s="144" t="s">
        <v>830</v>
      </c>
      <c r="E146" s="144" t="s">
        <v>584</v>
      </c>
      <c r="F146" s="144" t="s">
        <v>830</v>
      </c>
      <c r="G146" s="144" t="s">
        <v>581</v>
      </c>
      <c r="H146" s="144" t="s">
        <v>581</v>
      </c>
      <c r="I146" s="144" t="s">
        <v>584</v>
      </c>
      <c r="J146" s="144" t="s">
        <v>830</v>
      </c>
      <c r="K146" s="144" t="s">
        <v>2395</v>
      </c>
      <c r="L146" s="144" t="s">
        <v>2396</v>
      </c>
    </row>
    <row r="147" spans="1:12" ht="16.5">
      <c r="A147" t="s">
        <v>858</v>
      </c>
      <c r="B147"/>
      <c r="C147" s="144" t="s">
        <v>1447</v>
      </c>
      <c r="D147" s="144" t="s">
        <v>1447</v>
      </c>
      <c r="E147" s="144" t="s">
        <v>965</v>
      </c>
      <c r="F147" s="144" t="s">
        <v>1447</v>
      </c>
      <c r="G147" s="144" t="s">
        <v>648</v>
      </c>
      <c r="H147" s="144" t="s">
        <v>1595</v>
      </c>
      <c r="I147" s="144" t="s">
        <v>1883</v>
      </c>
      <c r="J147" s="144" t="s">
        <v>1447</v>
      </c>
      <c r="K147" s="144" t="s">
        <v>2397</v>
      </c>
      <c r="L147" s="144" t="s">
        <v>2398</v>
      </c>
    </row>
    <row r="148" spans="1:12" ht="16.5">
      <c r="A148" t="s">
        <v>861</v>
      </c>
      <c r="B148"/>
      <c r="C148" s="144" t="s">
        <v>1028</v>
      </c>
      <c r="D148" s="144" t="s">
        <v>1115</v>
      </c>
      <c r="E148" s="144" t="s">
        <v>1596</v>
      </c>
      <c r="F148" s="144" t="s">
        <v>1028</v>
      </c>
      <c r="G148" s="144" t="s">
        <v>592</v>
      </c>
      <c r="H148" s="144" t="s">
        <v>914</v>
      </c>
      <c r="I148" s="144" t="s">
        <v>1596</v>
      </c>
      <c r="J148" s="144" t="s">
        <v>1028</v>
      </c>
      <c r="K148" s="144" t="s">
        <v>2399</v>
      </c>
      <c r="L148" s="144" t="s">
        <v>2400</v>
      </c>
    </row>
    <row r="149" spans="1:12" ht="16.5">
      <c r="A149" t="s">
        <v>862</v>
      </c>
      <c r="B149"/>
      <c r="C149" s="144" t="s">
        <v>824</v>
      </c>
      <c r="D149" s="144" t="s">
        <v>823</v>
      </c>
      <c r="E149" s="144" t="s">
        <v>948</v>
      </c>
      <c r="F149" s="144" t="s">
        <v>824</v>
      </c>
      <c r="G149" s="144" t="s">
        <v>581</v>
      </c>
      <c r="H149" s="144" t="s">
        <v>581</v>
      </c>
      <c r="I149" s="144" t="s">
        <v>514</v>
      </c>
      <c r="J149" s="144" t="s">
        <v>919</v>
      </c>
      <c r="K149" s="144" t="s">
        <v>2401</v>
      </c>
      <c r="L149" s="144" t="s">
        <v>2402</v>
      </c>
    </row>
    <row r="150" spans="1:12" ht="16.5">
      <c r="A150" t="s">
        <v>336</v>
      </c>
      <c r="B150"/>
      <c r="C150" s="144" t="s">
        <v>1771</v>
      </c>
      <c r="D150" s="144" t="s">
        <v>1326</v>
      </c>
      <c r="E150" s="144" t="s">
        <v>1771</v>
      </c>
      <c r="F150" s="144" t="s">
        <v>1024</v>
      </c>
      <c r="G150" s="144" t="s">
        <v>648</v>
      </c>
      <c r="H150" s="144" t="s">
        <v>1025</v>
      </c>
      <c r="I150" s="144" t="s">
        <v>1024</v>
      </c>
      <c r="J150" s="144" t="s">
        <v>1239</v>
      </c>
      <c r="K150" s="144" t="s">
        <v>2403</v>
      </c>
      <c r="L150" s="144" t="s">
        <v>2404</v>
      </c>
    </row>
    <row r="151" spans="1:12" ht="16.5">
      <c r="A151" t="s">
        <v>1885</v>
      </c>
      <c r="B151"/>
      <c r="C151" s="144" t="s">
        <v>1604</v>
      </c>
      <c r="D151" s="144" t="s">
        <v>1886</v>
      </c>
      <c r="E151" s="144" t="s">
        <v>1604</v>
      </c>
      <c r="F151" s="144" t="s">
        <v>1604</v>
      </c>
      <c r="G151" s="144" t="s">
        <v>581</v>
      </c>
      <c r="H151" s="144" t="s">
        <v>581</v>
      </c>
      <c r="I151" s="144" t="s">
        <v>1604</v>
      </c>
      <c r="J151" s="144" t="s">
        <v>1886</v>
      </c>
      <c r="K151" s="144" t="s">
        <v>2405</v>
      </c>
      <c r="L151" s="144" t="s">
        <v>2406</v>
      </c>
    </row>
    <row r="152" spans="1:12" ht="16.5">
      <c r="A152" t="s">
        <v>188</v>
      </c>
      <c r="B152"/>
      <c r="C152" s="144" t="s">
        <v>608</v>
      </c>
      <c r="D152" s="144" t="s">
        <v>1345</v>
      </c>
      <c r="E152" s="144" t="s">
        <v>608</v>
      </c>
      <c r="F152" s="144" t="s">
        <v>1357</v>
      </c>
      <c r="G152" s="144" t="s">
        <v>592</v>
      </c>
      <c r="H152" s="144" t="s">
        <v>2407</v>
      </c>
      <c r="I152" s="144" t="s">
        <v>1357</v>
      </c>
      <c r="J152" s="144" t="s">
        <v>1079</v>
      </c>
      <c r="K152" s="144" t="s">
        <v>2408</v>
      </c>
      <c r="L152" s="144" t="s">
        <v>2409</v>
      </c>
    </row>
    <row r="153" spans="1:12" ht="16.5">
      <c r="A153" t="s">
        <v>183</v>
      </c>
      <c r="B153"/>
      <c r="C153" s="144" t="s">
        <v>736</v>
      </c>
      <c r="D153" s="144" t="s">
        <v>863</v>
      </c>
      <c r="E153" s="144" t="s">
        <v>561</v>
      </c>
      <c r="F153" s="144" t="s">
        <v>736</v>
      </c>
      <c r="G153" s="144" t="s">
        <v>648</v>
      </c>
      <c r="H153" s="144" t="s">
        <v>664</v>
      </c>
      <c r="I153" s="144" t="s">
        <v>736</v>
      </c>
      <c r="J153" s="144" t="s">
        <v>863</v>
      </c>
      <c r="K153" s="144" t="s">
        <v>2410</v>
      </c>
      <c r="L153" s="144" t="s">
        <v>2411</v>
      </c>
    </row>
    <row r="154" spans="1:12" ht="16.5">
      <c r="A154" t="s">
        <v>181</v>
      </c>
      <c r="B154"/>
      <c r="C154" s="144" t="s">
        <v>1716</v>
      </c>
      <c r="D154" s="144" t="s">
        <v>1716</v>
      </c>
      <c r="E154" s="144" t="s">
        <v>1004</v>
      </c>
      <c r="F154" s="144" t="s">
        <v>1716</v>
      </c>
      <c r="G154" s="144" t="s">
        <v>581</v>
      </c>
      <c r="H154" s="144" t="s">
        <v>581</v>
      </c>
      <c r="I154" s="144" t="s">
        <v>670</v>
      </c>
      <c r="J154" s="144" t="s">
        <v>1716</v>
      </c>
      <c r="K154" s="144" t="s">
        <v>2412</v>
      </c>
      <c r="L154" s="144" t="s">
        <v>2413</v>
      </c>
    </row>
    <row r="155" spans="1:12" ht="16.5">
      <c r="A155" t="s">
        <v>180</v>
      </c>
      <c r="B155"/>
      <c r="C155" s="144" t="s">
        <v>1887</v>
      </c>
      <c r="D155" s="144" t="s">
        <v>1887</v>
      </c>
      <c r="E155" s="144" t="s">
        <v>1888</v>
      </c>
      <c r="F155" s="144" t="s">
        <v>1889</v>
      </c>
      <c r="G155" s="144" t="s">
        <v>1890</v>
      </c>
      <c r="H155" s="144" t="s">
        <v>1891</v>
      </c>
      <c r="I155" s="144" t="s">
        <v>1889</v>
      </c>
      <c r="J155" s="144" t="s">
        <v>1892</v>
      </c>
      <c r="K155" s="144" t="s">
        <v>2414</v>
      </c>
      <c r="L155" s="144" t="s">
        <v>2415</v>
      </c>
    </row>
    <row r="156" spans="1:12" ht="16.5">
      <c r="A156" t="s">
        <v>867</v>
      </c>
      <c r="B156"/>
      <c r="C156" s="144" t="s">
        <v>911</v>
      </c>
      <c r="D156" s="144" t="s">
        <v>1732</v>
      </c>
      <c r="E156" s="144" t="s">
        <v>782</v>
      </c>
      <c r="F156" s="144" t="s">
        <v>1115</v>
      </c>
      <c r="G156" s="144" t="s">
        <v>592</v>
      </c>
      <c r="H156" s="144" t="s">
        <v>1682</v>
      </c>
      <c r="I156" s="144" t="s">
        <v>1115</v>
      </c>
      <c r="J156" s="144" t="s">
        <v>1758</v>
      </c>
      <c r="K156" s="144" t="s">
        <v>2416</v>
      </c>
      <c r="L156" s="144" t="s">
        <v>2417</v>
      </c>
    </row>
    <row r="157" spans="1:12" ht="16.5">
      <c r="A157" t="s">
        <v>176</v>
      </c>
      <c r="B157"/>
      <c r="C157" s="144" t="s">
        <v>1893</v>
      </c>
      <c r="D157" s="144" t="s">
        <v>1180</v>
      </c>
      <c r="E157" s="144" t="s">
        <v>1893</v>
      </c>
      <c r="F157" s="144" t="s">
        <v>1894</v>
      </c>
      <c r="G157" s="144" t="s">
        <v>581</v>
      </c>
      <c r="H157" s="144" t="s">
        <v>581</v>
      </c>
      <c r="I157" s="144" t="s">
        <v>1893</v>
      </c>
      <c r="J157" s="144" t="s">
        <v>1894</v>
      </c>
      <c r="K157" s="144" t="s">
        <v>2418</v>
      </c>
      <c r="L157" s="144" t="s">
        <v>2419</v>
      </c>
    </row>
    <row r="158" spans="1:12" ht="16.5">
      <c r="A158" t="s">
        <v>871</v>
      </c>
      <c r="B158"/>
      <c r="C158" s="144" t="s">
        <v>802</v>
      </c>
      <c r="D158" s="144" t="s">
        <v>1656</v>
      </c>
      <c r="E158" s="144" t="s">
        <v>802</v>
      </c>
      <c r="F158" s="144" t="s">
        <v>1525</v>
      </c>
      <c r="G158" s="144" t="s">
        <v>820</v>
      </c>
      <c r="H158" s="144" t="s">
        <v>835</v>
      </c>
      <c r="I158" s="144" t="s">
        <v>802</v>
      </c>
      <c r="J158" s="144" t="s">
        <v>1656</v>
      </c>
      <c r="K158" s="144" t="s">
        <v>2420</v>
      </c>
      <c r="L158" s="144" t="s">
        <v>2421</v>
      </c>
    </row>
    <row r="159" spans="1:12" ht="16.5">
      <c r="A159" t="s">
        <v>874</v>
      </c>
      <c r="B159"/>
      <c r="C159" s="144" t="s">
        <v>847</v>
      </c>
      <c r="D159" s="144" t="s">
        <v>847</v>
      </c>
      <c r="E159" s="144" t="s">
        <v>912</v>
      </c>
      <c r="F159" s="144" t="s">
        <v>1732</v>
      </c>
      <c r="G159" s="144" t="s">
        <v>577</v>
      </c>
      <c r="H159" s="144" t="s">
        <v>1741</v>
      </c>
      <c r="I159" s="144" t="s">
        <v>848</v>
      </c>
      <c r="J159" s="144" t="s">
        <v>1732</v>
      </c>
      <c r="K159" s="144" t="s">
        <v>2422</v>
      </c>
      <c r="L159" s="144" t="s">
        <v>2423</v>
      </c>
    </row>
    <row r="160" spans="1:12" ht="16.5">
      <c r="A160" t="s">
        <v>875</v>
      </c>
      <c r="B160"/>
      <c r="C160" s="144" t="s">
        <v>1383</v>
      </c>
      <c r="D160" s="144" t="s">
        <v>1384</v>
      </c>
      <c r="E160" s="144" t="s">
        <v>1213</v>
      </c>
      <c r="F160" s="144" t="s">
        <v>1213</v>
      </c>
      <c r="G160" s="144" t="s">
        <v>571</v>
      </c>
      <c r="H160" s="144" t="s">
        <v>1856</v>
      </c>
      <c r="I160" s="144" t="s">
        <v>1213</v>
      </c>
      <c r="J160" s="144" t="s">
        <v>1383</v>
      </c>
      <c r="K160" s="144" t="s">
        <v>2424</v>
      </c>
      <c r="L160" s="144" t="s">
        <v>2425</v>
      </c>
    </row>
    <row r="161" spans="1:12" ht="16.5">
      <c r="A161" t="s">
        <v>160</v>
      </c>
      <c r="B161"/>
      <c r="C161" s="144" t="s">
        <v>1120</v>
      </c>
      <c r="D161" s="144" t="s">
        <v>1120</v>
      </c>
      <c r="E161" s="144" t="s">
        <v>902</v>
      </c>
      <c r="F161" s="144" t="s">
        <v>902</v>
      </c>
      <c r="G161" s="144" t="s">
        <v>657</v>
      </c>
      <c r="H161" s="144" t="s">
        <v>634</v>
      </c>
      <c r="I161" s="144" t="s">
        <v>902</v>
      </c>
      <c r="J161" s="144" t="s">
        <v>903</v>
      </c>
      <c r="K161" s="144" t="s">
        <v>2426</v>
      </c>
      <c r="L161" s="144" t="s">
        <v>2427</v>
      </c>
    </row>
    <row r="162" spans="1:12" ht="16.5">
      <c r="A162" t="s">
        <v>877</v>
      </c>
      <c r="B162"/>
      <c r="C162" s="144" t="s">
        <v>1009</v>
      </c>
      <c r="D162" s="144" t="s">
        <v>1009</v>
      </c>
      <c r="E162" s="144" t="s">
        <v>705</v>
      </c>
      <c r="F162" s="144" t="s">
        <v>705</v>
      </c>
      <c r="G162" s="144" t="s">
        <v>581</v>
      </c>
      <c r="H162" s="144" t="s">
        <v>581</v>
      </c>
      <c r="I162" s="144" t="s">
        <v>705</v>
      </c>
      <c r="J162" s="144" t="s">
        <v>1009</v>
      </c>
      <c r="K162" s="144" t="s">
        <v>2428</v>
      </c>
      <c r="L162" s="144" t="s">
        <v>2429</v>
      </c>
    </row>
    <row r="163" spans="1:12" ht="16.5">
      <c r="A163" t="s">
        <v>878</v>
      </c>
      <c r="B163"/>
      <c r="C163" s="144" t="s">
        <v>889</v>
      </c>
      <c r="D163" s="144" t="s">
        <v>890</v>
      </c>
      <c r="E163" s="144" t="s">
        <v>889</v>
      </c>
      <c r="F163" s="144" t="s">
        <v>889</v>
      </c>
      <c r="G163" s="144" t="s">
        <v>581</v>
      </c>
      <c r="H163" s="144" t="s">
        <v>581</v>
      </c>
      <c r="I163" s="144" t="s">
        <v>889</v>
      </c>
      <c r="J163" s="144" t="s">
        <v>890</v>
      </c>
      <c r="K163" s="144" t="s">
        <v>2430</v>
      </c>
      <c r="L163" s="144" t="s">
        <v>2431</v>
      </c>
    </row>
    <row r="164" spans="1:12" ht="16.5">
      <c r="A164" t="s">
        <v>883</v>
      </c>
      <c r="B164"/>
      <c r="C164" s="144" t="s">
        <v>1788</v>
      </c>
      <c r="D164" s="144" t="s">
        <v>1788</v>
      </c>
      <c r="E164" s="144" t="s">
        <v>901</v>
      </c>
      <c r="F164" s="144" t="s">
        <v>1895</v>
      </c>
      <c r="G164" s="144" t="s">
        <v>571</v>
      </c>
      <c r="H164" s="144" t="s">
        <v>1896</v>
      </c>
      <c r="I164" s="144" t="s">
        <v>901</v>
      </c>
      <c r="J164" s="144" t="s">
        <v>1895</v>
      </c>
      <c r="K164" s="144" t="s">
        <v>2432</v>
      </c>
      <c r="L164" s="144" t="s">
        <v>2433</v>
      </c>
    </row>
    <row r="165" spans="1:12" ht="16.5">
      <c r="A165" t="s">
        <v>142</v>
      </c>
      <c r="B165"/>
      <c r="C165" s="144" t="s">
        <v>1000</v>
      </c>
      <c r="D165" s="144" t="s">
        <v>1000</v>
      </c>
      <c r="E165" s="144" t="s">
        <v>520</v>
      </c>
      <c r="F165" s="144" t="s">
        <v>520</v>
      </c>
      <c r="G165" s="144" t="s">
        <v>616</v>
      </c>
      <c r="H165" s="144" t="s">
        <v>1265</v>
      </c>
      <c r="I165" s="144" t="s">
        <v>520</v>
      </c>
      <c r="J165" s="144" t="s">
        <v>1000</v>
      </c>
      <c r="K165" s="144" t="s">
        <v>2434</v>
      </c>
      <c r="L165" s="144" t="s">
        <v>2435</v>
      </c>
    </row>
    <row r="166" spans="1:12" ht="16.5">
      <c r="A166" t="s">
        <v>141</v>
      </c>
      <c r="B166"/>
      <c r="C166" s="144" t="s">
        <v>536</v>
      </c>
      <c r="D166" s="144" t="s">
        <v>923</v>
      </c>
      <c r="E166" s="144" t="s">
        <v>524</v>
      </c>
      <c r="F166" s="144" t="s">
        <v>584</v>
      </c>
      <c r="G166" s="144" t="s">
        <v>707</v>
      </c>
      <c r="H166" s="144" t="s">
        <v>1661</v>
      </c>
      <c r="I166" s="144" t="s">
        <v>524</v>
      </c>
      <c r="J166" s="144" t="s">
        <v>584</v>
      </c>
      <c r="K166" s="144" t="s">
        <v>2436</v>
      </c>
      <c r="L166" s="144" t="s">
        <v>2437</v>
      </c>
    </row>
    <row r="167" spans="1:12" ht="16.5">
      <c r="A167" t="s">
        <v>138</v>
      </c>
      <c r="B167"/>
      <c r="C167" s="144" t="s">
        <v>1129</v>
      </c>
      <c r="D167" s="144" t="s">
        <v>705</v>
      </c>
      <c r="E167" s="144" t="s">
        <v>1129</v>
      </c>
      <c r="F167" s="144" t="s">
        <v>1129</v>
      </c>
      <c r="G167" s="144" t="s">
        <v>581</v>
      </c>
      <c r="H167" s="144" t="s">
        <v>581</v>
      </c>
      <c r="I167" s="144" t="s">
        <v>1129</v>
      </c>
      <c r="J167" s="144" t="s">
        <v>705</v>
      </c>
      <c r="K167" s="144" t="s">
        <v>2438</v>
      </c>
      <c r="L167" s="144" t="s">
        <v>2439</v>
      </c>
    </row>
    <row r="168" spans="1:12" ht="16.5">
      <c r="A168" t="s">
        <v>131</v>
      </c>
      <c r="B168"/>
      <c r="C168" s="144" t="s">
        <v>1117</v>
      </c>
      <c r="D168" s="144" t="s">
        <v>1117</v>
      </c>
      <c r="E168" s="144" t="s">
        <v>1671</v>
      </c>
      <c r="F168" s="144" t="s">
        <v>1670</v>
      </c>
      <c r="G168" s="144" t="s">
        <v>571</v>
      </c>
      <c r="H168" s="144" t="s">
        <v>1605</v>
      </c>
      <c r="I168" s="144" t="s">
        <v>1671</v>
      </c>
      <c r="J168" s="144" t="s">
        <v>1670</v>
      </c>
      <c r="K168" s="144" t="s">
        <v>2440</v>
      </c>
      <c r="L168" s="144" t="s">
        <v>2441</v>
      </c>
    </row>
    <row r="169" spans="1:12" ht="16.5">
      <c r="A169" t="s">
        <v>891</v>
      </c>
      <c r="B169"/>
      <c r="C169" s="144" t="s">
        <v>1134</v>
      </c>
      <c r="D169" s="144" t="s">
        <v>1134</v>
      </c>
      <c r="E169" s="144" t="s">
        <v>1284</v>
      </c>
      <c r="F169" s="144" t="s">
        <v>1134</v>
      </c>
      <c r="G169" s="144" t="s">
        <v>581</v>
      </c>
      <c r="H169" s="144" t="s">
        <v>581</v>
      </c>
      <c r="I169" s="144" t="s">
        <v>1284</v>
      </c>
      <c r="J169" s="144" t="s">
        <v>1134</v>
      </c>
      <c r="K169" s="144" t="s">
        <v>2442</v>
      </c>
      <c r="L169" s="144" t="s">
        <v>2443</v>
      </c>
    </row>
    <row r="170" spans="1:12" ht="16.5">
      <c r="A170" t="s">
        <v>130</v>
      </c>
      <c r="B170"/>
      <c r="C170" s="144" t="s">
        <v>656</v>
      </c>
      <c r="D170" s="144" t="s">
        <v>907</v>
      </c>
      <c r="E170" s="144" t="s">
        <v>655</v>
      </c>
      <c r="F170" s="144" t="s">
        <v>541</v>
      </c>
      <c r="G170" s="144" t="s">
        <v>657</v>
      </c>
      <c r="H170" s="144" t="s">
        <v>1763</v>
      </c>
      <c r="I170" s="144" t="s">
        <v>655</v>
      </c>
      <c r="J170" s="144" t="s">
        <v>541</v>
      </c>
      <c r="K170" s="144" t="s">
        <v>2444</v>
      </c>
      <c r="L170" s="144" t="s">
        <v>2445</v>
      </c>
    </row>
    <row r="171" spans="1:12" ht="16.5">
      <c r="A171" t="s">
        <v>895</v>
      </c>
      <c r="B171"/>
      <c r="C171" s="144" t="s">
        <v>1345</v>
      </c>
      <c r="D171" s="144" t="s">
        <v>1515</v>
      </c>
      <c r="E171" s="144" t="s">
        <v>1368</v>
      </c>
      <c r="F171" s="144" t="s">
        <v>1345</v>
      </c>
      <c r="G171" s="144" t="s">
        <v>581</v>
      </c>
      <c r="H171" s="144" t="s">
        <v>581</v>
      </c>
      <c r="I171" s="144" t="s">
        <v>1345</v>
      </c>
      <c r="J171" s="144" t="s">
        <v>1515</v>
      </c>
      <c r="K171" s="144" t="s">
        <v>2446</v>
      </c>
      <c r="L171" s="144" t="s">
        <v>2447</v>
      </c>
    </row>
    <row r="172" spans="1:12" ht="16.5">
      <c r="A172" t="s">
        <v>898</v>
      </c>
      <c r="B172"/>
      <c r="C172" s="144" t="s">
        <v>1061</v>
      </c>
      <c r="D172" s="144" t="s">
        <v>1701</v>
      </c>
      <c r="E172" s="144" t="s">
        <v>900</v>
      </c>
      <c r="F172" s="144" t="s">
        <v>901</v>
      </c>
      <c r="G172" s="144" t="s">
        <v>592</v>
      </c>
      <c r="H172" s="144" t="s">
        <v>1622</v>
      </c>
      <c r="I172" s="144" t="s">
        <v>901</v>
      </c>
      <c r="J172" s="144" t="s">
        <v>1895</v>
      </c>
      <c r="K172" s="144" t="s">
        <v>2448</v>
      </c>
      <c r="L172" s="144" t="s">
        <v>2449</v>
      </c>
    </row>
    <row r="173" spans="1:12" ht="16.5">
      <c r="A173" t="s">
        <v>1712</v>
      </c>
      <c r="B173"/>
      <c r="C173" s="144" t="s">
        <v>1338</v>
      </c>
      <c r="D173" s="144" t="s">
        <v>1338</v>
      </c>
      <c r="E173" s="144" t="s">
        <v>1236</v>
      </c>
      <c r="F173" s="144" t="s">
        <v>1871</v>
      </c>
      <c r="G173" s="144" t="s">
        <v>657</v>
      </c>
      <c r="H173" s="144" t="s">
        <v>1759</v>
      </c>
      <c r="I173" s="144" t="s">
        <v>1871</v>
      </c>
      <c r="J173" s="144" t="s">
        <v>1339</v>
      </c>
      <c r="K173" s="144" t="s">
        <v>2450</v>
      </c>
      <c r="L173" s="144" t="s">
        <v>2451</v>
      </c>
    </row>
    <row r="174" spans="1:12" ht="16.5">
      <c r="A174" t="s">
        <v>1898</v>
      </c>
      <c r="B174"/>
      <c r="C174" s="144" t="s">
        <v>1680</v>
      </c>
      <c r="D174" s="144" t="s">
        <v>499</v>
      </c>
      <c r="E174" s="144" t="s">
        <v>1691</v>
      </c>
      <c r="F174" s="144" t="s">
        <v>941</v>
      </c>
      <c r="G174" s="144" t="s">
        <v>692</v>
      </c>
      <c r="H174" s="144" t="s">
        <v>2232</v>
      </c>
      <c r="I174" s="144" t="s">
        <v>1722</v>
      </c>
      <c r="J174" s="144" t="s">
        <v>941</v>
      </c>
      <c r="K174" s="144" t="s">
        <v>2452</v>
      </c>
      <c r="L174" s="144" t="s">
        <v>2453</v>
      </c>
    </row>
    <row r="175" spans="1:12" ht="16.5">
      <c r="A175" t="s">
        <v>101</v>
      </c>
      <c r="B175"/>
      <c r="C175" s="144" t="s">
        <v>926</v>
      </c>
      <c r="D175" s="144" t="s">
        <v>1899</v>
      </c>
      <c r="E175" s="144" t="s">
        <v>894</v>
      </c>
      <c r="F175" s="144" t="s">
        <v>926</v>
      </c>
      <c r="G175" s="144" t="s">
        <v>581</v>
      </c>
      <c r="H175" s="144" t="s">
        <v>581</v>
      </c>
      <c r="I175" s="144" t="s">
        <v>926</v>
      </c>
      <c r="J175" s="144" t="s">
        <v>1899</v>
      </c>
      <c r="K175" s="144" t="s">
        <v>2454</v>
      </c>
      <c r="L175" s="144" t="s">
        <v>2455</v>
      </c>
    </row>
    <row r="176" spans="1:12" ht="16.5">
      <c r="A176" t="s">
        <v>99</v>
      </c>
      <c r="B176"/>
      <c r="C176" s="144" t="s">
        <v>576</v>
      </c>
      <c r="D176" s="144" t="s">
        <v>590</v>
      </c>
      <c r="E176" s="144" t="s">
        <v>575</v>
      </c>
      <c r="F176" s="144" t="s">
        <v>575</v>
      </c>
      <c r="G176" s="144" t="s">
        <v>657</v>
      </c>
      <c r="H176" s="144" t="s">
        <v>825</v>
      </c>
      <c r="I176" s="144" t="s">
        <v>575</v>
      </c>
      <c r="J176" s="144" t="s">
        <v>576</v>
      </c>
      <c r="K176" s="144" t="s">
        <v>2456</v>
      </c>
      <c r="L176" s="144" t="s">
        <v>2457</v>
      </c>
    </row>
    <row r="177" spans="1:12" ht="16.5">
      <c r="A177" t="s">
        <v>95</v>
      </c>
      <c r="B177"/>
      <c r="C177" s="144" t="s">
        <v>556</v>
      </c>
      <c r="D177" s="144" t="s">
        <v>556</v>
      </c>
      <c r="E177" s="144" t="s">
        <v>1292</v>
      </c>
      <c r="F177" s="144" t="s">
        <v>1292</v>
      </c>
      <c r="G177" s="144" t="s">
        <v>613</v>
      </c>
      <c r="H177" s="144" t="s">
        <v>1853</v>
      </c>
      <c r="I177" s="144" t="s">
        <v>1292</v>
      </c>
      <c r="J177" s="144" t="s">
        <v>556</v>
      </c>
      <c r="K177" s="144" t="s">
        <v>2458</v>
      </c>
      <c r="L177" s="144" t="s">
        <v>2459</v>
      </c>
    </row>
    <row r="178" spans="1:12" ht="16.5">
      <c r="A178" t="s">
        <v>494</v>
      </c>
      <c r="B178"/>
      <c r="C178" s="144" t="s">
        <v>1384</v>
      </c>
      <c r="D178" s="144" t="s">
        <v>1384</v>
      </c>
      <c r="E178" s="144" t="s">
        <v>1383</v>
      </c>
      <c r="F178" s="144" t="s">
        <v>1383</v>
      </c>
      <c r="G178" s="144" t="s">
        <v>571</v>
      </c>
      <c r="H178" s="144" t="s">
        <v>1856</v>
      </c>
      <c r="I178" s="144" t="s">
        <v>1383</v>
      </c>
      <c r="J178" s="144" t="s">
        <v>506</v>
      </c>
      <c r="K178" s="144" t="s">
        <v>2460</v>
      </c>
      <c r="L178" s="144" t="s">
        <v>2461</v>
      </c>
    </row>
    <row r="179" spans="1:12" ht="16.5">
      <c r="A179" t="s">
        <v>83</v>
      </c>
      <c r="B179"/>
      <c r="C179" s="144" t="s">
        <v>487</v>
      </c>
      <c r="D179" s="144" t="s">
        <v>1042</v>
      </c>
      <c r="E179" s="144" t="s">
        <v>954</v>
      </c>
      <c r="F179" s="144" t="s">
        <v>1723</v>
      </c>
      <c r="G179" s="144" t="s">
        <v>577</v>
      </c>
      <c r="H179" s="144" t="s">
        <v>1706</v>
      </c>
      <c r="I179" s="144" t="s">
        <v>1723</v>
      </c>
      <c r="J179" s="144" t="s">
        <v>1051</v>
      </c>
      <c r="K179" s="144" t="s">
        <v>2462</v>
      </c>
      <c r="L179" s="144" t="s">
        <v>2463</v>
      </c>
    </row>
    <row r="180" spans="1:12" ht="16.5">
      <c r="A180" t="s">
        <v>910</v>
      </c>
      <c r="B180"/>
      <c r="C180" s="144" t="s">
        <v>913</v>
      </c>
      <c r="D180" s="144" t="s">
        <v>1287</v>
      </c>
      <c r="E180" s="144" t="s">
        <v>913</v>
      </c>
      <c r="F180" s="144" t="s">
        <v>1596</v>
      </c>
      <c r="G180" s="144" t="s">
        <v>581</v>
      </c>
      <c r="H180" s="144" t="s">
        <v>581</v>
      </c>
      <c r="I180" s="144" t="s">
        <v>913</v>
      </c>
      <c r="J180" s="144" t="s">
        <v>1287</v>
      </c>
      <c r="K180" s="144" t="s">
        <v>2464</v>
      </c>
      <c r="L180" s="144" t="s">
        <v>2465</v>
      </c>
    </row>
    <row r="181" spans="1:12" ht="16.5">
      <c r="A181" t="s">
        <v>305</v>
      </c>
      <c r="B181"/>
      <c r="C181" s="144" t="s">
        <v>1900</v>
      </c>
      <c r="D181" s="144" t="s">
        <v>1901</v>
      </c>
      <c r="E181" s="144" t="s">
        <v>1685</v>
      </c>
      <c r="F181" s="144" t="s">
        <v>2466</v>
      </c>
      <c r="G181" s="144" t="s">
        <v>581</v>
      </c>
      <c r="H181" s="144" t="s">
        <v>581</v>
      </c>
      <c r="I181" s="144" t="s">
        <v>2466</v>
      </c>
      <c r="J181" s="144" t="s">
        <v>1900</v>
      </c>
      <c r="K181" s="144" t="s">
        <v>2467</v>
      </c>
      <c r="L181" s="144" t="s">
        <v>2468</v>
      </c>
    </row>
    <row r="182" spans="1:12" ht="16.5">
      <c r="A182" t="s">
        <v>302</v>
      </c>
      <c r="B182"/>
      <c r="C182" s="144" t="s">
        <v>517</v>
      </c>
      <c r="D182" s="144" t="s">
        <v>487</v>
      </c>
      <c r="E182" s="144" t="s">
        <v>551</v>
      </c>
      <c r="F182" s="144" t="s">
        <v>954</v>
      </c>
      <c r="G182" s="144" t="s">
        <v>661</v>
      </c>
      <c r="H182" s="144" t="s">
        <v>1776</v>
      </c>
      <c r="I182" s="144" t="s">
        <v>627</v>
      </c>
      <c r="J182" s="144" t="s">
        <v>954</v>
      </c>
      <c r="K182" s="144" t="s">
        <v>2469</v>
      </c>
      <c r="L182" s="144" t="s">
        <v>2470</v>
      </c>
    </row>
    <row r="183" spans="1:12" ht="16.5">
      <c r="A183" t="s">
        <v>915</v>
      </c>
      <c r="B183"/>
      <c r="C183" s="144" t="s">
        <v>1899</v>
      </c>
      <c r="D183" s="144" t="s">
        <v>893</v>
      </c>
      <c r="E183" s="144" t="s">
        <v>927</v>
      </c>
      <c r="F183" s="144" t="s">
        <v>894</v>
      </c>
      <c r="G183" s="144" t="s">
        <v>581</v>
      </c>
      <c r="H183" s="144" t="s">
        <v>581</v>
      </c>
      <c r="I183" s="144" t="s">
        <v>927</v>
      </c>
      <c r="J183" s="144" t="s">
        <v>894</v>
      </c>
      <c r="K183" s="144" t="s">
        <v>2471</v>
      </c>
      <c r="L183" s="144" t="s">
        <v>2472</v>
      </c>
    </row>
    <row r="184" spans="1:12" ht="16.5">
      <c r="A184" t="s">
        <v>294</v>
      </c>
      <c r="B184"/>
      <c r="C184" s="144" t="s">
        <v>674</v>
      </c>
      <c r="D184" s="144" t="s">
        <v>1819</v>
      </c>
      <c r="E184" s="144" t="s">
        <v>690</v>
      </c>
      <c r="F184" s="144" t="s">
        <v>674</v>
      </c>
      <c r="G184" s="144" t="s">
        <v>581</v>
      </c>
      <c r="H184" s="144" t="s">
        <v>581</v>
      </c>
      <c r="I184" s="144" t="s">
        <v>690</v>
      </c>
      <c r="J184" s="144" t="s">
        <v>674</v>
      </c>
      <c r="K184" s="144" t="s">
        <v>2473</v>
      </c>
      <c r="L184" s="144" t="s">
        <v>2474</v>
      </c>
    </row>
    <row r="185" spans="1:12" ht="16.5">
      <c r="A185" t="s">
        <v>293</v>
      </c>
      <c r="B185"/>
      <c r="C185" s="144" t="s">
        <v>916</v>
      </c>
      <c r="D185" s="144" t="s">
        <v>1902</v>
      </c>
      <c r="E185" s="144" t="s">
        <v>854</v>
      </c>
      <c r="F185" s="144" t="s">
        <v>854</v>
      </c>
      <c r="G185" s="144" t="s">
        <v>1071</v>
      </c>
      <c r="H185" s="144" t="s">
        <v>1783</v>
      </c>
      <c r="I185" s="144" t="s">
        <v>854</v>
      </c>
      <c r="J185" s="144" t="s">
        <v>727</v>
      </c>
      <c r="K185" s="144" t="s">
        <v>2475</v>
      </c>
      <c r="L185" s="144" t="s">
        <v>2476</v>
      </c>
    </row>
    <row r="186" spans="1:12" ht="16.5">
      <c r="A186" t="s">
        <v>290</v>
      </c>
      <c r="B186"/>
      <c r="C186" s="144" t="s">
        <v>1687</v>
      </c>
      <c r="D186" s="144" t="s">
        <v>1434</v>
      </c>
      <c r="E186" s="144" t="s">
        <v>1838</v>
      </c>
      <c r="F186" s="144" t="s">
        <v>885</v>
      </c>
      <c r="G186" s="144" t="s">
        <v>616</v>
      </c>
      <c r="H186" s="144" t="s">
        <v>1746</v>
      </c>
      <c r="I186" s="144" t="s">
        <v>512</v>
      </c>
      <c r="J186" s="144" t="s">
        <v>885</v>
      </c>
      <c r="K186" s="144" t="s">
        <v>2477</v>
      </c>
      <c r="L186" s="144" t="s">
        <v>2478</v>
      </c>
    </row>
    <row r="187" spans="1:12" ht="16.5">
      <c r="A187" t="s">
        <v>918</v>
      </c>
      <c r="B187"/>
      <c r="C187" s="144" t="s">
        <v>526</v>
      </c>
      <c r="D187" s="144" t="s">
        <v>737</v>
      </c>
      <c r="E187" s="144" t="s">
        <v>742</v>
      </c>
      <c r="F187" s="144" t="s">
        <v>742</v>
      </c>
      <c r="G187" s="144" t="s">
        <v>616</v>
      </c>
      <c r="H187" s="144" t="s">
        <v>1647</v>
      </c>
      <c r="I187" s="144" t="s">
        <v>742</v>
      </c>
      <c r="J187" s="144" t="s">
        <v>526</v>
      </c>
      <c r="K187" s="144" t="s">
        <v>2479</v>
      </c>
      <c r="L187" s="144" t="s">
        <v>2480</v>
      </c>
    </row>
    <row r="188" spans="1:12" ht="16.5">
      <c r="A188" t="s">
        <v>922</v>
      </c>
      <c r="B188"/>
      <c r="C188" s="144" t="s">
        <v>1788</v>
      </c>
      <c r="D188" s="144" t="s">
        <v>1701</v>
      </c>
      <c r="E188" s="144" t="s">
        <v>901</v>
      </c>
      <c r="F188" s="144" t="s">
        <v>1788</v>
      </c>
      <c r="G188" s="144" t="s">
        <v>581</v>
      </c>
      <c r="H188" s="144" t="s">
        <v>581</v>
      </c>
      <c r="I188" s="144" t="s">
        <v>1895</v>
      </c>
      <c r="J188" s="144" t="s">
        <v>1788</v>
      </c>
      <c r="K188" s="144" t="s">
        <v>2481</v>
      </c>
      <c r="L188" s="144" t="s">
        <v>2482</v>
      </c>
    </row>
    <row r="189" spans="1:12" ht="16.5">
      <c r="A189" t="s">
        <v>269</v>
      </c>
      <c r="B189"/>
      <c r="C189" s="144" t="s">
        <v>705</v>
      </c>
      <c r="D189" s="144" t="s">
        <v>1009</v>
      </c>
      <c r="E189" s="144" t="s">
        <v>1008</v>
      </c>
      <c r="F189" s="144" t="s">
        <v>1129</v>
      </c>
      <c r="G189" s="144" t="s">
        <v>707</v>
      </c>
      <c r="H189" s="144" t="s">
        <v>1629</v>
      </c>
      <c r="I189" s="144" t="s">
        <v>1129</v>
      </c>
      <c r="J189" s="144" t="s">
        <v>705</v>
      </c>
      <c r="K189" s="144" t="s">
        <v>2483</v>
      </c>
      <c r="L189" s="144" t="s">
        <v>2484</v>
      </c>
    </row>
    <row r="190" spans="1:12" ht="16.5">
      <c r="A190" t="s">
        <v>1718</v>
      </c>
      <c r="B190"/>
      <c r="C190" s="144" t="s">
        <v>902</v>
      </c>
      <c r="D190" s="144" t="s">
        <v>1052</v>
      </c>
      <c r="E190" s="144" t="s">
        <v>904</v>
      </c>
      <c r="F190" s="144" t="s">
        <v>903</v>
      </c>
      <c r="G190" s="144" t="s">
        <v>577</v>
      </c>
      <c r="H190" s="144" t="s">
        <v>1911</v>
      </c>
      <c r="I190" s="144" t="s">
        <v>903</v>
      </c>
      <c r="J190" s="144" t="s">
        <v>1120</v>
      </c>
      <c r="K190" s="144" t="s">
        <v>2485</v>
      </c>
      <c r="L190" s="144" t="s">
        <v>2486</v>
      </c>
    </row>
    <row r="191" spans="1:12" ht="16.5">
      <c r="A191" t="s">
        <v>925</v>
      </c>
      <c r="B191"/>
      <c r="C191" s="144" t="s">
        <v>908</v>
      </c>
      <c r="D191" s="144" t="s">
        <v>908</v>
      </c>
      <c r="E191" s="144" t="s">
        <v>816</v>
      </c>
      <c r="F191" s="144" t="s">
        <v>810</v>
      </c>
      <c r="G191" s="144" t="s">
        <v>1071</v>
      </c>
      <c r="H191" s="144" t="s">
        <v>2487</v>
      </c>
      <c r="I191" s="144" t="s">
        <v>810</v>
      </c>
      <c r="J191" s="144" t="s">
        <v>809</v>
      </c>
      <c r="K191" s="144" t="s">
        <v>2488</v>
      </c>
      <c r="L191" s="144" t="s">
        <v>2489</v>
      </c>
    </row>
    <row r="192" spans="1:12" ht="16.5">
      <c r="A192" t="s">
        <v>928</v>
      </c>
      <c r="B192"/>
      <c r="C192" s="144" t="s">
        <v>1042</v>
      </c>
      <c r="D192" s="144" t="s">
        <v>1030</v>
      </c>
      <c r="E192" s="144" t="s">
        <v>1150</v>
      </c>
      <c r="F192" s="144" t="s">
        <v>551</v>
      </c>
      <c r="G192" s="144" t="s">
        <v>2490</v>
      </c>
      <c r="H192" s="144" t="s">
        <v>2491</v>
      </c>
      <c r="I192" s="144" t="s">
        <v>1020</v>
      </c>
      <c r="J192" s="144" t="s">
        <v>551</v>
      </c>
      <c r="K192" s="144" t="s">
        <v>2492</v>
      </c>
      <c r="L192" s="144" t="s">
        <v>2493</v>
      </c>
    </row>
    <row r="193" spans="1:12" ht="16.5">
      <c r="A193" t="s">
        <v>930</v>
      </c>
      <c r="B193"/>
      <c r="C193" s="144" t="s">
        <v>884</v>
      </c>
      <c r="D193" s="144" t="s">
        <v>1498</v>
      </c>
      <c r="E193" s="144" t="s">
        <v>1656</v>
      </c>
      <c r="F193" s="144" t="s">
        <v>1631</v>
      </c>
      <c r="G193" s="144" t="s">
        <v>609</v>
      </c>
      <c r="H193" s="144" t="s">
        <v>2494</v>
      </c>
      <c r="I193" s="144" t="s">
        <v>1631</v>
      </c>
      <c r="J193" s="144" t="s">
        <v>1650</v>
      </c>
      <c r="K193" s="144" t="s">
        <v>2495</v>
      </c>
      <c r="L193" s="144" t="s">
        <v>2496</v>
      </c>
    </row>
    <row r="194" spans="1:12" ht="16.5">
      <c r="A194" t="s">
        <v>2497</v>
      </c>
      <c r="B194" t="s">
        <v>2121</v>
      </c>
      <c r="C194" s="144" t="s">
        <v>367</v>
      </c>
      <c r="D194" s="144" t="s">
        <v>367</v>
      </c>
      <c r="E194" s="144" t="s">
        <v>367</v>
      </c>
      <c r="F194" s="144" t="s">
        <v>367</v>
      </c>
      <c r="G194" s="144" t="s">
        <v>367</v>
      </c>
      <c r="H194" s="144" t="s">
        <v>367</v>
      </c>
      <c r="I194" s="144" t="s">
        <v>367</v>
      </c>
      <c r="J194" s="144" t="s">
        <v>367</v>
      </c>
      <c r="K194" s="144" t="s">
        <v>367</v>
      </c>
      <c r="L194" s="144" t="s">
        <v>367</v>
      </c>
    </row>
    <row r="195" spans="1:12" ht="16.5">
      <c r="A195" t="s">
        <v>934</v>
      </c>
      <c r="B195"/>
      <c r="C195" s="144" t="s">
        <v>1886</v>
      </c>
      <c r="D195" s="144" t="s">
        <v>1611</v>
      </c>
      <c r="E195" s="144" t="s">
        <v>936</v>
      </c>
      <c r="F195" s="144" t="s">
        <v>935</v>
      </c>
      <c r="G195" s="144" t="s">
        <v>1071</v>
      </c>
      <c r="H195" s="144" t="s">
        <v>1600</v>
      </c>
      <c r="I195" s="144" t="s">
        <v>935</v>
      </c>
      <c r="J195" s="144" t="s">
        <v>2498</v>
      </c>
      <c r="K195" s="144" t="s">
        <v>2499</v>
      </c>
      <c r="L195" s="144" t="s">
        <v>2500</v>
      </c>
    </row>
    <row r="196" spans="1:12" ht="16.5">
      <c r="A196" t="s">
        <v>937</v>
      </c>
      <c r="B196"/>
      <c r="C196" s="144" t="s">
        <v>1402</v>
      </c>
      <c r="D196" s="144" t="s">
        <v>841</v>
      </c>
      <c r="E196" s="144" t="s">
        <v>842</v>
      </c>
      <c r="F196" s="144" t="s">
        <v>1402</v>
      </c>
      <c r="G196" s="144" t="s">
        <v>581</v>
      </c>
      <c r="H196" s="144" t="s">
        <v>581</v>
      </c>
      <c r="I196" s="144" t="s">
        <v>842</v>
      </c>
      <c r="J196" s="144" t="s">
        <v>1402</v>
      </c>
      <c r="K196" s="144" t="s">
        <v>2501</v>
      </c>
      <c r="L196" s="144" t="s">
        <v>2502</v>
      </c>
    </row>
    <row r="197" spans="1:12" ht="16.5">
      <c r="A197" t="s">
        <v>222</v>
      </c>
      <c r="B197"/>
      <c r="C197" s="144" t="s">
        <v>1882</v>
      </c>
      <c r="D197" s="144" t="s">
        <v>754</v>
      </c>
      <c r="E197" s="144" t="s">
        <v>1882</v>
      </c>
      <c r="F197" s="144" t="s">
        <v>2503</v>
      </c>
      <c r="G197" s="144" t="s">
        <v>731</v>
      </c>
      <c r="H197" s="144" t="s">
        <v>2009</v>
      </c>
      <c r="I197" s="144" t="s">
        <v>1903</v>
      </c>
      <c r="J197" s="144" t="s">
        <v>2503</v>
      </c>
      <c r="K197" s="144" t="s">
        <v>2504</v>
      </c>
      <c r="L197" s="144" t="s">
        <v>2505</v>
      </c>
    </row>
    <row r="198" spans="1:12" ht="16.5">
      <c r="A198" t="s">
        <v>938</v>
      </c>
      <c r="B198"/>
      <c r="C198" s="144" t="s">
        <v>722</v>
      </c>
      <c r="D198" s="144" t="s">
        <v>722</v>
      </c>
      <c r="E198" s="144" t="s">
        <v>939</v>
      </c>
      <c r="F198" s="144" t="s">
        <v>939</v>
      </c>
      <c r="G198" s="144" t="s">
        <v>616</v>
      </c>
      <c r="H198" s="144" t="s">
        <v>2506</v>
      </c>
      <c r="I198" s="144" t="s">
        <v>939</v>
      </c>
      <c r="J198" s="144" t="s">
        <v>1038</v>
      </c>
      <c r="K198" s="144" t="s">
        <v>2507</v>
      </c>
      <c r="L198" s="144" t="s">
        <v>2508</v>
      </c>
    </row>
    <row r="199" spans="1:12" ht="16.5">
      <c r="A199" t="s">
        <v>940</v>
      </c>
      <c r="B199"/>
      <c r="C199" s="144" t="s">
        <v>710</v>
      </c>
      <c r="D199" s="144" t="s">
        <v>710</v>
      </c>
      <c r="E199" s="144" t="s">
        <v>712</v>
      </c>
      <c r="F199" s="144" t="s">
        <v>712</v>
      </c>
      <c r="G199" s="144" t="s">
        <v>616</v>
      </c>
      <c r="H199" s="144" t="s">
        <v>713</v>
      </c>
      <c r="I199" s="144" t="s">
        <v>712</v>
      </c>
      <c r="J199" s="144" t="s">
        <v>637</v>
      </c>
      <c r="K199" s="144" t="s">
        <v>2509</v>
      </c>
      <c r="L199" s="144" t="s">
        <v>2510</v>
      </c>
    </row>
    <row r="200" spans="1:12" ht="16.5">
      <c r="A200" t="s">
        <v>215</v>
      </c>
      <c r="B200"/>
      <c r="C200" s="144" t="s">
        <v>537</v>
      </c>
      <c r="D200" s="144" t="s">
        <v>1602</v>
      </c>
      <c r="E200" s="144" t="s">
        <v>1752</v>
      </c>
      <c r="F200" s="144" t="s">
        <v>1602</v>
      </c>
      <c r="G200" s="144" t="s">
        <v>581</v>
      </c>
      <c r="H200" s="144" t="s">
        <v>581</v>
      </c>
      <c r="I200" s="144" t="s">
        <v>537</v>
      </c>
      <c r="J200" s="144" t="s">
        <v>1602</v>
      </c>
      <c r="K200" s="144" t="s">
        <v>2511</v>
      </c>
      <c r="L200" s="144" t="s">
        <v>2512</v>
      </c>
    </row>
    <row r="201" spans="1:12" ht="16.5">
      <c r="A201" t="s">
        <v>942</v>
      </c>
      <c r="B201"/>
      <c r="C201" s="144" t="s">
        <v>1728</v>
      </c>
      <c r="D201" s="144" t="s">
        <v>1904</v>
      </c>
      <c r="E201" s="144" t="s">
        <v>1905</v>
      </c>
      <c r="F201" s="144" t="s">
        <v>1905</v>
      </c>
      <c r="G201" s="144" t="s">
        <v>864</v>
      </c>
      <c r="H201" s="144" t="s">
        <v>2513</v>
      </c>
      <c r="I201" s="144" t="s">
        <v>1830</v>
      </c>
      <c r="J201" s="144" t="s">
        <v>1906</v>
      </c>
      <c r="K201" s="144" t="s">
        <v>2514</v>
      </c>
      <c r="L201" s="144" t="s">
        <v>2515</v>
      </c>
    </row>
    <row r="202" spans="1:12" ht="16.5">
      <c r="A202" t="s">
        <v>332</v>
      </c>
      <c r="B202"/>
      <c r="C202" s="144" t="s">
        <v>1028</v>
      </c>
      <c r="D202" s="144" t="s">
        <v>1028</v>
      </c>
      <c r="E202" s="144" t="s">
        <v>488</v>
      </c>
      <c r="F202" s="144" t="s">
        <v>1028</v>
      </c>
      <c r="G202" s="144" t="s">
        <v>577</v>
      </c>
      <c r="H202" s="144" t="s">
        <v>1610</v>
      </c>
      <c r="I202" s="144" t="s">
        <v>1287</v>
      </c>
      <c r="J202" s="144" t="s">
        <v>1028</v>
      </c>
      <c r="K202" s="144" t="s">
        <v>2516</v>
      </c>
      <c r="L202" s="144" t="s">
        <v>2517</v>
      </c>
    </row>
    <row r="203" spans="1:12" ht="16.5">
      <c r="A203" t="s">
        <v>945</v>
      </c>
      <c r="B203"/>
      <c r="C203" s="144" t="s">
        <v>1219</v>
      </c>
      <c r="D203" s="144" t="s">
        <v>1219</v>
      </c>
      <c r="E203" s="144" t="s">
        <v>873</v>
      </c>
      <c r="F203" s="144" t="s">
        <v>1907</v>
      </c>
      <c r="G203" s="144" t="s">
        <v>657</v>
      </c>
      <c r="H203" s="144" t="s">
        <v>1908</v>
      </c>
      <c r="I203" s="144" t="s">
        <v>872</v>
      </c>
      <c r="J203" s="144" t="s">
        <v>1907</v>
      </c>
      <c r="K203" s="144" t="s">
        <v>2518</v>
      </c>
      <c r="L203" s="144" t="s">
        <v>2519</v>
      </c>
    </row>
    <row r="204" spans="1:12" ht="16.5">
      <c r="A204" t="s">
        <v>947</v>
      </c>
      <c r="B204"/>
      <c r="C204" s="144" t="s">
        <v>923</v>
      </c>
      <c r="D204" s="144" t="s">
        <v>729</v>
      </c>
      <c r="E204" s="144" t="s">
        <v>923</v>
      </c>
      <c r="F204" s="144" t="s">
        <v>857</v>
      </c>
      <c r="G204" s="144" t="s">
        <v>648</v>
      </c>
      <c r="H204" s="144" t="s">
        <v>1683</v>
      </c>
      <c r="I204" s="144" t="s">
        <v>857</v>
      </c>
      <c r="J204" s="144" t="s">
        <v>729</v>
      </c>
      <c r="K204" s="144" t="s">
        <v>2520</v>
      </c>
      <c r="L204" s="144" t="s">
        <v>2521</v>
      </c>
    </row>
    <row r="205" spans="1:12" ht="16.5">
      <c r="A205" t="s">
        <v>201</v>
      </c>
      <c r="B205"/>
      <c r="C205" s="144" t="s">
        <v>1620</v>
      </c>
      <c r="D205" s="144" t="s">
        <v>1772</v>
      </c>
      <c r="E205" s="144" t="s">
        <v>1620</v>
      </c>
      <c r="F205" s="144" t="s">
        <v>1637</v>
      </c>
      <c r="G205" s="144" t="s">
        <v>703</v>
      </c>
      <c r="H205" s="144" t="s">
        <v>1595</v>
      </c>
      <c r="I205" s="144" t="s">
        <v>1620</v>
      </c>
      <c r="J205" s="144" t="s">
        <v>1637</v>
      </c>
      <c r="K205" s="144" t="s">
        <v>2522</v>
      </c>
      <c r="L205" s="144" t="s">
        <v>2523</v>
      </c>
    </row>
    <row r="206" spans="1:12" ht="16.5">
      <c r="A206" t="s">
        <v>333</v>
      </c>
      <c r="B206"/>
      <c r="C206" s="144" t="s">
        <v>1115</v>
      </c>
      <c r="D206" s="144" t="s">
        <v>1732</v>
      </c>
      <c r="E206" s="144" t="s">
        <v>2040</v>
      </c>
      <c r="F206" s="144" t="s">
        <v>911</v>
      </c>
      <c r="G206" s="144" t="s">
        <v>592</v>
      </c>
      <c r="H206" s="144" t="s">
        <v>1682</v>
      </c>
      <c r="I206" s="144" t="s">
        <v>1115</v>
      </c>
      <c r="J206" s="144" t="s">
        <v>911</v>
      </c>
      <c r="K206" s="144" t="s">
        <v>2524</v>
      </c>
      <c r="L206" s="144" t="s">
        <v>2525</v>
      </c>
    </row>
    <row r="207" spans="1:12" ht="16.5">
      <c r="A207" t="s">
        <v>952</v>
      </c>
      <c r="B207"/>
      <c r="C207" s="144" t="s">
        <v>953</v>
      </c>
      <c r="D207" s="144" t="s">
        <v>953</v>
      </c>
      <c r="E207" s="144" t="s">
        <v>953</v>
      </c>
      <c r="F207" s="144" t="s">
        <v>953</v>
      </c>
      <c r="G207" s="144" t="s">
        <v>581</v>
      </c>
      <c r="H207" s="144" t="s">
        <v>581</v>
      </c>
      <c r="I207" s="144" t="s">
        <v>806</v>
      </c>
      <c r="J207" s="144" t="s">
        <v>807</v>
      </c>
      <c r="K207" s="144" t="s">
        <v>1909</v>
      </c>
      <c r="L207" s="144" t="s">
        <v>1910</v>
      </c>
    </row>
    <row r="208" spans="1:12" ht="16.5">
      <c r="A208" t="s">
        <v>168</v>
      </c>
      <c r="B208"/>
      <c r="C208" s="144" t="s">
        <v>710</v>
      </c>
      <c r="D208" s="144" t="s">
        <v>663</v>
      </c>
      <c r="E208" s="144" t="s">
        <v>710</v>
      </c>
      <c r="F208" s="144" t="s">
        <v>699</v>
      </c>
      <c r="G208" s="144" t="s">
        <v>648</v>
      </c>
      <c r="H208" s="144" t="s">
        <v>1911</v>
      </c>
      <c r="I208" s="144" t="s">
        <v>699</v>
      </c>
      <c r="J208" s="144" t="s">
        <v>663</v>
      </c>
      <c r="K208" s="144" t="s">
        <v>2526</v>
      </c>
      <c r="L208" s="144" t="s">
        <v>2527</v>
      </c>
    </row>
    <row r="209" spans="1:12" ht="16.5">
      <c r="A209" t="s">
        <v>340</v>
      </c>
      <c r="B209"/>
      <c r="C209" s="144" t="s">
        <v>797</v>
      </c>
      <c r="D209" s="144" t="s">
        <v>994</v>
      </c>
      <c r="E209" s="144" t="s">
        <v>797</v>
      </c>
      <c r="F209" s="144" t="s">
        <v>715</v>
      </c>
      <c r="G209" s="144" t="s">
        <v>770</v>
      </c>
      <c r="H209" s="144" t="s">
        <v>2528</v>
      </c>
      <c r="I209" s="144" t="s">
        <v>715</v>
      </c>
      <c r="J209" s="144" t="s">
        <v>521</v>
      </c>
      <c r="K209" s="144" t="s">
        <v>2529</v>
      </c>
      <c r="L209" s="144" t="s">
        <v>2530</v>
      </c>
    </row>
    <row r="210" spans="1:12" ht="16.5">
      <c r="A210" t="s">
        <v>165</v>
      </c>
      <c r="B210"/>
      <c r="C210" s="144" t="s">
        <v>1680</v>
      </c>
      <c r="D210" s="144" t="s">
        <v>499</v>
      </c>
      <c r="E210" s="144" t="s">
        <v>1722</v>
      </c>
      <c r="F210" s="144" t="s">
        <v>1680</v>
      </c>
      <c r="G210" s="144" t="s">
        <v>581</v>
      </c>
      <c r="H210" s="144" t="s">
        <v>581</v>
      </c>
      <c r="I210" s="144" t="s">
        <v>1680</v>
      </c>
      <c r="J210" s="144" t="s">
        <v>499</v>
      </c>
      <c r="K210" s="144" t="s">
        <v>2531</v>
      </c>
      <c r="L210" s="144" t="s">
        <v>2532</v>
      </c>
    </row>
    <row r="211" spans="1:12" ht="16.5">
      <c r="A211" t="s">
        <v>1725</v>
      </c>
      <c r="B211"/>
      <c r="C211" s="144" t="s">
        <v>1615</v>
      </c>
      <c r="D211" s="144" t="s">
        <v>1615</v>
      </c>
      <c r="E211" s="144" t="s">
        <v>1625</v>
      </c>
      <c r="F211" s="144" t="s">
        <v>822</v>
      </c>
      <c r="G211" s="144" t="s">
        <v>703</v>
      </c>
      <c r="H211" s="144" t="s">
        <v>832</v>
      </c>
      <c r="I211" s="144" t="s">
        <v>1625</v>
      </c>
      <c r="J211" s="144" t="s">
        <v>822</v>
      </c>
      <c r="K211" s="144" t="s">
        <v>2533</v>
      </c>
      <c r="L211" s="144" t="s">
        <v>2534</v>
      </c>
    </row>
    <row r="212" spans="1:12" ht="16.5">
      <c r="A212" t="s">
        <v>1914</v>
      </c>
      <c r="B212"/>
      <c r="C212" s="144" t="s">
        <v>1086</v>
      </c>
      <c r="D212" s="144" t="s">
        <v>869</v>
      </c>
      <c r="E212" s="144" t="s">
        <v>847</v>
      </c>
      <c r="F212" s="144" t="s">
        <v>659</v>
      </c>
      <c r="G212" s="144" t="s">
        <v>1386</v>
      </c>
      <c r="H212" s="144" t="s">
        <v>1915</v>
      </c>
      <c r="I212" s="144" t="s">
        <v>659</v>
      </c>
      <c r="J212" s="144" t="s">
        <v>1233</v>
      </c>
      <c r="K212" s="144" t="s">
        <v>2535</v>
      </c>
      <c r="L212" s="144" t="s">
        <v>2536</v>
      </c>
    </row>
    <row r="213" spans="1:12" ht="16.5">
      <c r="A213" t="s">
        <v>1916</v>
      </c>
      <c r="B213"/>
      <c r="C213" s="144" t="s">
        <v>1225</v>
      </c>
      <c r="D213" s="144" t="s">
        <v>1225</v>
      </c>
      <c r="E213" s="144" t="s">
        <v>903</v>
      </c>
      <c r="F213" s="144" t="s">
        <v>1052</v>
      </c>
      <c r="G213" s="144" t="s">
        <v>581</v>
      </c>
      <c r="H213" s="144" t="s">
        <v>581</v>
      </c>
      <c r="I213" s="144" t="s">
        <v>1052</v>
      </c>
      <c r="J213" s="144" t="s">
        <v>1225</v>
      </c>
      <c r="K213" s="144" t="s">
        <v>2537</v>
      </c>
      <c r="L213" s="144" t="s">
        <v>2538</v>
      </c>
    </row>
    <row r="214" spans="1:12" ht="16.5">
      <c r="A214" t="s">
        <v>120</v>
      </c>
      <c r="B214"/>
      <c r="C214" s="144" t="s">
        <v>1141</v>
      </c>
      <c r="D214" s="144" t="s">
        <v>774</v>
      </c>
      <c r="E214" s="144" t="s">
        <v>1449</v>
      </c>
      <c r="F214" s="144" t="s">
        <v>1032</v>
      </c>
      <c r="G214" s="144" t="s">
        <v>577</v>
      </c>
      <c r="H214" s="144" t="s">
        <v>1726</v>
      </c>
      <c r="I214" s="144" t="s">
        <v>1032</v>
      </c>
      <c r="J214" s="144" t="s">
        <v>1395</v>
      </c>
      <c r="K214" s="144" t="s">
        <v>2539</v>
      </c>
      <c r="L214" s="144" t="s">
        <v>2540</v>
      </c>
    </row>
    <row r="215" spans="1:12" ht="16.5">
      <c r="A215" t="s">
        <v>119</v>
      </c>
      <c r="B215"/>
      <c r="C215" s="144" t="s">
        <v>1041</v>
      </c>
      <c r="D215" s="144" t="s">
        <v>1041</v>
      </c>
      <c r="E215" s="144" t="s">
        <v>1051</v>
      </c>
      <c r="F215" s="144" t="s">
        <v>929</v>
      </c>
      <c r="G215" s="144" t="s">
        <v>661</v>
      </c>
      <c r="H215" s="144" t="s">
        <v>1917</v>
      </c>
      <c r="I215" s="144" t="s">
        <v>1051</v>
      </c>
      <c r="J215" s="144" t="s">
        <v>929</v>
      </c>
      <c r="K215" s="144" t="s">
        <v>2541</v>
      </c>
      <c r="L215" s="144" t="s">
        <v>2542</v>
      </c>
    </row>
    <row r="216" spans="1:12" ht="16.5">
      <c r="A216" t="s">
        <v>344</v>
      </c>
      <c r="B216"/>
      <c r="C216" s="144" t="s">
        <v>548</v>
      </c>
      <c r="D216" s="144" t="s">
        <v>1626</v>
      </c>
      <c r="E216" s="144" t="s">
        <v>643</v>
      </c>
      <c r="F216" s="144" t="s">
        <v>1702</v>
      </c>
      <c r="G216" s="144" t="s">
        <v>2543</v>
      </c>
      <c r="H216" s="144" t="s">
        <v>2544</v>
      </c>
      <c r="I216" s="144" t="s">
        <v>1702</v>
      </c>
      <c r="J216" s="144" t="s">
        <v>1626</v>
      </c>
      <c r="K216" s="144" t="s">
        <v>2545</v>
      </c>
      <c r="L216" s="144" t="s">
        <v>2546</v>
      </c>
    </row>
    <row r="217" spans="1:12" ht="16.5">
      <c r="A217" t="s">
        <v>955</v>
      </c>
      <c r="B217"/>
      <c r="C217" s="144" t="s">
        <v>601</v>
      </c>
      <c r="D217" s="144" t="s">
        <v>939</v>
      </c>
      <c r="E217" s="144" t="s">
        <v>757</v>
      </c>
      <c r="F217" s="144" t="s">
        <v>939</v>
      </c>
      <c r="G217" s="144" t="s">
        <v>648</v>
      </c>
      <c r="H217" s="144" t="s">
        <v>1152</v>
      </c>
      <c r="I217" s="144" t="s">
        <v>601</v>
      </c>
      <c r="J217" s="144" t="s">
        <v>939</v>
      </c>
      <c r="K217" s="144" t="s">
        <v>2547</v>
      </c>
      <c r="L217" s="144" t="s">
        <v>2548</v>
      </c>
    </row>
    <row r="218" spans="1:12" ht="16.5">
      <c r="A218" t="s">
        <v>956</v>
      </c>
      <c r="B218"/>
      <c r="C218" s="144" t="s">
        <v>564</v>
      </c>
      <c r="D218" s="144" t="s">
        <v>828</v>
      </c>
      <c r="E218" s="144" t="s">
        <v>518</v>
      </c>
      <c r="F218" s="144" t="s">
        <v>518</v>
      </c>
      <c r="G218" s="144" t="s">
        <v>671</v>
      </c>
      <c r="H218" s="144" t="s">
        <v>2549</v>
      </c>
      <c r="I218" s="144" t="s">
        <v>518</v>
      </c>
      <c r="J218" s="144" t="s">
        <v>744</v>
      </c>
      <c r="K218" s="144" t="s">
        <v>2550</v>
      </c>
      <c r="L218" s="144" t="s">
        <v>2551</v>
      </c>
    </row>
    <row r="219" spans="1:12" ht="16.5">
      <c r="A219" t="s">
        <v>957</v>
      </c>
      <c r="B219"/>
      <c r="C219" s="144" t="s">
        <v>516</v>
      </c>
      <c r="D219" s="144" t="s">
        <v>516</v>
      </c>
      <c r="E219" s="144" t="s">
        <v>555</v>
      </c>
      <c r="F219" s="144" t="s">
        <v>555</v>
      </c>
      <c r="G219" s="144" t="s">
        <v>616</v>
      </c>
      <c r="H219" s="144" t="s">
        <v>1698</v>
      </c>
      <c r="I219" s="144" t="s">
        <v>555</v>
      </c>
      <c r="J219" s="144" t="s">
        <v>611</v>
      </c>
      <c r="K219" s="144" t="s">
        <v>2552</v>
      </c>
      <c r="L219" s="144" t="s">
        <v>2553</v>
      </c>
    </row>
    <row r="220" spans="1:12" ht="16.5">
      <c r="A220" t="s">
        <v>958</v>
      </c>
      <c r="B220"/>
      <c r="C220" s="144" t="s">
        <v>1753</v>
      </c>
      <c r="D220" s="144" t="s">
        <v>1753</v>
      </c>
      <c r="E220" s="144" t="s">
        <v>1699</v>
      </c>
      <c r="F220" s="144" t="s">
        <v>1699</v>
      </c>
      <c r="G220" s="144" t="s">
        <v>571</v>
      </c>
      <c r="H220" s="144" t="s">
        <v>1616</v>
      </c>
      <c r="I220" s="144" t="s">
        <v>1699</v>
      </c>
      <c r="J220" s="144" t="s">
        <v>1676</v>
      </c>
      <c r="K220" s="144" t="s">
        <v>2554</v>
      </c>
      <c r="L220" s="144" t="s">
        <v>2555</v>
      </c>
    </row>
    <row r="221" spans="1:12" ht="16.5">
      <c r="A221" t="s">
        <v>288</v>
      </c>
      <c r="B221"/>
      <c r="C221" s="144">
        <v>32</v>
      </c>
      <c r="D221" s="144">
        <v>32</v>
      </c>
      <c r="E221" s="144">
        <v>31.5</v>
      </c>
      <c r="F221" s="144">
        <v>32</v>
      </c>
      <c r="G221" s="144">
        <v>0</v>
      </c>
      <c r="H221" s="144">
        <v>0</v>
      </c>
      <c r="I221" s="144">
        <v>31.75</v>
      </c>
      <c r="J221" s="144">
        <v>32</v>
      </c>
      <c r="K221" s="144">
        <v>416123</v>
      </c>
      <c r="L221" s="144">
        <v>13248.51</v>
      </c>
    </row>
    <row r="222" spans="1:12" ht="16.5">
      <c r="A222" t="s">
        <v>287</v>
      </c>
      <c r="B222"/>
      <c r="C222" s="144">
        <v>161.5</v>
      </c>
      <c r="D222" s="144">
        <v>162</v>
      </c>
      <c r="E222" s="144">
        <v>161</v>
      </c>
      <c r="F222" s="144">
        <v>161.5</v>
      </c>
      <c r="G222" s="144">
        <v>0</v>
      </c>
      <c r="H222" s="144">
        <v>0</v>
      </c>
      <c r="I222" s="144">
        <v>161</v>
      </c>
      <c r="J222" s="144">
        <v>161.5</v>
      </c>
      <c r="K222" s="144">
        <v>4208050</v>
      </c>
      <c r="L222" s="144">
        <v>679101.03</v>
      </c>
    </row>
    <row r="223" spans="1:12" ht="16.5">
      <c r="A223" t="s">
        <v>962</v>
      </c>
      <c r="B223"/>
      <c r="C223" s="144">
        <v>0.86</v>
      </c>
      <c r="D223" s="144">
        <v>0.87</v>
      </c>
      <c r="E223" s="144">
        <v>0.85</v>
      </c>
      <c r="F223" s="144">
        <v>0.86</v>
      </c>
      <c r="G223" s="144">
        <v>-0.01</v>
      </c>
      <c r="H223" s="144">
        <v>-1.1499999999999999</v>
      </c>
      <c r="I223" s="144">
        <v>0.85</v>
      </c>
      <c r="J223" s="144">
        <v>0.86</v>
      </c>
      <c r="K223" s="144">
        <v>1446400</v>
      </c>
      <c r="L223" s="144">
        <v>1242.95</v>
      </c>
    </row>
    <row r="224" spans="1:12" ht="16.5">
      <c r="A224" t="s">
        <v>220</v>
      </c>
      <c r="B224"/>
      <c r="C224" s="144">
        <v>144.5</v>
      </c>
      <c r="D224" s="144">
        <v>145</v>
      </c>
      <c r="E224" s="144">
        <v>143.5</v>
      </c>
      <c r="F224" s="144">
        <v>144</v>
      </c>
      <c r="G224" s="144">
        <v>0</v>
      </c>
      <c r="H224" s="144">
        <v>0</v>
      </c>
      <c r="I224" s="144">
        <v>144</v>
      </c>
      <c r="J224" s="144">
        <v>144.5</v>
      </c>
      <c r="K224" s="144">
        <v>9657948</v>
      </c>
      <c r="L224" s="144">
        <v>1390889.54</v>
      </c>
    </row>
    <row r="225" spans="1:12" ht="16.5">
      <c r="A225" t="s">
        <v>218</v>
      </c>
      <c r="B225"/>
      <c r="C225" s="144">
        <v>68.75</v>
      </c>
      <c r="D225" s="144">
        <v>68.75</v>
      </c>
      <c r="E225" s="144">
        <v>68</v>
      </c>
      <c r="F225" s="144">
        <v>68.25</v>
      </c>
      <c r="G225" s="144">
        <v>-0.25</v>
      </c>
      <c r="H225" s="144">
        <v>-0.36</v>
      </c>
      <c r="I225" s="144">
        <v>68.25</v>
      </c>
      <c r="J225" s="144">
        <v>68.5</v>
      </c>
      <c r="K225" s="144">
        <v>6493185</v>
      </c>
      <c r="L225" s="144">
        <v>442899.32</v>
      </c>
    </row>
    <row r="226" spans="1:12" ht="16.5">
      <c r="A226" t="s">
        <v>216</v>
      </c>
      <c r="B226"/>
      <c r="C226" s="144">
        <v>17.7</v>
      </c>
      <c r="D226" s="144">
        <v>17.7</v>
      </c>
      <c r="E226" s="144">
        <v>17.5</v>
      </c>
      <c r="F226" s="144">
        <v>17.600000000000001</v>
      </c>
      <c r="G226" s="144">
        <v>-0.1</v>
      </c>
      <c r="H226" s="144">
        <v>-0.56000000000000005</v>
      </c>
      <c r="I226" s="144">
        <v>17.5</v>
      </c>
      <c r="J226" s="144">
        <v>17.600000000000001</v>
      </c>
      <c r="K226" s="144">
        <v>15929719</v>
      </c>
      <c r="L226" s="144">
        <v>280086.65000000002</v>
      </c>
    </row>
    <row r="227" spans="1:12" ht="16.5">
      <c r="A227" t="s">
        <v>966</v>
      </c>
      <c r="B227"/>
      <c r="C227" s="144">
        <v>1.19</v>
      </c>
      <c r="D227" s="144">
        <v>1.2</v>
      </c>
      <c r="E227" s="144">
        <v>1.19</v>
      </c>
      <c r="F227" s="144">
        <v>1.19</v>
      </c>
      <c r="G227" s="144">
        <v>0</v>
      </c>
      <c r="H227" s="144">
        <v>0</v>
      </c>
      <c r="I227" s="144">
        <v>1.19</v>
      </c>
      <c r="J227" s="144">
        <v>1.2</v>
      </c>
      <c r="K227" s="144">
        <v>608825</v>
      </c>
      <c r="L227" s="144">
        <v>724.62</v>
      </c>
    </row>
    <row r="228" spans="1:12" ht="16.5">
      <c r="A228" t="s">
        <v>163</v>
      </c>
      <c r="B228"/>
      <c r="C228" s="144">
        <v>105</v>
      </c>
      <c r="D228" s="144">
        <v>105.5</v>
      </c>
      <c r="E228" s="144">
        <v>104.5</v>
      </c>
      <c r="F228" s="144">
        <v>105</v>
      </c>
      <c r="G228" s="144">
        <v>0</v>
      </c>
      <c r="H228" s="144">
        <v>0</v>
      </c>
      <c r="I228" s="144">
        <v>104.5</v>
      </c>
      <c r="J228" s="144">
        <v>105</v>
      </c>
      <c r="K228" s="144">
        <v>2699209</v>
      </c>
      <c r="L228" s="144">
        <v>282815.90999999997</v>
      </c>
    </row>
    <row r="229" spans="1:12" ht="16.5">
      <c r="A229" t="s">
        <v>124</v>
      </c>
      <c r="B229"/>
      <c r="C229" s="144">
        <v>43.25</v>
      </c>
      <c r="D229" s="144">
        <v>43.25</v>
      </c>
      <c r="E229" s="144">
        <v>43</v>
      </c>
      <c r="F229" s="144">
        <v>43.25</v>
      </c>
      <c r="G229" s="144">
        <v>0.25</v>
      </c>
      <c r="H229" s="144">
        <v>0.57999999999999996</v>
      </c>
      <c r="I229" s="144">
        <v>43</v>
      </c>
      <c r="J229" s="144">
        <v>43.25</v>
      </c>
      <c r="K229" s="144">
        <v>873185</v>
      </c>
      <c r="L229" s="144">
        <v>37648.03</v>
      </c>
    </row>
    <row r="230" spans="1:12" ht="16.5">
      <c r="A230" t="s">
        <v>114</v>
      </c>
      <c r="B230"/>
      <c r="C230" s="144">
        <v>102</v>
      </c>
      <c r="D230" s="144">
        <v>102.5</v>
      </c>
      <c r="E230" s="144">
        <v>101.5</v>
      </c>
      <c r="F230" s="144">
        <v>101.5</v>
      </c>
      <c r="G230" s="144">
        <v>-0.5</v>
      </c>
      <c r="H230" s="144">
        <v>-0.49</v>
      </c>
      <c r="I230" s="144">
        <v>101.5</v>
      </c>
      <c r="J230" s="144">
        <v>102</v>
      </c>
      <c r="K230" s="144">
        <v>1464003</v>
      </c>
      <c r="L230" s="144">
        <v>148823.56</v>
      </c>
    </row>
    <row r="231" spans="1:12" ht="16.5">
      <c r="A231" t="s">
        <v>345</v>
      </c>
      <c r="B231"/>
      <c r="C231" s="144">
        <v>1.45</v>
      </c>
      <c r="D231" s="144">
        <v>1.46</v>
      </c>
      <c r="E231" s="144">
        <v>1.44</v>
      </c>
      <c r="F231" s="144">
        <v>1.45</v>
      </c>
      <c r="G231" s="144">
        <v>0</v>
      </c>
      <c r="H231" s="144">
        <v>0</v>
      </c>
      <c r="I231" s="144">
        <v>1.45</v>
      </c>
      <c r="J231" s="144">
        <v>1.46</v>
      </c>
      <c r="K231" s="144">
        <v>164138233</v>
      </c>
      <c r="L231" s="144">
        <v>238022.83</v>
      </c>
    </row>
    <row r="232" spans="1:12" ht="16.5">
      <c r="A232" t="s">
        <v>971</v>
      </c>
      <c r="B232"/>
      <c r="C232" s="144" t="s">
        <v>1918</v>
      </c>
      <c r="D232" s="144" t="s">
        <v>1918</v>
      </c>
      <c r="E232" s="144" t="s">
        <v>1919</v>
      </c>
      <c r="F232" s="144" t="s">
        <v>1918</v>
      </c>
      <c r="G232" s="144" t="s">
        <v>581</v>
      </c>
      <c r="H232" s="144" t="s">
        <v>581</v>
      </c>
      <c r="I232" s="144">
        <v>42</v>
      </c>
      <c r="J232" s="144">
        <v>42.25</v>
      </c>
      <c r="K232" s="144" t="s">
        <v>2556</v>
      </c>
      <c r="L232" s="144" t="s">
        <v>2557</v>
      </c>
    </row>
    <row r="233" spans="1:12" ht="16.5">
      <c r="A233" t="s">
        <v>972</v>
      </c>
      <c r="B233"/>
      <c r="C233" s="144" t="s">
        <v>1920</v>
      </c>
      <c r="D233" s="144" t="s">
        <v>1920</v>
      </c>
      <c r="E233" s="144" t="s">
        <v>1921</v>
      </c>
      <c r="F233" s="144" t="s">
        <v>1920</v>
      </c>
      <c r="G233" s="144" t="s">
        <v>731</v>
      </c>
      <c r="H233" s="144" t="s">
        <v>2558</v>
      </c>
      <c r="I233" s="144">
        <v>293</v>
      </c>
      <c r="J233" s="144">
        <v>294</v>
      </c>
      <c r="K233" s="144" t="s">
        <v>2559</v>
      </c>
      <c r="L233" s="144" t="s">
        <v>2560</v>
      </c>
    </row>
    <row r="234" spans="1:12" ht="16.5">
      <c r="A234" t="s">
        <v>274</v>
      </c>
      <c r="B234"/>
      <c r="C234" s="144" t="s">
        <v>548</v>
      </c>
      <c r="D234" s="144" t="s">
        <v>548</v>
      </c>
      <c r="E234" s="144" t="s">
        <v>1615</v>
      </c>
      <c r="F234" s="144" t="s">
        <v>643</v>
      </c>
      <c r="G234" s="144" t="s">
        <v>633</v>
      </c>
      <c r="H234" s="144" t="s">
        <v>892</v>
      </c>
      <c r="I234" s="144">
        <v>28.75</v>
      </c>
      <c r="J234" s="144">
        <v>29</v>
      </c>
      <c r="K234" s="144" t="s">
        <v>2561</v>
      </c>
      <c r="L234" s="144" t="s">
        <v>2562</v>
      </c>
    </row>
    <row r="235" spans="1:12" ht="16.5">
      <c r="A235" t="s">
        <v>973</v>
      </c>
      <c r="B235"/>
      <c r="C235" s="144" t="s">
        <v>614</v>
      </c>
      <c r="D235" s="144" t="s">
        <v>614</v>
      </c>
      <c r="E235" s="144" t="s">
        <v>614</v>
      </c>
      <c r="F235" s="144" t="s">
        <v>614</v>
      </c>
      <c r="G235" s="144" t="s">
        <v>616</v>
      </c>
      <c r="H235" s="144" t="s">
        <v>617</v>
      </c>
      <c r="I235" s="144">
        <v>17.2</v>
      </c>
      <c r="J235" s="144">
        <v>17.600000000000001</v>
      </c>
      <c r="K235" s="144" t="s">
        <v>2563</v>
      </c>
      <c r="L235" s="144" t="s">
        <v>1710</v>
      </c>
    </row>
    <row r="236" spans="1:12" ht="16.5">
      <c r="A236" t="s">
        <v>974</v>
      </c>
      <c r="B236"/>
      <c r="C236" s="144" t="s">
        <v>367</v>
      </c>
      <c r="D236" s="144" t="s">
        <v>367</v>
      </c>
      <c r="E236" s="144" t="s">
        <v>367</v>
      </c>
      <c r="F236" s="144" t="s">
        <v>367</v>
      </c>
      <c r="G236" s="144" t="s">
        <v>367</v>
      </c>
      <c r="H236" s="144" t="s">
        <v>367</v>
      </c>
      <c r="I236" s="144">
        <v>29.5</v>
      </c>
      <c r="J236" s="144">
        <v>30.5</v>
      </c>
      <c r="K236" s="144" t="s">
        <v>367</v>
      </c>
      <c r="L236" s="144" t="s">
        <v>367</v>
      </c>
    </row>
    <row r="237" spans="1:12" ht="16.5">
      <c r="A237" t="s">
        <v>975</v>
      </c>
      <c r="B237"/>
      <c r="C237" s="144" t="s">
        <v>1922</v>
      </c>
      <c r="D237" s="144" t="s">
        <v>2564</v>
      </c>
      <c r="E237" s="144" t="s">
        <v>1922</v>
      </c>
      <c r="F237" s="144" t="s">
        <v>2564</v>
      </c>
      <c r="G237" s="144" t="s">
        <v>1017</v>
      </c>
      <c r="H237" s="144" t="s">
        <v>933</v>
      </c>
      <c r="I237" s="144">
        <v>221</v>
      </c>
      <c r="J237" s="144">
        <v>224</v>
      </c>
      <c r="K237" s="144" t="s">
        <v>2565</v>
      </c>
      <c r="L237" s="144" t="s">
        <v>2566</v>
      </c>
    </row>
    <row r="238" spans="1:12" ht="16.5">
      <c r="A238" t="s">
        <v>976</v>
      </c>
      <c r="B238"/>
      <c r="C238" s="144" t="s">
        <v>842</v>
      </c>
      <c r="D238" s="144" t="s">
        <v>1678</v>
      </c>
      <c r="E238" s="144" t="s">
        <v>1633</v>
      </c>
      <c r="F238" s="144" t="s">
        <v>842</v>
      </c>
      <c r="G238" s="144" t="s">
        <v>581</v>
      </c>
      <c r="H238" s="144" t="s">
        <v>581</v>
      </c>
      <c r="I238" s="144">
        <v>3</v>
      </c>
      <c r="J238" s="144">
        <v>3.02</v>
      </c>
      <c r="K238" s="144" t="s">
        <v>2567</v>
      </c>
      <c r="L238" s="144" t="s">
        <v>2568</v>
      </c>
    </row>
    <row r="239" spans="1:12" ht="16.5">
      <c r="A239" t="s">
        <v>977</v>
      </c>
      <c r="B239"/>
      <c r="C239" s="144" t="s">
        <v>1923</v>
      </c>
      <c r="D239" s="144" t="s">
        <v>1924</v>
      </c>
      <c r="E239" s="144" t="s">
        <v>1923</v>
      </c>
      <c r="F239" s="144" t="s">
        <v>1731</v>
      </c>
      <c r="G239" s="144" t="s">
        <v>625</v>
      </c>
      <c r="H239" s="144" t="s">
        <v>587</v>
      </c>
      <c r="I239" s="144">
        <v>123.5</v>
      </c>
      <c r="J239" s="144">
        <v>124</v>
      </c>
      <c r="K239" s="144" t="s">
        <v>2569</v>
      </c>
      <c r="L239" s="144" t="s">
        <v>2570</v>
      </c>
    </row>
    <row r="240" spans="1:12" ht="16.5">
      <c r="A240" t="s">
        <v>978</v>
      </c>
      <c r="B240"/>
      <c r="C240" s="144" t="s">
        <v>1772</v>
      </c>
      <c r="D240" s="144" t="s">
        <v>1772</v>
      </c>
      <c r="E240" s="144" t="s">
        <v>1620</v>
      </c>
      <c r="F240" s="144" t="s">
        <v>1620</v>
      </c>
      <c r="G240" s="144" t="s">
        <v>703</v>
      </c>
      <c r="H240" s="144" t="s">
        <v>1595</v>
      </c>
      <c r="I240" s="144">
        <v>39</v>
      </c>
      <c r="J240" s="144">
        <v>39.5</v>
      </c>
      <c r="K240" s="144" t="s">
        <v>1925</v>
      </c>
      <c r="L240" s="144" t="s">
        <v>1926</v>
      </c>
    </row>
    <row r="241" spans="1:12" ht="16.5">
      <c r="A241" t="s">
        <v>980</v>
      </c>
      <c r="B241"/>
      <c r="C241" s="144" t="s">
        <v>1927</v>
      </c>
      <c r="D241" s="144" t="s">
        <v>1927</v>
      </c>
      <c r="E241" s="144" t="s">
        <v>1927</v>
      </c>
      <c r="F241" s="144" t="s">
        <v>1927</v>
      </c>
      <c r="G241" s="144" t="s">
        <v>581</v>
      </c>
      <c r="H241" s="144" t="s">
        <v>581</v>
      </c>
      <c r="I241" s="144">
        <v>214</v>
      </c>
      <c r="J241" s="144">
        <v>215</v>
      </c>
      <c r="K241" s="144" t="s">
        <v>1928</v>
      </c>
      <c r="L241" s="144" t="s">
        <v>1929</v>
      </c>
    </row>
    <row r="242" spans="1:12" ht="16.5">
      <c r="A242" t="s">
        <v>2571</v>
      </c>
      <c r="B242" t="s">
        <v>2125</v>
      </c>
      <c r="C242" s="144" t="s">
        <v>551</v>
      </c>
      <c r="D242" s="144" t="s">
        <v>517</v>
      </c>
      <c r="E242" s="144" t="s">
        <v>1150</v>
      </c>
      <c r="F242" s="144" t="s">
        <v>1020</v>
      </c>
      <c r="G242" s="144" t="s">
        <v>577</v>
      </c>
      <c r="H242" s="144" t="s">
        <v>2337</v>
      </c>
      <c r="I242" s="144">
        <v>3.94</v>
      </c>
      <c r="J242" s="144">
        <v>4</v>
      </c>
      <c r="K242" s="144" t="s">
        <v>2572</v>
      </c>
      <c r="L242" s="144" t="s">
        <v>2573</v>
      </c>
    </row>
    <row r="243" spans="1:12" ht="16.5">
      <c r="A243" t="s">
        <v>983</v>
      </c>
      <c r="B243"/>
      <c r="C243" s="144" t="s">
        <v>1598</v>
      </c>
      <c r="D243" s="144" t="s">
        <v>1930</v>
      </c>
      <c r="E243" s="144" t="s">
        <v>1598</v>
      </c>
      <c r="F243" s="144" t="s">
        <v>1930</v>
      </c>
      <c r="G243" s="144" t="s">
        <v>648</v>
      </c>
      <c r="H243" s="144" t="s">
        <v>1715</v>
      </c>
      <c r="I243" s="144">
        <v>19.899999999999999</v>
      </c>
      <c r="J243" s="144">
        <v>20.5</v>
      </c>
      <c r="K243" s="144" t="s">
        <v>1862</v>
      </c>
      <c r="L243" s="144" t="s">
        <v>1931</v>
      </c>
    </row>
    <row r="244" spans="1:12" ht="16.5">
      <c r="A244" t="s">
        <v>984</v>
      </c>
      <c r="B244"/>
      <c r="C244" s="144" t="s">
        <v>1525</v>
      </c>
      <c r="D244" s="144" t="s">
        <v>1656</v>
      </c>
      <c r="E244" s="144" t="s">
        <v>801</v>
      </c>
      <c r="F244" s="144" t="s">
        <v>1525</v>
      </c>
      <c r="G244" s="144" t="s">
        <v>581</v>
      </c>
      <c r="H244" s="144" t="s">
        <v>581</v>
      </c>
      <c r="I244" s="144">
        <v>1.03</v>
      </c>
      <c r="J244" s="144">
        <v>1.04</v>
      </c>
      <c r="K244" s="144" t="s">
        <v>2574</v>
      </c>
      <c r="L244" s="144" t="s">
        <v>2575</v>
      </c>
    </row>
    <row r="245" spans="1:12" ht="16.5">
      <c r="A245" t="s">
        <v>115</v>
      </c>
      <c r="B245"/>
      <c r="C245" s="144" t="s">
        <v>699</v>
      </c>
      <c r="D245" s="144" t="s">
        <v>636</v>
      </c>
      <c r="E245" s="144" t="s">
        <v>710</v>
      </c>
      <c r="F245" s="144" t="s">
        <v>710</v>
      </c>
      <c r="G245" s="144" t="s">
        <v>581</v>
      </c>
      <c r="H245" s="144" t="s">
        <v>581</v>
      </c>
      <c r="I245" s="144">
        <v>5.2</v>
      </c>
      <c r="J245" s="144">
        <v>5.25</v>
      </c>
      <c r="K245" s="144" t="s">
        <v>2576</v>
      </c>
      <c r="L245" s="144" t="s">
        <v>2577</v>
      </c>
    </row>
    <row r="246" spans="1:12" ht="16.5">
      <c r="A246" t="s">
        <v>985</v>
      </c>
      <c r="B246"/>
      <c r="C246" s="144" t="s">
        <v>1932</v>
      </c>
      <c r="D246" s="144" t="s">
        <v>1933</v>
      </c>
      <c r="E246" s="144" t="s">
        <v>1742</v>
      </c>
      <c r="F246" s="144" t="s">
        <v>1742</v>
      </c>
      <c r="G246" s="144" t="s">
        <v>581</v>
      </c>
      <c r="H246" s="144" t="s">
        <v>581</v>
      </c>
      <c r="I246" s="144">
        <v>50.25</v>
      </c>
      <c r="J246" s="144">
        <v>50.5</v>
      </c>
      <c r="K246" s="144" t="s">
        <v>2578</v>
      </c>
      <c r="L246" s="144" t="s">
        <v>2579</v>
      </c>
    </row>
    <row r="247" spans="1:12" ht="16.5">
      <c r="A247" t="s">
        <v>1733</v>
      </c>
      <c r="B247"/>
      <c r="C247" s="144" t="s">
        <v>736</v>
      </c>
      <c r="D247" s="144" t="s">
        <v>863</v>
      </c>
      <c r="E247" s="144" t="s">
        <v>561</v>
      </c>
      <c r="F247" s="144" t="s">
        <v>561</v>
      </c>
      <c r="G247" s="144" t="s">
        <v>616</v>
      </c>
      <c r="H247" s="144" t="s">
        <v>1689</v>
      </c>
      <c r="I247" s="144">
        <v>13.4</v>
      </c>
      <c r="J247" s="144">
        <v>13.5</v>
      </c>
      <c r="K247" s="144" t="s">
        <v>2580</v>
      </c>
      <c r="L247" s="144" t="s">
        <v>2581</v>
      </c>
    </row>
    <row r="248" spans="1:12" ht="16.5">
      <c r="A248" t="s">
        <v>100</v>
      </c>
      <c r="B248"/>
      <c r="C248" s="144" t="s">
        <v>1056</v>
      </c>
      <c r="D248" s="144" t="s">
        <v>1894</v>
      </c>
      <c r="E248" s="144" t="s">
        <v>1919</v>
      </c>
      <c r="F248" s="144" t="s">
        <v>1918</v>
      </c>
      <c r="G248" s="144" t="s">
        <v>692</v>
      </c>
      <c r="H248" s="144" t="s">
        <v>2582</v>
      </c>
      <c r="I248" s="144">
        <v>42</v>
      </c>
      <c r="J248" s="144">
        <v>42.25</v>
      </c>
      <c r="K248" s="144" t="s">
        <v>2583</v>
      </c>
      <c r="L248" s="144" t="s">
        <v>2584</v>
      </c>
    </row>
    <row r="249" spans="1:12" ht="16.5">
      <c r="A249" t="s">
        <v>2585</v>
      </c>
      <c r="B249" t="s">
        <v>2244</v>
      </c>
      <c r="C249" s="144" t="s">
        <v>1353</v>
      </c>
      <c r="D249" s="144" t="s">
        <v>1353</v>
      </c>
      <c r="E249" s="144" t="s">
        <v>1250</v>
      </c>
      <c r="F249" s="144" t="s">
        <v>1353</v>
      </c>
      <c r="G249" s="144" t="s">
        <v>820</v>
      </c>
      <c r="H249" s="144" t="s">
        <v>2586</v>
      </c>
      <c r="I249" s="144">
        <v>0.28000000000000003</v>
      </c>
      <c r="J249" s="144">
        <v>0.28999999999999998</v>
      </c>
      <c r="K249" s="144" t="s">
        <v>2587</v>
      </c>
      <c r="L249" s="144" t="s">
        <v>2588</v>
      </c>
    </row>
    <row r="250" spans="1:12" ht="16.5">
      <c r="A250" t="s">
        <v>989</v>
      </c>
      <c r="B250"/>
      <c r="C250" s="144" t="s">
        <v>525</v>
      </c>
      <c r="D250" s="144" t="s">
        <v>526</v>
      </c>
      <c r="E250" s="144" t="s">
        <v>525</v>
      </c>
      <c r="F250" s="144" t="s">
        <v>742</v>
      </c>
      <c r="G250" s="144" t="s">
        <v>648</v>
      </c>
      <c r="H250" s="144" t="s">
        <v>1623</v>
      </c>
      <c r="I250" s="144">
        <v>12.8</v>
      </c>
      <c r="J250" s="144">
        <v>12.9</v>
      </c>
      <c r="K250" s="144" t="s">
        <v>2589</v>
      </c>
      <c r="L250" s="144" t="s">
        <v>2590</v>
      </c>
    </row>
    <row r="251" spans="1:12" ht="16.5">
      <c r="A251" t="s">
        <v>990</v>
      </c>
      <c r="B251"/>
      <c r="C251" s="144" t="s">
        <v>558</v>
      </c>
      <c r="D251" s="144" t="s">
        <v>1738</v>
      </c>
      <c r="E251" s="144" t="s">
        <v>1641</v>
      </c>
      <c r="F251" s="144" t="s">
        <v>1738</v>
      </c>
      <c r="G251" s="144" t="s">
        <v>770</v>
      </c>
      <c r="H251" s="144" t="s">
        <v>2591</v>
      </c>
      <c r="I251" s="144">
        <v>17.899999999999999</v>
      </c>
      <c r="J251" s="144">
        <v>18</v>
      </c>
      <c r="K251" s="144" t="s">
        <v>2592</v>
      </c>
      <c r="L251" s="144" t="s">
        <v>2593</v>
      </c>
    </row>
    <row r="252" spans="1:12" ht="16.5">
      <c r="A252" t="s">
        <v>286</v>
      </c>
      <c r="B252"/>
      <c r="C252" s="144" t="s">
        <v>565</v>
      </c>
      <c r="D252" s="144" t="s">
        <v>1934</v>
      </c>
      <c r="E252" s="144" t="s">
        <v>1935</v>
      </c>
      <c r="F252" s="144" t="s">
        <v>565</v>
      </c>
      <c r="G252" s="144" t="s">
        <v>648</v>
      </c>
      <c r="H252" s="144" t="s">
        <v>1599</v>
      </c>
      <c r="I252" s="144">
        <v>21.4</v>
      </c>
      <c r="J252" s="144">
        <v>21.5</v>
      </c>
      <c r="K252" s="144" t="s">
        <v>2594</v>
      </c>
      <c r="L252" s="144" t="s">
        <v>2595</v>
      </c>
    </row>
    <row r="253" spans="1:12" ht="16.5">
      <c r="A253" t="s">
        <v>283</v>
      </c>
      <c r="B253"/>
      <c r="C253" s="144" t="s">
        <v>523</v>
      </c>
      <c r="D253" s="144" t="s">
        <v>702</v>
      </c>
      <c r="E253" s="144" t="s">
        <v>523</v>
      </c>
      <c r="F253" s="144" t="s">
        <v>702</v>
      </c>
      <c r="G253" s="144" t="s">
        <v>581</v>
      </c>
      <c r="H253" s="144" t="s">
        <v>581</v>
      </c>
      <c r="I253" s="144">
        <v>29.75</v>
      </c>
      <c r="J253" s="144">
        <v>30</v>
      </c>
      <c r="K253" s="144" t="s">
        <v>2596</v>
      </c>
      <c r="L253" s="144" t="s">
        <v>2597</v>
      </c>
    </row>
    <row r="254" spans="1:12" ht="16.5">
      <c r="A254" t="s">
        <v>277</v>
      </c>
      <c r="B254"/>
      <c r="C254" s="144" t="s">
        <v>1936</v>
      </c>
      <c r="D254" s="144" t="s">
        <v>1937</v>
      </c>
      <c r="E254" s="144" t="s">
        <v>1936</v>
      </c>
      <c r="F254" s="144" t="s">
        <v>1938</v>
      </c>
      <c r="G254" s="144" t="s">
        <v>581</v>
      </c>
      <c r="H254" s="144" t="s">
        <v>581</v>
      </c>
      <c r="I254" s="144">
        <v>217</v>
      </c>
      <c r="J254" s="144">
        <v>218</v>
      </c>
      <c r="K254" s="144" t="s">
        <v>2598</v>
      </c>
      <c r="L254" s="144" t="s">
        <v>2599</v>
      </c>
    </row>
    <row r="255" spans="1:12" ht="16.5">
      <c r="A255" t="s">
        <v>268</v>
      </c>
      <c r="B255"/>
      <c r="C255" s="144" t="s">
        <v>551</v>
      </c>
      <c r="D255" s="144" t="s">
        <v>551</v>
      </c>
      <c r="E255" s="144" t="s">
        <v>908</v>
      </c>
      <c r="F255" s="144" t="s">
        <v>1170</v>
      </c>
      <c r="G255" s="144" t="s">
        <v>616</v>
      </c>
      <c r="H255" s="144" t="s">
        <v>2362</v>
      </c>
      <c r="I255" s="144">
        <v>3.9</v>
      </c>
      <c r="J255" s="144">
        <v>3.92</v>
      </c>
      <c r="K255" s="144" t="s">
        <v>2600</v>
      </c>
      <c r="L255" s="144" t="s">
        <v>2601</v>
      </c>
    </row>
    <row r="256" spans="1:12" ht="16.5">
      <c r="A256" t="s">
        <v>992</v>
      </c>
      <c r="B256"/>
      <c r="C256" s="144" t="s">
        <v>1097</v>
      </c>
      <c r="D256" s="144" t="s">
        <v>1132</v>
      </c>
      <c r="E256" s="144" t="s">
        <v>1031</v>
      </c>
      <c r="F256" s="144" t="s">
        <v>1132</v>
      </c>
      <c r="G256" s="144" t="s">
        <v>577</v>
      </c>
      <c r="H256" s="144" t="s">
        <v>2023</v>
      </c>
      <c r="I256" s="144">
        <v>2.74</v>
      </c>
      <c r="J256" s="144">
        <v>2.76</v>
      </c>
      <c r="K256" s="144" t="s">
        <v>2602</v>
      </c>
      <c r="L256" s="144" t="s">
        <v>2603</v>
      </c>
    </row>
    <row r="257" spans="1:12" ht="16.5">
      <c r="A257" t="s">
        <v>251</v>
      </c>
      <c r="B257"/>
      <c r="C257" s="144" t="s">
        <v>1321</v>
      </c>
      <c r="D257" s="144" t="s">
        <v>681</v>
      </c>
      <c r="E257" s="144" t="s">
        <v>1038</v>
      </c>
      <c r="F257" s="144" t="s">
        <v>1321</v>
      </c>
      <c r="G257" s="144" t="s">
        <v>580</v>
      </c>
      <c r="H257" s="144" t="s">
        <v>683</v>
      </c>
      <c r="I257" s="144">
        <v>8.85</v>
      </c>
      <c r="J257" s="144">
        <v>8.9</v>
      </c>
      <c r="K257" s="144" t="s">
        <v>2604</v>
      </c>
      <c r="L257" s="144" t="s">
        <v>2605</v>
      </c>
    </row>
    <row r="258" spans="1:12" ht="16.5">
      <c r="A258" t="s">
        <v>996</v>
      </c>
      <c r="B258"/>
      <c r="C258" s="144" t="s">
        <v>1939</v>
      </c>
      <c r="D258" s="144" t="s">
        <v>1940</v>
      </c>
      <c r="E258" s="144" t="s">
        <v>1941</v>
      </c>
      <c r="F258" s="144" t="s">
        <v>1941</v>
      </c>
      <c r="G258" s="144" t="s">
        <v>1942</v>
      </c>
      <c r="H258" s="144" t="s">
        <v>1810</v>
      </c>
      <c r="I258" s="144">
        <v>98</v>
      </c>
      <c r="J258" s="144">
        <v>100</v>
      </c>
      <c r="K258" s="144" t="s">
        <v>1943</v>
      </c>
      <c r="L258" s="144" t="s">
        <v>1944</v>
      </c>
    </row>
    <row r="259" spans="1:12" ht="16.5">
      <c r="A259" t="s">
        <v>212</v>
      </c>
      <c r="B259"/>
      <c r="C259" s="144" t="s">
        <v>623</v>
      </c>
      <c r="D259" s="144" t="s">
        <v>516</v>
      </c>
      <c r="E259" s="144" t="s">
        <v>623</v>
      </c>
      <c r="F259" s="144" t="s">
        <v>516</v>
      </c>
      <c r="G259" s="144" t="s">
        <v>581</v>
      </c>
      <c r="H259" s="144" t="s">
        <v>581</v>
      </c>
      <c r="I259" s="144">
        <v>5.65</v>
      </c>
      <c r="J259" s="144">
        <v>5.7</v>
      </c>
      <c r="K259" s="144" t="s">
        <v>2606</v>
      </c>
      <c r="L259" s="144" t="s">
        <v>2607</v>
      </c>
    </row>
    <row r="260" spans="1:12" ht="16.5">
      <c r="A260" t="s">
        <v>997</v>
      </c>
      <c r="B260"/>
      <c r="C260" s="144" t="s">
        <v>1945</v>
      </c>
      <c r="D260" s="144" t="s">
        <v>1946</v>
      </c>
      <c r="E260" s="144" t="s">
        <v>1945</v>
      </c>
      <c r="F260" s="144" t="s">
        <v>1946</v>
      </c>
      <c r="G260" s="144" t="s">
        <v>581</v>
      </c>
      <c r="H260" s="144" t="s">
        <v>581</v>
      </c>
      <c r="I260" s="144">
        <v>302</v>
      </c>
      <c r="J260" s="144">
        <v>304</v>
      </c>
      <c r="K260" s="144" t="s">
        <v>1947</v>
      </c>
      <c r="L260" s="144" t="s">
        <v>1948</v>
      </c>
    </row>
    <row r="261" spans="1:12" ht="16.5">
      <c r="A261" t="s">
        <v>998</v>
      </c>
      <c r="B261"/>
      <c r="C261" s="144" t="s">
        <v>367</v>
      </c>
      <c r="D261" s="144" t="s">
        <v>367</v>
      </c>
      <c r="E261" s="144" t="s">
        <v>367</v>
      </c>
      <c r="F261" s="144" t="s">
        <v>367</v>
      </c>
      <c r="G261" s="144" t="s">
        <v>367</v>
      </c>
      <c r="H261" s="144" t="s">
        <v>367</v>
      </c>
      <c r="I261" s="144">
        <v>76.25</v>
      </c>
      <c r="J261" s="144">
        <v>92</v>
      </c>
      <c r="K261" s="144" t="s">
        <v>367</v>
      </c>
      <c r="L261" s="144" t="s">
        <v>367</v>
      </c>
    </row>
    <row r="262" spans="1:12" ht="16.5">
      <c r="A262" t="s">
        <v>999</v>
      </c>
      <c r="B262"/>
      <c r="C262" s="144" t="s">
        <v>1918</v>
      </c>
      <c r="D262" s="144" t="s">
        <v>1918</v>
      </c>
      <c r="E262" s="144" t="s">
        <v>1635</v>
      </c>
      <c r="F262" s="144" t="s">
        <v>1919</v>
      </c>
      <c r="G262" s="144" t="s">
        <v>692</v>
      </c>
      <c r="H262" s="144" t="s">
        <v>2608</v>
      </c>
      <c r="I262" s="144">
        <v>41.75</v>
      </c>
      <c r="J262" s="144">
        <v>42</v>
      </c>
      <c r="K262" s="144" t="s">
        <v>2609</v>
      </c>
      <c r="L262" s="144" t="s">
        <v>2610</v>
      </c>
    </row>
    <row r="263" spans="1:12" ht="16.5">
      <c r="A263" t="s">
        <v>189</v>
      </c>
      <c r="B263"/>
      <c r="C263" s="144" t="s">
        <v>1609</v>
      </c>
      <c r="D263" s="144" t="s">
        <v>1642</v>
      </c>
      <c r="E263" s="144" t="s">
        <v>859</v>
      </c>
      <c r="F263" s="144" t="s">
        <v>2611</v>
      </c>
      <c r="G263" s="144" t="s">
        <v>616</v>
      </c>
      <c r="H263" s="144" t="s">
        <v>692</v>
      </c>
      <c r="I263" s="144">
        <v>19.899999999999999</v>
      </c>
      <c r="J263" s="144">
        <v>20</v>
      </c>
      <c r="K263" s="144" t="s">
        <v>2612</v>
      </c>
      <c r="L263" s="144" t="s">
        <v>2613</v>
      </c>
    </row>
    <row r="264" spans="1:12" ht="16.5">
      <c r="A264" t="s">
        <v>1001</v>
      </c>
      <c r="B264"/>
      <c r="C264" s="144" t="s">
        <v>718</v>
      </c>
      <c r="D264" s="144" t="s">
        <v>543</v>
      </c>
      <c r="E264" s="144" t="s">
        <v>813</v>
      </c>
      <c r="F264" s="144" t="s">
        <v>543</v>
      </c>
      <c r="G264" s="144" t="s">
        <v>638</v>
      </c>
      <c r="H264" s="144" t="s">
        <v>2614</v>
      </c>
      <c r="I264" s="144">
        <v>6.45</v>
      </c>
      <c r="J264" s="144">
        <v>6.5</v>
      </c>
      <c r="K264" s="144" t="s">
        <v>2615</v>
      </c>
      <c r="L264" s="144" t="s">
        <v>2616</v>
      </c>
    </row>
    <row r="265" spans="1:12" ht="16.5">
      <c r="A265" t="s">
        <v>1002</v>
      </c>
      <c r="B265"/>
      <c r="C265" s="144" t="s">
        <v>1621</v>
      </c>
      <c r="D265" s="144" t="s">
        <v>1903</v>
      </c>
      <c r="E265" s="144" t="s">
        <v>1658</v>
      </c>
      <c r="F265" s="144" t="s">
        <v>1903</v>
      </c>
      <c r="G265" s="144" t="s">
        <v>703</v>
      </c>
      <c r="H265" s="144" t="s">
        <v>1739</v>
      </c>
      <c r="I265" s="144">
        <v>54.25</v>
      </c>
      <c r="J265" s="144">
        <v>54.5</v>
      </c>
      <c r="K265" s="144" t="s">
        <v>2617</v>
      </c>
      <c r="L265" s="144" t="s">
        <v>2618</v>
      </c>
    </row>
    <row r="266" spans="1:12" ht="16.5">
      <c r="A266" t="s">
        <v>173</v>
      </c>
      <c r="B266"/>
      <c r="C266" s="144" t="s">
        <v>1070</v>
      </c>
      <c r="D266" s="144" t="s">
        <v>1070</v>
      </c>
      <c r="E266" s="144" t="s">
        <v>1626</v>
      </c>
      <c r="F266" s="144" t="s">
        <v>1070</v>
      </c>
      <c r="G266" s="144" t="s">
        <v>703</v>
      </c>
      <c r="H266" s="144" t="s">
        <v>1816</v>
      </c>
      <c r="I266" s="144">
        <v>30.5</v>
      </c>
      <c r="J266" s="144">
        <v>30.75</v>
      </c>
      <c r="K266" s="144" t="s">
        <v>2619</v>
      </c>
      <c r="L266" s="144" t="s">
        <v>2620</v>
      </c>
    </row>
    <row r="267" spans="1:12" ht="16.5">
      <c r="A267" t="s">
        <v>171</v>
      </c>
      <c r="B267"/>
      <c r="C267" s="144" t="s">
        <v>776</v>
      </c>
      <c r="D267" s="144" t="s">
        <v>776</v>
      </c>
      <c r="E267" s="144" t="s">
        <v>813</v>
      </c>
      <c r="F267" s="144" t="s">
        <v>813</v>
      </c>
      <c r="G267" s="144" t="s">
        <v>613</v>
      </c>
      <c r="H267" s="144" t="s">
        <v>825</v>
      </c>
      <c r="I267" s="144">
        <v>6.3</v>
      </c>
      <c r="J267" s="144">
        <v>6.35</v>
      </c>
      <c r="K267" s="144" t="s">
        <v>2621</v>
      </c>
      <c r="L267" s="144" t="s">
        <v>2622</v>
      </c>
    </row>
    <row r="268" spans="1:12" ht="16.5">
      <c r="A268" t="s">
        <v>1005</v>
      </c>
      <c r="B268"/>
      <c r="C268" s="144" t="s">
        <v>863</v>
      </c>
      <c r="D268" s="144" t="s">
        <v>1043</v>
      </c>
      <c r="E268" s="144" t="s">
        <v>561</v>
      </c>
      <c r="F268" s="144" t="s">
        <v>1043</v>
      </c>
      <c r="G268" s="144" t="s">
        <v>648</v>
      </c>
      <c r="H268" s="144" t="s">
        <v>1606</v>
      </c>
      <c r="I268" s="144">
        <v>13.4</v>
      </c>
      <c r="J268" s="144">
        <v>13.7</v>
      </c>
      <c r="K268" s="144" t="s">
        <v>2623</v>
      </c>
      <c r="L268" s="144" t="s">
        <v>2624</v>
      </c>
    </row>
    <row r="269" spans="1:12" ht="16.5">
      <c r="A269" t="s">
        <v>117</v>
      </c>
      <c r="B269"/>
      <c r="C269" s="144" t="s">
        <v>1881</v>
      </c>
      <c r="D269" s="144" t="s">
        <v>1744</v>
      </c>
      <c r="E269" s="144" t="s">
        <v>1950</v>
      </c>
      <c r="F269" s="144" t="s">
        <v>1648</v>
      </c>
      <c r="G269" s="144" t="s">
        <v>625</v>
      </c>
      <c r="H269" s="144" t="s">
        <v>669</v>
      </c>
      <c r="I269" s="144">
        <v>70.25</v>
      </c>
      <c r="J269" s="144">
        <v>70.5</v>
      </c>
      <c r="K269" s="144" t="s">
        <v>2625</v>
      </c>
      <c r="L269" s="144" t="s">
        <v>2626</v>
      </c>
    </row>
    <row r="270" spans="1:12" ht="16.5">
      <c r="A270" t="s">
        <v>86</v>
      </c>
      <c r="B270"/>
      <c r="C270" s="144" t="s">
        <v>807</v>
      </c>
      <c r="D270" s="144" t="s">
        <v>1031</v>
      </c>
      <c r="E270" s="144" t="s">
        <v>807</v>
      </c>
      <c r="F270" s="144" t="s">
        <v>807</v>
      </c>
      <c r="G270" s="144" t="s">
        <v>661</v>
      </c>
      <c r="H270" s="144" t="s">
        <v>1697</v>
      </c>
      <c r="I270" s="144">
        <v>2.7</v>
      </c>
      <c r="J270" s="144">
        <v>2.72</v>
      </c>
      <c r="K270" s="144" t="s">
        <v>2627</v>
      </c>
      <c r="L270" s="144" t="s">
        <v>2628</v>
      </c>
    </row>
    <row r="271" spans="1:12" ht="16.5">
      <c r="A271" t="s">
        <v>1007</v>
      </c>
      <c r="B271"/>
      <c r="C271" s="144" t="s">
        <v>601</v>
      </c>
      <c r="D271" s="144" t="s">
        <v>939</v>
      </c>
      <c r="E271" s="144" t="s">
        <v>601</v>
      </c>
      <c r="F271" s="144" t="s">
        <v>758</v>
      </c>
      <c r="G271" s="144" t="s">
        <v>580</v>
      </c>
      <c r="H271" s="144" t="s">
        <v>759</v>
      </c>
      <c r="I271" s="144">
        <v>8.6</v>
      </c>
      <c r="J271" s="144">
        <v>8.65</v>
      </c>
      <c r="K271" s="144" t="s">
        <v>2629</v>
      </c>
      <c r="L271" s="144" t="s">
        <v>2630</v>
      </c>
    </row>
    <row r="272" spans="1:12" ht="16.5">
      <c r="A272" t="s">
        <v>1011</v>
      </c>
      <c r="B272"/>
      <c r="C272" s="144" t="s">
        <v>1051</v>
      </c>
      <c r="D272" s="144" t="s">
        <v>929</v>
      </c>
      <c r="E272" s="144" t="s">
        <v>1723</v>
      </c>
      <c r="F272" s="144" t="s">
        <v>1723</v>
      </c>
      <c r="G272" s="144" t="s">
        <v>657</v>
      </c>
      <c r="H272" s="144" t="s">
        <v>1724</v>
      </c>
      <c r="I272" s="144">
        <v>4.12</v>
      </c>
      <c r="J272" s="144">
        <v>4.1399999999999997</v>
      </c>
      <c r="K272" s="144" t="s">
        <v>2631</v>
      </c>
      <c r="L272" s="144" t="s">
        <v>2632</v>
      </c>
    </row>
    <row r="273" spans="1:12" ht="16.5">
      <c r="A273" t="s">
        <v>1013</v>
      </c>
      <c r="B273"/>
      <c r="C273" s="144" t="s">
        <v>828</v>
      </c>
      <c r="D273" s="144" t="s">
        <v>828</v>
      </c>
      <c r="E273" s="144" t="s">
        <v>1550</v>
      </c>
      <c r="F273" s="144" t="s">
        <v>1550</v>
      </c>
      <c r="G273" s="144" t="s">
        <v>581</v>
      </c>
      <c r="H273" s="144" t="s">
        <v>581</v>
      </c>
      <c r="I273" s="144">
        <v>7.85</v>
      </c>
      <c r="J273" s="144">
        <v>7.9</v>
      </c>
      <c r="K273" s="144" t="s">
        <v>2633</v>
      </c>
      <c r="L273" s="144" t="s">
        <v>2634</v>
      </c>
    </row>
    <row r="274" spans="1:12" ht="16.5">
      <c r="A274" t="s">
        <v>1015</v>
      </c>
      <c r="B274"/>
      <c r="C274" s="144" t="s">
        <v>515</v>
      </c>
      <c r="D274" s="144" t="s">
        <v>1109</v>
      </c>
      <c r="E274" s="144" t="s">
        <v>515</v>
      </c>
      <c r="F274" s="144" t="s">
        <v>515</v>
      </c>
      <c r="G274" s="144" t="s">
        <v>581</v>
      </c>
      <c r="H274" s="144" t="s">
        <v>581</v>
      </c>
      <c r="I274" s="144">
        <v>13.9</v>
      </c>
      <c r="J274" s="144">
        <v>14</v>
      </c>
      <c r="K274" s="144" t="s">
        <v>2635</v>
      </c>
      <c r="L274" s="144" t="s">
        <v>2636</v>
      </c>
    </row>
    <row r="275" spans="1:12" ht="16.5">
      <c r="A275" t="s">
        <v>270</v>
      </c>
      <c r="B275"/>
      <c r="C275" s="144" t="s">
        <v>1590</v>
      </c>
      <c r="D275" s="144" t="s">
        <v>1246</v>
      </c>
      <c r="E275" s="144" t="s">
        <v>755</v>
      </c>
      <c r="F275" s="144" t="s">
        <v>2637</v>
      </c>
      <c r="G275" s="144" t="s">
        <v>703</v>
      </c>
      <c r="H275" s="144" t="s">
        <v>1679</v>
      </c>
      <c r="I275" s="144">
        <v>52.75</v>
      </c>
      <c r="J275" s="144">
        <v>53</v>
      </c>
      <c r="K275" s="144" t="s">
        <v>2638</v>
      </c>
      <c r="L275" s="144" t="s">
        <v>2639</v>
      </c>
    </row>
    <row r="276" spans="1:12" ht="16.5">
      <c r="A276" t="s">
        <v>1018</v>
      </c>
      <c r="B276"/>
      <c r="C276" s="144" t="s">
        <v>1823</v>
      </c>
      <c r="D276" s="144" t="s">
        <v>1823</v>
      </c>
      <c r="E276" s="144" t="s">
        <v>1101</v>
      </c>
      <c r="F276" s="144" t="s">
        <v>1101</v>
      </c>
      <c r="G276" s="144" t="s">
        <v>692</v>
      </c>
      <c r="H276" s="144" t="s">
        <v>1636</v>
      </c>
      <c r="I276" s="144">
        <v>67.5</v>
      </c>
      <c r="J276" s="144">
        <v>68.75</v>
      </c>
      <c r="K276" s="144" t="s">
        <v>1951</v>
      </c>
      <c r="L276" s="144" t="s">
        <v>1696</v>
      </c>
    </row>
    <row r="277" spans="1:12" ht="16.5">
      <c r="A277" t="s">
        <v>1019</v>
      </c>
      <c r="B277"/>
      <c r="C277" s="144" t="s">
        <v>742</v>
      </c>
      <c r="D277" s="144" t="s">
        <v>526</v>
      </c>
      <c r="E277" s="144" t="s">
        <v>525</v>
      </c>
      <c r="F277" s="144" t="s">
        <v>741</v>
      </c>
      <c r="G277" s="144" t="s">
        <v>616</v>
      </c>
      <c r="H277" s="144" t="s">
        <v>814</v>
      </c>
      <c r="I277" s="144">
        <v>12.7</v>
      </c>
      <c r="J277" s="144">
        <v>12.8</v>
      </c>
      <c r="K277" s="144" t="s">
        <v>2640</v>
      </c>
      <c r="L277" s="144" t="s">
        <v>2641</v>
      </c>
    </row>
    <row r="278" spans="1:12" ht="16.5">
      <c r="A278" t="s">
        <v>249</v>
      </c>
      <c r="B278"/>
      <c r="C278" s="144" t="s">
        <v>1732</v>
      </c>
      <c r="D278" s="144" t="s">
        <v>847</v>
      </c>
      <c r="E278" s="144" t="s">
        <v>1758</v>
      </c>
      <c r="F278" s="144" t="s">
        <v>848</v>
      </c>
      <c r="G278" s="144" t="s">
        <v>657</v>
      </c>
      <c r="H278" s="144" t="s">
        <v>2642</v>
      </c>
      <c r="I278" s="144">
        <v>4.78</v>
      </c>
      <c r="J278" s="144">
        <v>4.8</v>
      </c>
      <c r="K278" s="144" t="s">
        <v>2643</v>
      </c>
      <c r="L278" s="144" t="s">
        <v>2644</v>
      </c>
    </row>
    <row r="279" spans="1:12" ht="16.5">
      <c r="A279" t="s">
        <v>1021</v>
      </c>
      <c r="B279"/>
      <c r="C279" s="144" t="s">
        <v>1952</v>
      </c>
      <c r="D279" s="144" t="s">
        <v>1952</v>
      </c>
      <c r="E279" s="144" t="s">
        <v>1953</v>
      </c>
      <c r="F279" s="144" t="s">
        <v>1953</v>
      </c>
      <c r="G279" s="144" t="s">
        <v>581</v>
      </c>
      <c r="H279" s="144" t="s">
        <v>581</v>
      </c>
      <c r="I279" s="144">
        <v>0.24</v>
      </c>
      <c r="J279" s="144">
        <v>0.25</v>
      </c>
      <c r="K279" s="144" t="s">
        <v>2645</v>
      </c>
      <c r="L279" s="144" t="s">
        <v>2646</v>
      </c>
    </row>
    <row r="280" spans="1:12" ht="16.5">
      <c r="A280" t="s">
        <v>1022</v>
      </c>
      <c r="B280"/>
      <c r="C280" s="144" t="s">
        <v>1819</v>
      </c>
      <c r="D280" s="144" t="s">
        <v>1819</v>
      </c>
      <c r="E280" s="144" t="s">
        <v>1819</v>
      </c>
      <c r="F280" s="144" t="s">
        <v>1819</v>
      </c>
      <c r="G280" s="144" t="s">
        <v>581</v>
      </c>
      <c r="H280" s="144" t="s">
        <v>581</v>
      </c>
      <c r="I280" s="144">
        <v>33.5</v>
      </c>
      <c r="J280" s="144">
        <v>34.25</v>
      </c>
      <c r="K280" s="144" t="s">
        <v>1954</v>
      </c>
      <c r="L280" s="144" t="s">
        <v>1955</v>
      </c>
    </row>
    <row r="281" spans="1:12" ht="16.5">
      <c r="A281" t="s">
        <v>1023</v>
      </c>
      <c r="B281"/>
      <c r="C281" s="144" t="s">
        <v>767</v>
      </c>
      <c r="D281" s="144" t="s">
        <v>767</v>
      </c>
      <c r="E281" s="144" t="s">
        <v>767</v>
      </c>
      <c r="F281" s="144" t="s">
        <v>767</v>
      </c>
      <c r="G281" s="144" t="s">
        <v>673</v>
      </c>
      <c r="H281" s="144" t="s">
        <v>1956</v>
      </c>
      <c r="I281" s="144">
        <v>27.25</v>
      </c>
      <c r="J281" s="144">
        <v>27.75</v>
      </c>
      <c r="K281" s="144" t="s">
        <v>1957</v>
      </c>
      <c r="L281" s="144" t="s">
        <v>612</v>
      </c>
    </row>
    <row r="282" spans="1:12" ht="16.5">
      <c r="A282" t="s">
        <v>1026</v>
      </c>
      <c r="B282"/>
      <c r="C282" s="144" t="s">
        <v>367</v>
      </c>
      <c r="D282" s="144" t="s">
        <v>367</v>
      </c>
      <c r="E282" s="144" t="s">
        <v>367</v>
      </c>
      <c r="F282" s="144" t="s">
        <v>367</v>
      </c>
      <c r="G282" s="144" t="s">
        <v>367</v>
      </c>
      <c r="H282" s="144" t="s">
        <v>367</v>
      </c>
      <c r="I282" s="144">
        <v>460</v>
      </c>
      <c r="J282" s="144">
        <v>474</v>
      </c>
      <c r="K282" s="144" t="s">
        <v>367</v>
      </c>
      <c r="L282" s="144" t="s">
        <v>367</v>
      </c>
    </row>
    <row r="283" spans="1:12" ht="16.5">
      <c r="A283" t="s">
        <v>1027</v>
      </c>
      <c r="B283"/>
      <c r="C283" s="144" t="s">
        <v>926</v>
      </c>
      <c r="D283" s="144" t="s">
        <v>1899</v>
      </c>
      <c r="E283" s="144" t="s">
        <v>894</v>
      </c>
      <c r="F283" s="144" t="s">
        <v>926</v>
      </c>
      <c r="G283" s="144" t="s">
        <v>592</v>
      </c>
      <c r="H283" s="144" t="s">
        <v>621</v>
      </c>
      <c r="I283" s="144">
        <v>3.52</v>
      </c>
      <c r="J283" s="144">
        <v>3.54</v>
      </c>
      <c r="K283" s="144" t="s">
        <v>2647</v>
      </c>
      <c r="L283" s="144" t="s">
        <v>2648</v>
      </c>
    </row>
    <row r="284" spans="1:12" ht="16.5">
      <c r="A284" t="s">
        <v>1029</v>
      </c>
      <c r="B284"/>
      <c r="C284" s="144" t="s">
        <v>1958</v>
      </c>
      <c r="D284" s="144" t="s">
        <v>1958</v>
      </c>
      <c r="E284" s="144" t="s">
        <v>1680</v>
      </c>
      <c r="F284" s="144" t="s">
        <v>1645</v>
      </c>
      <c r="G284" s="144" t="s">
        <v>625</v>
      </c>
      <c r="H284" s="144" t="s">
        <v>730</v>
      </c>
      <c r="I284" s="144">
        <v>57.75</v>
      </c>
      <c r="J284" s="144">
        <v>58.5</v>
      </c>
      <c r="K284" s="144" t="s">
        <v>1951</v>
      </c>
      <c r="L284" s="144" t="s">
        <v>2649</v>
      </c>
    </row>
    <row r="285" spans="1:12" ht="16.5">
      <c r="A285" t="s">
        <v>155</v>
      </c>
      <c r="B285"/>
      <c r="C285" s="144" t="s">
        <v>651</v>
      </c>
      <c r="D285" s="144" t="s">
        <v>488</v>
      </c>
      <c r="E285" s="144" t="s">
        <v>795</v>
      </c>
      <c r="F285" s="144" t="s">
        <v>488</v>
      </c>
      <c r="G285" s="144" t="s">
        <v>653</v>
      </c>
      <c r="H285" s="144" t="s">
        <v>2650</v>
      </c>
      <c r="I285" s="144">
        <v>4.4800000000000004</v>
      </c>
      <c r="J285" s="144">
        <v>4.5</v>
      </c>
      <c r="K285" s="144" t="s">
        <v>2651</v>
      </c>
      <c r="L285" s="144" t="s">
        <v>2652</v>
      </c>
    </row>
    <row r="286" spans="1:12" ht="16.5">
      <c r="A286" t="s">
        <v>85</v>
      </c>
      <c r="B286"/>
      <c r="C286" s="144" t="s">
        <v>827</v>
      </c>
      <c r="D286" s="144" t="s">
        <v>827</v>
      </c>
      <c r="E286" s="144" t="s">
        <v>1550</v>
      </c>
      <c r="F286" s="144" t="s">
        <v>1550</v>
      </c>
      <c r="G286" s="144" t="s">
        <v>613</v>
      </c>
      <c r="H286" s="144" t="s">
        <v>829</v>
      </c>
      <c r="I286" s="144">
        <v>7.85</v>
      </c>
      <c r="J286" s="144">
        <v>7.9</v>
      </c>
      <c r="K286" s="144" t="s">
        <v>2653</v>
      </c>
      <c r="L286" s="144" t="s">
        <v>2654</v>
      </c>
    </row>
    <row r="287" spans="1:12" ht="16.5">
      <c r="A287" t="s">
        <v>308</v>
      </c>
      <c r="B287"/>
      <c r="C287" s="144" t="s">
        <v>1678</v>
      </c>
      <c r="D287" s="144" t="s">
        <v>1678</v>
      </c>
      <c r="E287" s="144" t="s">
        <v>841</v>
      </c>
      <c r="F287" s="144" t="s">
        <v>1012</v>
      </c>
      <c r="G287" s="144" t="s">
        <v>657</v>
      </c>
      <c r="H287" s="144" t="s">
        <v>1057</v>
      </c>
      <c r="I287" s="144" t="s">
        <v>1012</v>
      </c>
      <c r="J287" s="144" t="s">
        <v>1678</v>
      </c>
      <c r="K287" s="144" t="s">
        <v>2655</v>
      </c>
      <c r="L287" s="144" t="s">
        <v>2656</v>
      </c>
    </row>
    <row r="288" spans="1:12" ht="16.5">
      <c r="A288" t="s">
        <v>299</v>
      </c>
      <c r="B288"/>
      <c r="C288" s="144" t="s">
        <v>1850</v>
      </c>
      <c r="D288" s="144" t="s">
        <v>1959</v>
      </c>
      <c r="E288" s="144" t="s">
        <v>1851</v>
      </c>
      <c r="F288" s="144" t="s">
        <v>1851</v>
      </c>
      <c r="G288" s="144" t="s">
        <v>673</v>
      </c>
      <c r="H288" s="144" t="s">
        <v>1960</v>
      </c>
      <c r="I288" s="144" t="s">
        <v>1851</v>
      </c>
      <c r="J288" s="144" t="s">
        <v>1850</v>
      </c>
      <c r="K288" s="144" t="s">
        <v>2657</v>
      </c>
      <c r="L288" s="144" t="s">
        <v>2658</v>
      </c>
    </row>
    <row r="289" spans="1:12" ht="16.5">
      <c r="A289" t="s">
        <v>1033</v>
      </c>
      <c r="B289"/>
      <c r="C289" s="144" t="s">
        <v>1780</v>
      </c>
      <c r="D289" s="144" t="s">
        <v>1236</v>
      </c>
      <c r="E289" s="144" t="s">
        <v>1839</v>
      </c>
      <c r="F289" s="144" t="s">
        <v>1780</v>
      </c>
      <c r="G289" s="144" t="s">
        <v>571</v>
      </c>
      <c r="H289" s="144" t="s">
        <v>780</v>
      </c>
      <c r="I289" s="144" t="s">
        <v>1839</v>
      </c>
      <c r="J289" s="144" t="s">
        <v>1780</v>
      </c>
      <c r="K289" s="144" t="s">
        <v>2659</v>
      </c>
      <c r="L289" s="144" t="s">
        <v>2660</v>
      </c>
    </row>
    <row r="290" spans="1:12" ht="16.5">
      <c r="A290" t="s">
        <v>1036</v>
      </c>
      <c r="B290"/>
      <c r="C290" s="144" t="s">
        <v>1961</v>
      </c>
      <c r="D290" s="144" t="s">
        <v>1962</v>
      </c>
      <c r="E290" s="144" t="s">
        <v>1145</v>
      </c>
      <c r="F290" s="144" t="s">
        <v>1145</v>
      </c>
      <c r="G290" s="144" t="s">
        <v>571</v>
      </c>
      <c r="H290" s="144" t="s">
        <v>2661</v>
      </c>
      <c r="I290" s="144" t="s">
        <v>1145</v>
      </c>
      <c r="J290" s="144" t="s">
        <v>1961</v>
      </c>
      <c r="K290" s="144" t="s">
        <v>2662</v>
      </c>
      <c r="L290" s="144" t="s">
        <v>2663</v>
      </c>
    </row>
    <row r="291" spans="1:12" ht="16.5">
      <c r="A291" t="s">
        <v>291</v>
      </c>
      <c r="B291"/>
      <c r="C291" s="144" t="s">
        <v>520</v>
      </c>
      <c r="D291" s="144" t="s">
        <v>1000</v>
      </c>
      <c r="E291" s="144" t="s">
        <v>501</v>
      </c>
      <c r="F291" s="144" t="s">
        <v>501</v>
      </c>
      <c r="G291" s="144" t="s">
        <v>581</v>
      </c>
      <c r="H291" s="144" t="s">
        <v>581</v>
      </c>
      <c r="I291" s="144" t="s">
        <v>501</v>
      </c>
      <c r="J291" s="144" t="s">
        <v>520</v>
      </c>
      <c r="K291" s="144" t="s">
        <v>2664</v>
      </c>
      <c r="L291" s="144" t="s">
        <v>2665</v>
      </c>
    </row>
    <row r="292" spans="1:12" ht="16.5">
      <c r="A292" t="s">
        <v>280</v>
      </c>
      <c r="B292"/>
      <c r="C292" s="144" t="s">
        <v>886</v>
      </c>
      <c r="D292" s="144" t="s">
        <v>1284</v>
      </c>
      <c r="E292" s="144" t="s">
        <v>706</v>
      </c>
      <c r="F292" s="144" t="s">
        <v>1284</v>
      </c>
      <c r="G292" s="144" t="s">
        <v>581</v>
      </c>
      <c r="H292" s="144" t="s">
        <v>581</v>
      </c>
      <c r="I292" s="144" t="s">
        <v>886</v>
      </c>
      <c r="J292" s="144" t="s">
        <v>1284</v>
      </c>
      <c r="K292" s="144" t="s">
        <v>2666</v>
      </c>
      <c r="L292" s="144" t="s">
        <v>2667</v>
      </c>
    </row>
    <row r="293" spans="1:12" ht="16.5">
      <c r="A293" t="s">
        <v>1039</v>
      </c>
      <c r="B293"/>
      <c r="C293" s="144" t="s">
        <v>1866</v>
      </c>
      <c r="D293" s="144" t="s">
        <v>1866</v>
      </c>
      <c r="E293" s="144" t="s">
        <v>901</v>
      </c>
      <c r="F293" s="144" t="s">
        <v>1788</v>
      </c>
      <c r="G293" s="144" t="s">
        <v>1963</v>
      </c>
      <c r="H293" s="144" t="s">
        <v>1964</v>
      </c>
      <c r="I293" s="144" t="s">
        <v>1788</v>
      </c>
      <c r="J293" s="144" t="s">
        <v>1701</v>
      </c>
      <c r="K293" s="144" t="s">
        <v>2668</v>
      </c>
      <c r="L293" s="144" t="s">
        <v>2669</v>
      </c>
    </row>
    <row r="294" spans="1:12" ht="16.5">
      <c r="A294" t="s">
        <v>272</v>
      </c>
      <c r="B294"/>
      <c r="C294" s="144" t="s">
        <v>507</v>
      </c>
      <c r="D294" s="144" t="s">
        <v>604</v>
      </c>
      <c r="E294" s="144" t="s">
        <v>507</v>
      </c>
      <c r="F294" s="144" t="s">
        <v>507</v>
      </c>
      <c r="G294" s="144" t="s">
        <v>613</v>
      </c>
      <c r="H294" s="144" t="s">
        <v>2670</v>
      </c>
      <c r="I294" s="144" t="s">
        <v>507</v>
      </c>
      <c r="J294" s="144" t="s">
        <v>604</v>
      </c>
      <c r="K294" s="144" t="s">
        <v>2671</v>
      </c>
      <c r="L294" s="144" t="s">
        <v>2672</v>
      </c>
    </row>
    <row r="295" spans="1:12" ht="16.5">
      <c r="A295" t="s">
        <v>374</v>
      </c>
      <c r="B295"/>
      <c r="C295" s="144" t="s">
        <v>751</v>
      </c>
      <c r="D295" s="144" t="s">
        <v>368</v>
      </c>
      <c r="E295" s="144" t="s">
        <v>751</v>
      </c>
      <c r="F295" s="144" t="s">
        <v>751</v>
      </c>
      <c r="G295" s="144" t="s">
        <v>581</v>
      </c>
      <c r="H295" s="144" t="s">
        <v>581</v>
      </c>
      <c r="I295" s="144" t="s">
        <v>751</v>
      </c>
      <c r="J295" s="144" t="s">
        <v>368</v>
      </c>
      <c r="K295" s="144" t="s">
        <v>2673</v>
      </c>
      <c r="L295" s="144" t="s">
        <v>2674</v>
      </c>
    </row>
    <row r="296" spans="1:12" ht="16.5">
      <c r="A296" t="s">
        <v>329</v>
      </c>
      <c r="B296"/>
      <c r="C296" s="144" t="s">
        <v>740</v>
      </c>
      <c r="D296" s="144" t="s">
        <v>740</v>
      </c>
      <c r="E296" s="144" t="s">
        <v>526</v>
      </c>
      <c r="F296" s="144" t="s">
        <v>1747</v>
      </c>
      <c r="G296" s="144" t="s">
        <v>581</v>
      </c>
      <c r="H296" s="144" t="s">
        <v>581</v>
      </c>
      <c r="I296" s="144" t="s">
        <v>526</v>
      </c>
      <c r="J296" s="144" t="s">
        <v>1747</v>
      </c>
      <c r="K296" s="144" t="s">
        <v>2675</v>
      </c>
      <c r="L296" s="144" t="s">
        <v>2676</v>
      </c>
    </row>
    <row r="297" spans="1:12" ht="16.5">
      <c r="A297" t="s">
        <v>234</v>
      </c>
      <c r="B297"/>
      <c r="C297" s="144" t="s">
        <v>686</v>
      </c>
      <c r="D297" s="144" t="s">
        <v>1965</v>
      </c>
      <c r="E297" s="144" t="s">
        <v>1000</v>
      </c>
      <c r="F297" s="144" t="s">
        <v>686</v>
      </c>
      <c r="G297" s="144" t="s">
        <v>581</v>
      </c>
      <c r="H297" s="144" t="s">
        <v>581</v>
      </c>
      <c r="I297" s="144" t="s">
        <v>686</v>
      </c>
      <c r="J297" s="144" t="s">
        <v>1965</v>
      </c>
      <c r="K297" s="144" t="s">
        <v>2677</v>
      </c>
      <c r="L297" s="144" t="s">
        <v>2678</v>
      </c>
    </row>
    <row r="298" spans="1:12" ht="16.5">
      <c r="A298" t="s">
        <v>221</v>
      </c>
      <c r="B298"/>
      <c r="C298" s="144" t="s">
        <v>582</v>
      </c>
      <c r="D298" s="144" t="s">
        <v>565</v>
      </c>
      <c r="E298" s="144" t="s">
        <v>582</v>
      </c>
      <c r="F298" s="144" t="s">
        <v>1935</v>
      </c>
      <c r="G298" s="144" t="s">
        <v>770</v>
      </c>
      <c r="H298" s="144" t="s">
        <v>1601</v>
      </c>
      <c r="I298" s="144" t="s">
        <v>583</v>
      </c>
      <c r="J298" s="144" t="s">
        <v>1935</v>
      </c>
      <c r="K298" s="144" t="s">
        <v>2679</v>
      </c>
      <c r="L298" s="144" t="s">
        <v>2680</v>
      </c>
    </row>
    <row r="299" spans="1:12" ht="16.5">
      <c r="A299" t="s">
        <v>331</v>
      </c>
      <c r="B299"/>
      <c r="C299" s="144" t="s">
        <v>1054</v>
      </c>
      <c r="D299" s="144" t="s">
        <v>1080</v>
      </c>
      <c r="E299" s="144" t="s">
        <v>1672</v>
      </c>
      <c r="F299" s="144" t="s">
        <v>1686</v>
      </c>
      <c r="G299" s="144" t="s">
        <v>648</v>
      </c>
      <c r="H299" s="144" t="s">
        <v>811</v>
      </c>
      <c r="I299" s="144" t="s">
        <v>1686</v>
      </c>
      <c r="J299" s="144" t="s">
        <v>1053</v>
      </c>
      <c r="K299" s="144" t="s">
        <v>2681</v>
      </c>
      <c r="L299" s="144" t="s">
        <v>2682</v>
      </c>
    </row>
    <row r="300" spans="1:12" ht="16.5">
      <c r="A300" t="s">
        <v>1046</v>
      </c>
      <c r="B300"/>
      <c r="C300" s="144" t="s">
        <v>1966</v>
      </c>
      <c r="D300" s="144" t="s">
        <v>2683</v>
      </c>
      <c r="E300" s="144" t="s">
        <v>1966</v>
      </c>
      <c r="F300" s="144" t="s">
        <v>1967</v>
      </c>
      <c r="G300" s="144" t="s">
        <v>820</v>
      </c>
      <c r="H300" s="144" t="s">
        <v>688</v>
      </c>
      <c r="I300" s="144" t="s">
        <v>1967</v>
      </c>
      <c r="J300" s="144" t="s">
        <v>2683</v>
      </c>
      <c r="K300" s="144" t="s">
        <v>2684</v>
      </c>
      <c r="L300" s="144" t="s">
        <v>2685</v>
      </c>
    </row>
    <row r="301" spans="1:12" ht="16.5">
      <c r="A301" t="s">
        <v>1048</v>
      </c>
      <c r="B301"/>
      <c r="C301" s="144" t="s">
        <v>367</v>
      </c>
      <c r="D301" s="144" t="s">
        <v>367</v>
      </c>
      <c r="E301" s="144" t="s">
        <v>367</v>
      </c>
      <c r="F301" s="144" t="s">
        <v>367</v>
      </c>
      <c r="G301" s="144" t="s">
        <v>367</v>
      </c>
      <c r="H301" s="144" t="s">
        <v>367</v>
      </c>
      <c r="I301" s="144" t="s">
        <v>1968</v>
      </c>
      <c r="J301" s="144" t="s">
        <v>1969</v>
      </c>
      <c r="K301" s="144" t="s">
        <v>367</v>
      </c>
      <c r="L301" s="144" t="s">
        <v>367</v>
      </c>
    </row>
    <row r="302" spans="1:12" ht="16.5">
      <c r="A302" t="s">
        <v>1049</v>
      </c>
      <c r="B302"/>
      <c r="C302" s="144" t="s">
        <v>1548</v>
      </c>
      <c r="D302" s="144" t="s">
        <v>1548</v>
      </c>
      <c r="E302" s="144" t="s">
        <v>1127</v>
      </c>
      <c r="F302" s="144" t="s">
        <v>1548</v>
      </c>
      <c r="G302" s="144" t="s">
        <v>820</v>
      </c>
      <c r="H302" s="144" t="s">
        <v>1055</v>
      </c>
      <c r="I302" s="144" t="s">
        <v>1547</v>
      </c>
      <c r="J302" s="144" t="s">
        <v>1548</v>
      </c>
      <c r="K302" s="144" t="s">
        <v>2686</v>
      </c>
      <c r="L302" s="144" t="s">
        <v>2687</v>
      </c>
    </row>
    <row r="303" spans="1:12" ht="16.5">
      <c r="A303" t="s">
        <v>2688</v>
      </c>
      <c r="B303" t="s">
        <v>2121</v>
      </c>
      <c r="C303" s="144" t="s">
        <v>367</v>
      </c>
      <c r="D303" s="144" t="s">
        <v>367</v>
      </c>
      <c r="E303" s="144" t="s">
        <v>367</v>
      </c>
      <c r="F303" s="144" t="s">
        <v>367</v>
      </c>
      <c r="G303" s="144" t="s">
        <v>367</v>
      </c>
      <c r="H303" s="144" t="s">
        <v>367</v>
      </c>
      <c r="I303" s="144" t="s">
        <v>367</v>
      </c>
      <c r="J303" s="144" t="s">
        <v>367</v>
      </c>
      <c r="K303" s="144" t="s">
        <v>367</v>
      </c>
      <c r="L303" s="144" t="s">
        <v>367</v>
      </c>
    </row>
    <row r="304" spans="1:12" ht="16.5">
      <c r="A304" t="s">
        <v>196</v>
      </c>
      <c r="B304"/>
      <c r="C304" s="144" t="s">
        <v>620</v>
      </c>
      <c r="D304" s="144" t="s">
        <v>851</v>
      </c>
      <c r="E304" s="144" t="s">
        <v>620</v>
      </c>
      <c r="F304" s="144" t="s">
        <v>619</v>
      </c>
      <c r="G304" s="144" t="s">
        <v>1190</v>
      </c>
      <c r="H304" s="144" t="s">
        <v>1876</v>
      </c>
      <c r="I304" s="144" t="s">
        <v>619</v>
      </c>
      <c r="J304" s="144" t="s">
        <v>851</v>
      </c>
      <c r="K304" s="144" t="s">
        <v>2689</v>
      </c>
      <c r="L304" s="144" t="s">
        <v>2690</v>
      </c>
    </row>
    <row r="305" spans="1:12" ht="16.5">
      <c r="A305" t="s">
        <v>190</v>
      </c>
      <c r="B305"/>
      <c r="C305" s="144" t="s">
        <v>903</v>
      </c>
      <c r="D305" s="144" t="s">
        <v>1120</v>
      </c>
      <c r="E305" s="144" t="s">
        <v>903</v>
      </c>
      <c r="F305" s="144" t="s">
        <v>903</v>
      </c>
      <c r="G305" s="144" t="s">
        <v>581</v>
      </c>
      <c r="H305" s="144" t="s">
        <v>581</v>
      </c>
      <c r="I305" s="144" t="s">
        <v>902</v>
      </c>
      <c r="J305" s="144" t="s">
        <v>903</v>
      </c>
      <c r="K305" s="144" t="s">
        <v>2691</v>
      </c>
      <c r="L305" s="144" t="s">
        <v>2692</v>
      </c>
    </row>
    <row r="306" spans="1:12" ht="16.5">
      <c r="A306" t="s">
        <v>187</v>
      </c>
      <c r="B306"/>
      <c r="C306" s="144" t="s">
        <v>1550</v>
      </c>
      <c r="D306" s="144" t="s">
        <v>828</v>
      </c>
      <c r="E306" s="144" t="s">
        <v>564</v>
      </c>
      <c r="F306" s="144" t="s">
        <v>828</v>
      </c>
      <c r="G306" s="144" t="s">
        <v>648</v>
      </c>
      <c r="H306" s="144" t="s">
        <v>1864</v>
      </c>
      <c r="I306" s="144" t="s">
        <v>1550</v>
      </c>
      <c r="J306" s="144" t="s">
        <v>828</v>
      </c>
      <c r="K306" s="144" t="s">
        <v>2693</v>
      </c>
      <c r="L306" s="144" t="s">
        <v>2694</v>
      </c>
    </row>
    <row r="307" spans="1:12" ht="16.5">
      <c r="A307" t="s">
        <v>185</v>
      </c>
      <c r="B307"/>
      <c r="C307" s="144" t="s">
        <v>1687</v>
      </c>
      <c r="D307" s="144" t="s">
        <v>1083</v>
      </c>
      <c r="E307" s="144" t="s">
        <v>885</v>
      </c>
      <c r="F307" s="144" t="s">
        <v>1434</v>
      </c>
      <c r="G307" s="144" t="s">
        <v>648</v>
      </c>
      <c r="H307" s="144" t="s">
        <v>1657</v>
      </c>
      <c r="I307" s="144" t="s">
        <v>1687</v>
      </c>
      <c r="J307" s="144" t="s">
        <v>1434</v>
      </c>
      <c r="K307" s="144" t="s">
        <v>2695</v>
      </c>
      <c r="L307" s="144" t="s">
        <v>2696</v>
      </c>
    </row>
    <row r="308" spans="1:12" ht="16.5">
      <c r="A308" t="s">
        <v>174</v>
      </c>
      <c r="B308"/>
      <c r="C308" s="144" t="s">
        <v>1626</v>
      </c>
      <c r="D308" s="144" t="s">
        <v>1222</v>
      </c>
      <c r="E308" s="144" t="s">
        <v>1626</v>
      </c>
      <c r="F308" s="144" t="s">
        <v>1070</v>
      </c>
      <c r="G308" s="144" t="s">
        <v>625</v>
      </c>
      <c r="H308" s="144" t="s">
        <v>2697</v>
      </c>
      <c r="I308" s="144" t="s">
        <v>1070</v>
      </c>
      <c r="J308" s="144" t="s">
        <v>1222</v>
      </c>
      <c r="K308" s="144" t="s">
        <v>2698</v>
      </c>
      <c r="L308" s="144" t="s">
        <v>2699</v>
      </c>
    </row>
    <row r="309" spans="1:12" ht="16.5">
      <c r="A309" t="s">
        <v>375</v>
      </c>
      <c r="B309"/>
      <c r="C309" s="144" t="s">
        <v>845</v>
      </c>
      <c r="D309" s="144" t="s">
        <v>603</v>
      </c>
      <c r="E309" s="144" t="s">
        <v>845</v>
      </c>
      <c r="F309" s="144" t="s">
        <v>1378</v>
      </c>
      <c r="G309" s="144" t="s">
        <v>648</v>
      </c>
      <c r="H309" s="144" t="s">
        <v>1628</v>
      </c>
      <c r="I309" s="144" t="s">
        <v>552</v>
      </c>
      <c r="J309" s="144" t="s">
        <v>1378</v>
      </c>
      <c r="K309" s="144" t="s">
        <v>2700</v>
      </c>
      <c r="L309" s="144" t="s">
        <v>2701</v>
      </c>
    </row>
    <row r="310" spans="1:12" ht="16.5">
      <c r="A310" t="s">
        <v>2702</v>
      </c>
      <c r="B310" t="s">
        <v>2121</v>
      </c>
      <c r="C310" s="144" t="s">
        <v>367</v>
      </c>
      <c r="D310" s="144" t="s">
        <v>367</v>
      </c>
      <c r="E310" s="144" t="s">
        <v>367</v>
      </c>
      <c r="F310" s="144" t="s">
        <v>367</v>
      </c>
      <c r="G310" s="144" t="s">
        <v>367</v>
      </c>
      <c r="H310" s="144" t="s">
        <v>367</v>
      </c>
      <c r="I310" s="144" t="s">
        <v>367</v>
      </c>
      <c r="J310" s="144" t="s">
        <v>367</v>
      </c>
      <c r="K310" s="144" t="s">
        <v>367</v>
      </c>
      <c r="L310" s="144" t="s">
        <v>367</v>
      </c>
    </row>
    <row r="311" spans="1:12" ht="16.5">
      <c r="A311" t="s">
        <v>1058</v>
      </c>
      <c r="B311"/>
      <c r="C311" s="144" t="s">
        <v>995</v>
      </c>
      <c r="D311" s="144" t="s">
        <v>995</v>
      </c>
      <c r="E311" s="144" t="s">
        <v>995</v>
      </c>
      <c r="F311" s="144" t="s">
        <v>995</v>
      </c>
      <c r="G311" s="144" t="s">
        <v>580</v>
      </c>
      <c r="H311" s="144" t="s">
        <v>1719</v>
      </c>
      <c r="I311" s="144" t="s">
        <v>995</v>
      </c>
      <c r="J311" s="144" t="s">
        <v>518</v>
      </c>
      <c r="K311" s="144" t="s">
        <v>1986</v>
      </c>
      <c r="L311" s="144" t="s">
        <v>2703</v>
      </c>
    </row>
    <row r="312" spans="1:12" ht="16.5">
      <c r="A312" t="s">
        <v>97</v>
      </c>
      <c r="B312"/>
      <c r="C312" s="144" t="s">
        <v>844</v>
      </c>
      <c r="D312" s="144" t="s">
        <v>845</v>
      </c>
      <c r="E312" s="144" t="s">
        <v>644</v>
      </c>
      <c r="F312" s="144" t="s">
        <v>644</v>
      </c>
      <c r="G312" s="144" t="s">
        <v>581</v>
      </c>
      <c r="H312" s="144" t="s">
        <v>581</v>
      </c>
      <c r="I312" s="144" t="s">
        <v>644</v>
      </c>
      <c r="J312" s="144" t="s">
        <v>844</v>
      </c>
      <c r="K312" s="144" t="s">
        <v>2704</v>
      </c>
      <c r="L312" s="144" t="s">
        <v>2705</v>
      </c>
    </row>
    <row r="313" spans="1:12" ht="16.5">
      <c r="A313" t="s">
        <v>82</v>
      </c>
      <c r="B313"/>
      <c r="C313" s="144" t="s">
        <v>729</v>
      </c>
      <c r="D313" s="144" t="s">
        <v>920</v>
      </c>
      <c r="E313" s="144" t="s">
        <v>729</v>
      </c>
      <c r="F313" s="144" t="s">
        <v>948</v>
      </c>
      <c r="G313" s="144" t="s">
        <v>770</v>
      </c>
      <c r="H313" s="144" t="s">
        <v>1970</v>
      </c>
      <c r="I313" s="144" t="s">
        <v>948</v>
      </c>
      <c r="J313" s="144" t="s">
        <v>920</v>
      </c>
      <c r="K313" s="144" t="s">
        <v>2706</v>
      </c>
      <c r="L313" s="144" t="s">
        <v>2707</v>
      </c>
    </row>
    <row r="314" spans="1:12" ht="16.5">
      <c r="A314" t="s">
        <v>1060</v>
      </c>
      <c r="B314"/>
      <c r="C314" s="144" t="s">
        <v>1525</v>
      </c>
      <c r="D314" s="144" t="s">
        <v>1711</v>
      </c>
      <c r="E314" s="144" t="s">
        <v>819</v>
      </c>
      <c r="F314" s="144" t="s">
        <v>1656</v>
      </c>
      <c r="G314" s="144" t="s">
        <v>820</v>
      </c>
      <c r="H314" s="144" t="s">
        <v>1166</v>
      </c>
      <c r="I314" s="144" t="s">
        <v>1525</v>
      </c>
      <c r="J314" s="144" t="s">
        <v>1656</v>
      </c>
      <c r="K314" s="144" t="s">
        <v>2708</v>
      </c>
      <c r="L314" s="144" t="s">
        <v>2709</v>
      </c>
    </row>
    <row r="315" spans="1:12" ht="16.5">
      <c r="A315" t="s">
        <v>1063</v>
      </c>
      <c r="B315"/>
      <c r="C315" s="144" t="s">
        <v>1630</v>
      </c>
      <c r="D315" s="144" t="s">
        <v>890</v>
      </c>
      <c r="E315" s="144" t="s">
        <v>1065</v>
      </c>
      <c r="F315" s="144" t="s">
        <v>1630</v>
      </c>
      <c r="G315" s="144" t="s">
        <v>657</v>
      </c>
      <c r="H315" s="144" t="s">
        <v>2710</v>
      </c>
      <c r="I315" s="144" t="s">
        <v>1630</v>
      </c>
      <c r="J315" s="144" t="s">
        <v>889</v>
      </c>
      <c r="K315" s="144" t="s">
        <v>2711</v>
      </c>
      <c r="L315" s="144" t="s">
        <v>2712</v>
      </c>
    </row>
    <row r="316" spans="1:12" ht="16.5">
      <c r="A316" t="s">
        <v>2713</v>
      </c>
      <c r="B316" t="s">
        <v>2324</v>
      </c>
      <c r="C316" s="144" t="s">
        <v>367</v>
      </c>
      <c r="D316" s="144" t="s">
        <v>367</v>
      </c>
      <c r="E316" s="144" t="s">
        <v>367</v>
      </c>
      <c r="F316" s="144" t="s">
        <v>367</v>
      </c>
      <c r="G316" s="144" t="s">
        <v>367</v>
      </c>
      <c r="H316" s="144" t="s">
        <v>367</v>
      </c>
      <c r="I316" s="144" t="s">
        <v>367</v>
      </c>
      <c r="J316" s="144" t="s">
        <v>367</v>
      </c>
      <c r="K316" s="144" t="s">
        <v>367</v>
      </c>
      <c r="L316" s="144" t="s">
        <v>367</v>
      </c>
    </row>
    <row r="317" spans="1:12" ht="16.5">
      <c r="A317" t="s">
        <v>151</v>
      </c>
      <c r="B317"/>
      <c r="C317" s="144" t="s">
        <v>1727</v>
      </c>
      <c r="D317" s="144" t="s">
        <v>500</v>
      </c>
      <c r="E317" s="144" t="s">
        <v>1728</v>
      </c>
      <c r="F317" s="144" t="s">
        <v>500</v>
      </c>
      <c r="G317" s="144" t="s">
        <v>625</v>
      </c>
      <c r="H317" s="144" t="s">
        <v>2714</v>
      </c>
      <c r="I317" s="144" t="s">
        <v>865</v>
      </c>
      <c r="J317" s="144" t="s">
        <v>500</v>
      </c>
      <c r="K317" s="144" t="s">
        <v>2715</v>
      </c>
      <c r="L317" s="144" t="s">
        <v>2716</v>
      </c>
    </row>
    <row r="318" spans="1:12" ht="16.5">
      <c r="A318" t="s">
        <v>343</v>
      </c>
      <c r="B318"/>
      <c r="C318" s="144" t="s">
        <v>1971</v>
      </c>
      <c r="D318" s="144" t="s">
        <v>1971</v>
      </c>
      <c r="E318" s="144" t="s">
        <v>556</v>
      </c>
      <c r="F318" s="144" t="s">
        <v>1971</v>
      </c>
      <c r="G318" s="144" t="s">
        <v>580</v>
      </c>
      <c r="H318" s="144" t="s">
        <v>1055</v>
      </c>
      <c r="I318" s="144" t="s">
        <v>556</v>
      </c>
      <c r="J318" s="144" t="s">
        <v>1971</v>
      </c>
      <c r="K318" s="144" t="s">
        <v>2717</v>
      </c>
      <c r="L318" s="144" t="s">
        <v>2097</v>
      </c>
    </row>
    <row r="319" spans="1:12" ht="16.5">
      <c r="A319" t="s">
        <v>1067</v>
      </c>
      <c r="B319"/>
      <c r="C319" s="144" t="s">
        <v>1225</v>
      </c>
      <c r="D319" s="144" t="s">
        <v>1225</v>
      </c>
      <c r="E319" s="144" t="s">
        <v>903</v>
      </c>
      <c r="F319" s="144" t="s">
        <v>1052</v>
      </c>
      <c r="G319" s="144" t="s">
        <v>581</v>
      </c>
      <c r="H319" s="144" t="s">
        <v>581</v>
      </c>
      <c r="I319" s="144">
        <v>2.14</v>
      </c>
      <c r="J319" s="144">
        <v>2.1800000000000002</v>
      </c>
      <c r="K319" s="144" t="s">
        <v>2718</v>
      </c>
      <c r="L319" s="144" t="s">
        <v>2719</v>
      </c>
    </row>
    <row r="320" spans="1:12" ht="16.5">
      <c r="A320" t="s">
        <v>282</v>
      </c>
      <c r="B320"/>
      <c r="C320" s="144" t="s">
        <v>1972</v>
      </c>
      <c r="D320" s="144" t="s">
        <v>1699</v>
      </c>
      <c r="E320" s="144" t="s">
        <v>1659</v>
      </c>
      <c r="F320" s="144" t="s">
        <v>1659</v>
      </c>
      <c r="G320" s="144" t="s">
        <v>571</v>
      </c>
      <c r="H320" s="144" t="s">
        <v>2720</v>
      </c>
      <c r="I320" s="144">
        <v>1.42</v>
      </c>
      <c r="J320" s="144">
        <v>1.43</v>
      </c>
      <c r="K320" s="144" t="s">
        <v>2721</v>
      </c>
      <c r="L320" s="144" t="s">
        <v>2722</v>
      </c>
    </row>
    <row r="321" spans="1:12" ht="16.5">
      <c r="A321" t="s">
        <v>1068</v>
      </c>
      <c r="B321"/>
      <c r="C321" s="144" t="s">
        <v>1069</v>
      </c>
      <c r="D321" s="144" t="s">
        <v>1340</v>
      </c>
      <c r="E321" s="144" t="s">
        <v>1069</v>
      </c>
      <c r="F321" s="144" t="s">
        <v>1340</v>
      </c>
      <c r="G321" s="144" t="s">
        <v>820</v>
      </c>
      <c r="H321" s="144" t="s">
        <v>1795</v>
      </c>
      <c r="I321" s="144">
        <v>0.7</v>
      </c>
      <c r="J321" s="144">
        <v>0.71</v>
      </c>
      <c r="K321" s="144" t="s">
        <v>2723</v>
      </c>
      <c r="L321" s="144" t="s">
        <v>2724</v>
      </c>
    </row>
    <row r="322" spans="1:12" ht="16.5">
      <c r="A322" t="s">
        <v>276</v>
      </c>
      <c r="B322"/>
      <c r="C322" s="144" t="s">
        <v>1729</v>
      </c>
      <c r="D322" s="144" t="s">
        <v>1729</v>
      </c>
      <c r="E322" s="144" t="s">
        <v>509</v>
      </c>
      <c r="F322" s="144" t="s">
        <v>1729</v>
      </c>
      <c r="G322" s="144" t="s">
        <v>625</v>
      </c>
      <c r="H322" s="144" t="s">
        <v>1717</v>
      </c>
      <c r="I322" s="144">
        <v>38.25</v>
      </c>
      <c r="J322" s="144">
        <v>38.5</v>
      </c>
      <c r="K322" s="144" t="s">
        <v>2725</v>
      </c>
      <c r="L322" s="144" t="s">
        <v>2726</v>
      </c>
    </row>
    <row r="323" spans="1:12" ht="16.5">
      <c r="A323" t="s">
        <v>265</v>
      </c>
      <c r="B323"/>
      <c r="C323" s="144" t="s">
        <v>1004</v>
      </c>
      <c r="D323" s="144" t="s">
        <v>670</v>
      </c>
      <c r="E323" s="144" t="s">
        <v>540</v>
      </c>
      <c r="F323" s="144" t="s">
        <v>961</v>
      </c>
      <c r="G323" s="144" t="s">
        <v>633</v>
      </c>
      <c r="H323" s="144" t="s">
        <v>1647</v>
      </c>
      <c r="I323" s="144">
        <v>32.25</v>
      </c>
      <c r="J323" s="144">
        <v>32.5</v>
      </c>
      <c r="K323" s="144" t="s">
        <v>2727</v>
      </c>
      <c r="L323" s="144" t="s">
        <v>2728</v>
      </c>
    </row>
    <row r="324" spans="1:12" ht="16.5">
      <c r="A324" t="s">
        <v>264</v>
      </c>
      <c r="B324"/>
      <c r="C324" s="144" t="s">
        <v>1634</v>
      </c>
      <c r="D324" s="144" t="s">
        <v>2729</v>
      </c>
      <c r="E324" s="144" t="s">
        <v>1781</v>
      </c>
      <c r="F324" s="144" t="s">
        <v>1973</v>
      </c>
      <c r="G324" s="144" t="s">
        <v>664</v>
      </c>
      <c r="H324" s="144" t="s">
        <v>2591</v>
      </c>
      <c r="I324" s="144">
        <v>67.5</v>
      </c>
      <c r="J324" s="144">
        <v>67.75</v>
      </c>
      <c r="K324" s="144" t="s">
        <v>2730</v>
      </c>
      <c r="L324" s="144" t="s">
        <v>2731</v>
      </c>
    </row>
    <row r="325" spans="1:12" ht="16.5">
      <c r="A325" t="s">
        <v>261</v>
      </c>
      <c r="B325"/>
      <c r="C325" s="144" t="s">
        <v>628</v>
      </c>
      <c r="D325" s="144" t="s">
        <v>551</v>
      </c>
      <c r="E325" s="144" t="s">
        <v>1216</v>
      </c>
      <c r="F325" s="144" t="s">
        <v>1216</v>
      </c>
      <c r="G325" s="144" t="s">
        <v>657</v>
      </c>
      <c r="H325" s="144" t="s">
        <v>692</v>
      </c>
      <c r="I325" s="144">
        <v>3.96</v>
      </c>
      <c r="J325" s="144">
        <v>4</v>
      </c>
      <c r="K325" s="144" t="s">
        <v>2732</v>
      </c>
      <c r="L325" s="144" t="s">
        <v>2733</v>
      </c>
    </row>
    <row r="326" spans="1:12" ht="16.5">
      <c r="A326" t="s">
        <v>260</v>
      </c>
      <c r="B326"/>
      <c r="C326" s="144" t="s">
        <v>739</v>
      </c>
      <c r="D326" s="144" t="s">
        <v>1974</v>
      </c>
      <c r="E326" s="144" t="s">
        <v>547</v>
      </c>
      <c r="F326" s="144" t="s">
        <v>1975</v>
      </c>
      <c r="G326" s="144" t="s">
        <v>625</v>
      </c>
      <c r="H326" s="144" t="s">
        <v>1976</v>
      </c>
      <c r="I326" s="144">
        <v>44.5</v>
      </c>
      <c r="J326" s="144">
        <v>44.75</v>
      </c>
      <c r="K326" s="144" t="s">
        <v>2734</v>
      </c>
      <c r="L326" s="144" t="s">
        <v>2735</v>
      </c>
    </row>
    <row r="327" spans="1:12" ht="16.5">
      <c r="A327" t="s">
        <v>1073</v>
      </c>
      <c r="B327"/>
      <c r="C327" s="144" t="s">
        <v>608</v>
      </c>
      <c r="D327" s="144" t="s">
        <v>608</v>
      </c>
      <c r="E327" s="144" t="s">
        <v>1050</v>
      </c>
      <c r="F327" s="144" t="s">
        <v>1050</v>
      </c>
      <c r="G327" s="144" t="s">
        <v>581</v>
      </c>
      <c r="H327" s="144" t="s">
        <v>581</v>
      </c>
      <c r="I327" s="144">
        <v>1.54</v>
      </c>
      <c r="J327" s="144">
        <v>1.55</v>
      </c>
      <c r="K327" s="144" t="s">
        <v>2736</v>
      </c>
      <c r="L327" s="144" t="s">
        <v>2737</v>
      </c>
    </row>
    <row r="328" spans="1:12" ht="16.5">
      <c r="A328" t="s">
        <v>257</v>
      </c>
      <c r="B328"/>
      <c r="C328" s="144" t="s">
        <v>560</v>
      </c>
      <c r="D328" s="144" t="s">
        <v>501</v>
      </c>
      <c r="E328" s="144" t="s">
        <v>560</v>
      </c>
      <c r="F328" s="144" t="s">
        <v>553</v>
      </c>
      <c r="G328" s="144" t="s">
        <v>625</v>
      </c>
      <c r="H328" s="144" t="s">
        <v>1977</v>
      </c>
      <c r="I328" s="144">
        <v>14.1</v>
      </c>
      <c r="J328" s="144">
        <v>14.2</v>
      </c>
      <c r="K328" s="144" t="s">
        <v>2738</v>
      </c>
      <c r="L328" s="144" t="s">
        <v>2739</v>
      </c>
    </row>
    <row r="329" spans="1:12" ht="16.5">
      <c r="A329" t="s">
        <v>1077</v>
      </c>
      <c r="B329"/>
      <c r="C329" s="144" t="s">
        <v>1034</v>
      </c>
      <c r="D329" s="144" t="s">
        <v>1035</v>
      </c>
      <c r="E329" s="144" t="s">
        <v>1978</v>
      </c>
      <c r="F329" s="144" t="s">
        <v>1034</v>
      </c>
      <c r="G329" s="144" t="s">
        <v>820</v>
      </c>
      <c r="H329" s="144" t="s">
        <v>625</v>
      </c>
      <c r="I329" s="144">
        <v>1.99</v>
      </c>
      <c r="J329" s="144">
        <v>2</v>
      </c>
      <c r="K329" s="144" t="s">
        <v>2740</v>
      </c>
      <c r="L329" s="144" t="s">
        <v>2741</v>
      </c>
    </row>
    <row r="330" spans="1:12" ht="16.5">
      <c r="A330" t="s">
        <v>1078</v>
      </c>
      <c r="B330"/>
      <c r="C330" s="144" t="s">
        <v>1753</v>
      </c>
      <c r="D330" s="144" t="s">
        <v>1753</v>
      </c>
      <c r="E330" s="144" t="s">
        <v>1676</v>
      </c>
      <c r="F330" s="144" t="s">
        <v>1753</v>
      </c>
      <c r="G330" s="144" t="s">
        <v>820</v>
      </c>
      <c r="H330" s="144" t="s">
        <v>723</v>
      </c>
      <c r="I330" s="144">
        <v>1.46</v>
      </c>
      <c r="J330" s="144">
        <v>1.47</v>
      </c>
      <c r="K330" s="144" t="s">
        <v>1897</v>
      </c>
      <c r="L330" s="144" t="s">
        <v>2742</v>
      </c>
    </row>
    <row r="331" spans="1:12" ht="16.5">
      <c r="A331" t="s">
        <v>243</v>
      </c>
      <c r="B331"/>
      <c r="C331" s="144" t="s">
        <v>1098</v>
      </c>
      <c r="D331" s="144" t="s">
        <v>582</v>
      </c>
      <c r="E331" s="144" t="s">
        <v>1979</v>
      </c>
      <c r="F331" s="144" t="s">
        <v>1980</v>
      </c>
      <c r="G331" s="144" t="s">
        <v>587</v>
      </c>
      <c r="H331" s="144" t="s">
        <v>1981</v>
      </c>
      <c r="I331" s="144">
        <v>21</v>
      </c>
      <c r="J331" s="144">
        <v>21.1</v>
      </c>
      <c r="K331" s="144" t="s">
        <v>2743</v>
      </c>
      <c r="L331" s="144" t="s">
        <v>2744</v>
      </c>
    </row>
    <row r="332" spans="1:12" ht="16.5">
      <c r="A332" t="s">
        <v>238</v>
      </c>
      <c r="B332"/>
      <c r="C332" s="144" t="s">
        <v>520</v>
      </c>
      <c r="D332" s="144" t="s">
        <v>1288</v>
      </c>
      <c r="E332" s="144" t="s">
        <v>501</v>
      </c>
      <c r="F332" s="144" t="s">
        <v>1288</v>
      </c>
      <c r="G332" s="144" t="s">
        <v>625</v>
      </c>
      <c r="H332" s="144" t="s">
        <v>1876</v>
      </c>
      <c r="I332" s="144">
        <v>14.8</v>
      </c>
      <c r="J332" s="144">
        <v>14.9</v>
      </c>
      <c r="K332" s="144" t="s">
        <v>2745</v>
      </c>
      <c r="L332" s="144" t="s">
        <v>2746</v>
      </c>
    </row>
    <row r="333" spans="1:12" ht="16.5">
      <c r="A333" t="s">
        <v>1082</v>
      </c>
      <c r="B333"/>
      <c r="C333" s="144" t="s">
        <v>1651</v>
      </c>
      <c r="D333" s="144" t="s">
        <v>2747</v>
      </c>
      <c r="E333" s="144" t="s">
        <v>1651</v>
      </c>
      <c r="F333" s="144" t="s">
        <v>2747</v>
      </c>
      <c r="G333" s="144" t="s">
        <v>664</v>
      </c>
      <c r="H333" s="144" t="s">
        <v>2748</v>
      </c>
      <c r="I333" s="144">
        <v>35.25</v>
      </c>
      <c r="J333" s="144">
        <v>35.5</v>
      </c>
      <c r="K333" s="144" t="s">
        <v>1824</v>
      </c>
      <c r="L333" s="144" t="s">
        <v>2749</v>
      </c>
    </row>
    <row r="334" spans="1:12" ht="16.5">
      <c r="A334" t="s">
        <v>233</v>
      </c>
      <c r="B334"/>
      <c r="C334" s="144" t="s">
        <v>1053</v>
      </c>
      <c r="D334" s="144" t="s">
        <v>859</v>
      </c>
      <c r="E334" s="144" t="s">
        <v>1686</v>
      </c>
      <c r="F334" s="144" t="s">
        <v>1643</v>
      </c>
      <c r="G334" s="144" t="s">
        <v>1764</v>
      </c>
      <c r="H334" s="144" t="s">
        <v>1982</v>
      </c>
      <c r="I334" s="144">
        <v>19.600000000000001</v>
      </c>
      <c r="J334" s="144">
        <v>19.7</v>
      </c>
      <c r="K334" s="144" t="s">
        <v>2750</v>
      </c>
      <c r="L334" s="144" t="s">
        <v>2751</v>
      </c>
    </row>
    <row r="335" spans="1:12" ht="16.5">
      <c r="A335" t="s">
        <v>1084</v>
      </c>
      <c r="B335"/>
      <c r="C335" s="144" t="s">
        <v>555</v>
      </c>
      <c r="D335" s="144" t="s">
        <v>516</v>
      </c>
      <c r="E335" s="144" t="s">
        <v>555</v>
      </c>
      <c r="F335" s="144" t="s">
        <v>623</v>
      </c>
      <c r="G335" s="144" t="s">
        <v>638</v>
      </c>
      <c r="H335" s="144" t="s">
        <v>2752</v>
      </c>
      <c r="I335" s="144">
        <v>5.65</v>
      </c>
      <c r="J335" s="144">
        <v>5.7</v>
      </c>
      <c r="K335" s="144" t="s">
        <v>2753</v>
      </c>
      <c r="L335" s="144" t="s">
        <v>2754</v>
      </c>
    </row>
    <row r="336" spans="1:12" ht="16.5">
      <c r="A336" t="s">
        <v>1085</v>
      </c>
      <c r="B336"/>
      <c r="C336" s="144" t="s">
        <v>601</v>
      </c>
      <c r="D336" s="144" t="s">
        <v>1038</v>
      </c>
      <c r="E336" s="144" t="s">
        <v>604</v>
      </c>
      <c r="F336" s="144" t="s">
        <v>1038</v>
      </c>
      <c r="G336" s="144" t="s">
        <v>703</v>
      </c>
      <c r="H336" s="144" t="s">
        <v>2755</v>
      </c>
      <c r="I336" s="144">
        <v>8.75</v>
      </c>
      <c r="J336" s="144">
        <v>8.8000000000000007</v>
      </c>
      <c r="K336" s="144" t="s">
        <v>2756</v>
      </c>
      <c r="L336" s="144" t="s">
        <v>2757</v>
      </c>
    </row>
    <row r="337" spans="1:12" ht="16.5">
      <c r="A337" t="s">
        <v>1087</v>
      </c>
      <c r="B337"/>
      <c r="C337" s="144" t="s">
        <v>1052</v>
      </c>
      <c r="D337" s="144" t="s">
        <v>838</v>
      </c>
      <c r="E337" s="144" t="s">
        <v>1052</v>
      </c>
      <c r="F337" s="144" t="s">
        <v>1052</v>
      </c>
      <c r="G337" s="144" t="s">
        <v>581</v>
      </c>
      <c r="H337" s="144" t="s">
        <v>581</v>
      </c>
      <c r="I337" s="144">
        <v>2.16</v>
      </c>
      <c r="J337" s="144">
        <v>2.1800000000000002</v>
      </c>
      <c r="K337" s="144" t="s">
        <v>2758</v>
      </c>
      <c r="L337" s="144" t="s">
        <v>2759</v>
      </c>
    </row>
    <row r="338" spans="1:12" ht="16.5">
      <c r="A338" t="s">
        <v>208</v>
      </c>
      <c r="B338"/>
      <c r="C338" s="144" t="s">
        <v>549</v>
      </c>
      <c r="D338" s="144" t="s">
        <v>1635</v>
      </c>
      <c r="E338" s="144" t="s">
        <v>549</v>
      </c>
      <c r="F338" s="144" t="s">
        <v>1730</v>
      </c>
      <c r="G338" s="144" t="s">
        <v>703</v>
      </c>
      <c r="H338" s="144" t="s">
        <v>1657</v>
      </c>
      <c r="I338" s="144">
        <v>41.5</v>
      </c>
      <c r="J338" s="144">
        <v>41.75</v>
      </c>
      <c r="K338" s="144" t="s">
        <v>2760</v>
      </c>
      <c r="L338" s="144" t="s">
        <v>2761</v>
      </c>
    </row>
    <row r="339" spans="1:12" ht="16.5">
      <c r="A339" t="s">
        <v>207</v>
      </c>
      <c r="B339"/>
      <c r="C339" s="144" t="s">
        <v>830</v>
      </c>
      <c r="D339" s="144" t="s">
        <v>729</v>
      </c>
      <c r="E339" s="144" t="s">
        <v>830</v>
      </c>
      <c r="F339" s="144" t="s">
        <v>857</v>
      </c>
      <c r="G339" s="144" t="s">
        <v>770</v>
      </c>
      <c r="H339" s="144" t="s">
        <v>1532</v>
      </c>
      <c r="I339" s="144">
        <v>11.6</v>
      </c>
      <c r="J339" s="144">
        <v>11.7</v>
      </c>
      <c r="K339" s="144" t="s">
        <v>2762</v>
      </c>
      <c r="L339" s="144" t="s">
        <v>2763</v>
      </c>
    </row>
    <row r="340" spans="1:12" ht="16.5">
      <c r="A340" t="s">
        <v>205</v>
      </c>
      <c r="B340"/>
      <c r="C340" s="144" t="s">
        <v>1765</v>
      </c>
      <c r="D340" s="144" t="s">
        <v>1765</v>
      </c>
      <c r="E340" s="144" t="s">
        <v>1984</v>
      </c>
      <c r="F340" s="144" t="s">
        <v>1984</v>
      </c>
      <c r="G340" s="144" t="s">
        <v>673</v>
      </c>
      <c r="H340" s="144" t="s">
        <v>2764</v>
      </c>
      <c r="I340" s="144">
        <v>51.25</v>
      </c>
      <c r="J340" s="144">
        <v>51.5</v>
      </c>
      <c r="K340" s="144" t="s">
        <v>2765</v>
      </c>
      <c r="L340" s="144" t="s">
        <v>2766</v>
      </c>
    </row>
    <row r="341" spans="1:12" ht="16.5">
      <c r="A341" t="s">
        <v>1091</v>
      </c>
      <c r="B341"/>
      <c r="C341" s="144" t="s">
        <v>1093</v>
      </c>
      <c r="D341" s="144" t="s">
        <v>1519</v>
      </c>
      <c r="E341" s="144" t="s">
        <v>1092</v>
      </c>
      <c r="F341" s="144" t="s">
        <v>1519</v>
      </c>
      <c r="G341" s="144" t="s">
        <v>592</v>
      </c>
      <c r="H341" s="144" t="s">
        <v>2767</v>
      </c>
      <c r="I341" s="144">
        <v>0.46</v>
      </c>
      <c r="J341" s="144">
        <v>0.47</v>
      </c>
      <c r="K341" s="144" t="s">
        <v>2768</v>
      </c>
      <c r="L341" s="144" t="s">
        <v>2769</v>
      </c>
    </row>
    <row r="342" spans="1:12" ht="16.5">
      <c r="A342" t="s">
        <v>1985</v>
      </c>
      <c r="B342"/>
      <c r="C342" s="144" t="s">
        <v>1975</v>
      </c>
      <c r="D342" s="144" t="s">
        <v>738</v>
      </c>
      <c r="E342" s="144" t="s">
        <v>1767</v>
      </c>
      <c r="F342" s="144" t="s">
        <v>1974</v>
      </c>
      <c r="G342" s="144" t="s">
        <v>703</v>
      </c>
      <c r="H342" s="144" t="s">
        <v>683</v>
      </c>
      <c r="I342" s="144">
        <v>44.75</v>
      </c>
      <c r="J342" s="144">
        <v>45</v>
      </c>
      <c r="K342" s="144" t="s">
        <v>2770</v>
      </c>
      <c r="L342" s="144" t="s">
        <v>2771</v>
      </c>
    </row>
    <row r="343" spans="1:12" ht="16.5">
      <c r="A343" t="s">
        <v>170</v>
      </c>
      <c r="B343"/>
      <c r="C343" s="144" t="s">
        <v>508</v>
      </c>
      <c r="D343" s="144" t="s">
        <v>917</v>
      </c>
      <c r="E343" s="144" t="s">
        <v>508</v>
      </c>
      <c r="F343" s="144" t="s">
        <v>917</v>
      </c>
      <c r="G343" s="144" t="s">
        <v>791</v>
      </c>
      <c r="H343" s="144" t="s">
        <v>2586</v>
      </c>
      <c r="I343" s="144">
        <v>17.3</v>
      </c>
      <c r="J343" s="144">
        <v>17.399999999999999</v>
      </c>
      <c r="K343" s="144" t="s">
        <v>2772</v>
      </c>
      <c r="L343" s="144" t="s">
        <v>2773</v>
      </c>
    </row>
    <row r="344" spans="1:12" ht="16.5">
      <c r="A344" t="s">
        <v>1094</v>
      </c>
      <c r="B344"/>
      <c r="C344" s="144" t="s">
        <v>953</v>
      </c>
      <c r="D344" s="144" t="s">
        <v>1132</v>
      </c>
      <c r="E344" s="144" t="s">
        <v>953</v>
      </c>
      <c r="F344" s="144" t="s">
        <v>953</v>
      </c>
      <c r="G344" s="144" t="s">
        <v>592</v>
      </c>
      <c r="H344" s="144" t="s">
        <v>664</v>
      </c>
      <c r="I344" s="144">
        <v>2.68</v>
      </c>
      <c r="J344" s="144">
        <v>2.7</v>
      </c>
      <c r="K344" s="144" t="s">
        <v>2774</v>
      </c>
      <c r="L344" s="144" t="s">
        <v>2775</v>
      </c>
    </row>
    <row r="345" spans="1:12" ht="16.5">
      <c r="A345" t="s">
        <v>339</v>
      </c>
      <c r="B345"/>
      <c r="C345" s="144" t="s">
        <v>741</v>
      </c>
      <c r="D345" s="144" t="s">
        <v>740</v>
      </c>
      <c r="E345" s="144" t="s">
        <v>741</v>
      </c>
      <c r="F345" s="144" t="s">
        <v>742</v>
      </c>
      <c r="G345" s="144" t="s">
        <v>648</v>
      </c>
      <c r="H345" s="144" t="s">
        <v>1623</v>
      </c>
      <c r="I345" s="144">
        <v>12.9</v>
      </c>
      <c r="J345" s="144">
        <v>13</v>
      </c>
      <c r="K345" s="144" t="s">
        <v>2776</v>
      </c>
      <c r="L345" s="144" t="s">
        <v>2777</v>
      </c>
    </row>
    <row r="346" spans="1:12" ht="16.5">
      <c r="A346" t="s">
        <v>1099</v>
      </c>
      <c r="B346"/>
      <c r="C346" s="144" t="s">
        <v>943</v>
      </c>
      <c r="D346" s="144" t="s">
        <v>762</v>
      </c>
      <c r="E346" s="144" t="s">
        <v>944</v>
      </c>
      <c r="F346" s="144" t="s">
        <v>944</v>
      </c>
      <c r="G346" s="144" t="s">
        <v>616</v>
      </c>
      <c r="H346" s="144" t="s">
        <v>1640</v>
      </c>
      <c r="I346" s="144">
        <v>5.8</v>
      </c>
      <c r="J346" s="144">
        <v>5.9</v>
      </c>
      <c r="K346" s="144" t="s">
        <v>2778</v>
      </c>
      <c r="L346" s="144" t="s">
        <v>2779</v>
      </c>
    </row>
    <row r="347" spans="1:12" ht="16.5">
      <c r="A347" t="s">
        <v>154</v>
      </c>
      <c r="B347"/>
      <c r="C347" s="144" t="s">
        <v>1615</v>
      </c>
      <c r="D347" s="144" t="s">
        <v>1773</v>
      </c>
      <c r="E347" s="144" t="s">
        <v>1625</v>
      </c>
      <c r="F347" s="144" t="s">
        <v>822</v>
      </c>
      <c r="G347" s="144" t="s">
        <v>633</v>
      </c>
      <c r="H347" s="144" t="s">
        <v>746</v>
      </c>
      <c r="I347" s="144">
        <v>28.25</v>
      </c>
      <c r="J347" s="144">
        <v>28.5</v>
      </c>
      <c r="K347" s="144" t="s">
        <v>2780</v>
      </c>
      <c r="L347" s="144" t="s">
        <v>2781</v>
      </c>
    </row>
    <row r="348" spans="1:12" ht="16.5">
      <c r="A348" t="s">
        <v>1100</v>
      </c>
      <c r="B348"/>
      <c r="C348" s="144" t="s">
        <v>1755</v>
      </c>
      <c r="D348" s="144" t="s">
        <v>1782</v>
      </c>
      <c r="E348" s="144" t="s">
        <v>1720</v>
      </c>
      <c r="F348" s="144" t="s">
        <v>1755</v>
      </c>
      <c r="G348" s="144" t="s">
        <v>581</v>
      </c>
      <c r="H348" s="144" t="s">
        <v>581</v>
      </c>
      <c r="I348" s="144">
        <v>64</v>
      </c>
      <c r="J348" s="144">
        <v>64.5</v>
      </c>
      <c r="K348" s="144" t="s">
        <v>2782</v>
      </c>
      <c r="L348" s="144" t="s">
        <v>2783</v>
      </c>
    </row>
    <row r="349" spans="1:12" ht="16.5">
      <c r="A349" t="s">
        <v>1102</v>
      </c>
      <c r="B349"/>
      <c r="C349" s="144" t="s">
        <v>1823</v>
      </c>
      <c r="D349" s="144" t="s">
        <v>1823</v>
      </c>
      <c r="E349" s="144" t="s">
        <v>1823</v>
      </c>
      <c r="F349" s="144" t="s">
        <v>1823</v>
      </c>
      <c r="G349" s="144" t="s">
        <v>692</v>
      </c>
      <c r="H349" s="144" t="s">
        <v>1636</v>
      </c>
      <c r="I349" s="144">
        <v>68.5</v>
      </c>
      <c r="J349" s="144">
        <v>69.25</v>
      </c>
      <c r="K349" s="144" t="s">
        <v>1957</v>
      </c>
      <c r="L349" s="144" t="s">
        <v>560</v>
      </c>
    </row>
    <row r="350" spans="1:12" ht="16.5">
      <c r="A350" t="s">
        <v>1103</v>
      </c>
      <c r="B350"/>
      <c r="C350" s="144" t="s">
        <v>1665</v>
      </c>
      <c r="D350" s="144" t="s">
        <v>894</v>
      </c>
      <c r="E350" s="144" t="s">
        <v>1665</v>
      </c>
      <c r="F350" s="144" t="s">
        <v>894</v>
      </c>
      <c r="G350" s="144" t="s">
        <v>991</v>
      </c>
      <c r="H350" s="144" t="s">
        <v>2784</v>
      </c>
      <c r="I350" s="144">
        <v>3.48</v>
      </c>
      <c r="J350" s="144">
        <v>3.5</v>
      </c>
      <c r="K350" s="144" t="s">
        <v>2785</v>
      </c>
      <c r="L350" s="144" t="s">
        <v>2786</v>
      </c>
    </row>
    <row r="351" spans="1:12" ht="16.5">
      <c r="A351" t="s">
        <v>1104</v>
      </c>
      <c r="B351"/>
      <c r="C351" s="144" t="s">
        <v>521</v>
      </c>
      <c r="D351" s="144" t="s">
        <v>521</v>
      </c>
      <c r="E351" s="144" t="s">
        <v>1663</v>
      </c>
      <c r="F351" s="144" t="s">
        <v>1663</v>
      </c>
      <c r="G351" s="144" t="s">
        <v>2316</v>
      </c>
      <c r="H351" s="144" t="s">
        <v>2787</v>
      </c>
      <c r="I351" s="144" t="s">
        <v>593</v>
      </c>
      <c r="J351" s="144" t="s">
        <v>1663</v>
      </c>
      <c r="K351" s="144" t="s">
        <v>2788</v>
      </c>
      <c r="L351" s="144" t="s">
        <v>2789</v>
      </c>
    </row>
    <row r="352" spans="1:12" ht="16.5">
      <c r="A352" t="s">
        <v>1105</v>
      </c>
      <c r="B352"/>
      <c r="C352" s="144" t="s">
        <v>1064</v>
      </c>
      <c r="D352" s="144" t="s">
        <v>1064</v>
      </c>
      <c r="E352" s="144" t="s">
        <v>1066</v>
      </c>
      <c r="F352" s="144" t="s">
        <v>1064</v>
      </c>
      <c r="G352" s="144" t="s">
        <v>581</v>
      </c>
      <c r="H352" s="144" t="s">
        <v>581</v>
      </c>
      <c r="I352" s="144" t="s">
        <v>1066</v>
      </c>
      <c r="J352" s="144" t="s">
        <v>1064</v>
      </c>
      <c r="K352" s="144" t="s">
        <v>2790</v>
      </c>
      <c r="L352" s="144" t="s">
        <v>2791</v>
      </c>
    </row>
    <row r="353" spans="1:12" ht="16.5">
      <c r="A353" t="s">
        <v>1108</v>
      </c>
      <c r="B353"/>
      <c r="C353" s="144" t="s">
        <v>686</v>
      </c>
      <c r="D353" s="144" t="s">
        <v>539</v>
      </c>
      <c r="E353" s="144" t="s">
        <v>686</v>
      </c>
      <c r="F353" s="144" t="s">
        <v>1965</v>
      </c>
      <c r="G353" s="144" t="s">
        <v>581</v>
      </c>
      <c r="H353" s="144" t="s">
        <v>581</v>
      </c>
      <c r="I353" s="144" t="s">
        <v>1965</v>
      </c>
      <c r="J353" s="144" t="s">
        <v>1288</v>
      </c>
      <c r="K353" s="144" t="s">
        <v>2792</v>
      </c>
      <c r="L353" s="144" t="s">
        <v>2793</v>
      </c>
    </row>
    <row r="354" spans="1:12" ht="16.5">
      <c r="A354" t="s">
        <v>281</v>
      </c>
      <c r="B354"/>
      <c r="C354" s="144" t="s">
        <v>684</v>
      </c>
      <c r="D354" s="144" t="s">
        <v>769</v>
      </c>
      <c r="E354" s="144" t="s">
        <v>493</v>
      </c>
      <c r="F354" s="144" t="s">
        <v>493</v>
      </c>
      <c r="G354" s="144" t="s">
        <v>616</v>
      </c>
      <c r="H354" s="144" t="s">
        <v>634</v>
      </c>
      <c r="I354" s="144" t="s">
        <v>493</v>
      </c>
      <c r="J354" s="144" t="s">
        <v>684</v>
      </c>
      <c r="K354" s="144" t="s">
        <v>2794</v>
      </c>
      <c r="L354" s="144" t="s">
        <v>2795</v>
      </c>
    </row>
    <row r="355" spans="1:12" ht="16.5">
      <c r="A355" t="s">
        <v>1110</v>
      </c>
      <c r="B355"/>
      <c r="C355" s="144" t="s">
        <v>1987</v>
      </c>
      <c r="D355" s="144" t="s">
        <v>1987</v>
      </c>
      <c r="E355" s="144" t="s">
        <v>1987</v>
      </c>
      <c r="F355" s="144" t="s">
        <v>1987</v>
      </c>
      <c r="G355" s="144" t="s">
        <v>692</v>
      </c>
      <c r="H355" s="144" t="s">
        <v>1734</v>
      </c>
      <c r="I355" s="144" t="s">
        <v>1988</v>
      </c>
      <c r="J355" s="144" t="s">
        <v>2796</v>
      </c>
      <c r="K355" s="144" t="s">
        <v>1989</v>
      </c>
      <c r="L355" s="144" t="s">
        <v>615</v>
      </c>
    </row>
    <row r="356" spans="1:12" ht="16.5">
      <c r="A356" t="s">
        <v>1111</v>
      </c>
      <c r="B356"/>
      <c r="C356" s="144" t="s">
        <v>1236</v>
      </c>
      <c r="D356" s="144" t="s">
        <v>1871</v>
      </c>
      <c r="E356" s="144" t="s">
        <v>1112</v>
      </c>
      <c r="F356" s="144" t="s">
        <v>1112</v>
      </c>
      <c r="G356" s="144" t="s">
        <v>657</v>
      </c>
      <c r="H356" s="144" t="s">
        <v>2185</v>
      </c>
      <c r="I356" s="144" t="s">
        <v>1112</v>
      </c>
      <c r="J356" s="144" t="s">
        <v>1236</v>
      </c>
      <c r="K356" s="144" t="s">
        <v>2797</v>
      </c>
      <c r="L356" s="144" t="s">
        <v>2798</v>
      </c>
    </row>
    <row r="357" spans="1:12" ht="16.5">
      <c r="A357" t="s">
        <v>1114</v>
      </c>
      <c r="B357"/>
      <c r="C357" s="144" t="s">
        <v>367</v>
      </c>
      <c r="D357" s="144" t="s">
        <v>367</v>
      </c>
      <c r="E357" s="144" t="s">
        <v>367</v>
      </c>
      <c r="F357" s="144" t="s">
        <v>367</v>
      </c>
      <c r="G357" s="144" t="s">
        <v>367</v>
      </c>
      <c r="H357" s="144" t="s">
        <v>367</v>
      </c>
      <c r="I357" s="144" t="s">
        <v>585</v>
      </c>
      <c r="J357" s="144" t="s">
        <v>684</v>
      </c>
      <c r="K357" s="144" t="s">
        <v>1990</v>
      </c>
      <c r="L357" s="144" t="s">
        <v>1179</v>
      </c>
    </row>
    <row r="358" spans="1:12" ht="16.5">
      <c r="A358" t="s">
        <v>224</v>
      </c>
      <c r="B358"/>
      <c r="C358" s="144" t="s">
        <v>1611</v>
      </c>
      <c r="D358" s="144" t="s">
        <v>927</v>
      </c>
      <c r="E358" s="144" t="s">
        <v>1611</v>
      </c>
      <c r="F358" s="144" t="s">
        <v>631</v>
      </c>
      <c r="G358" s="144" t="s">
        <v>653</v>
      </c>
      <c r="H358" s="144" t="s">
        <v>1708</v>
      </c>
      <c r="I358" s="144" t="s">
        <v>631</v>
      </c>
      <c r="J358" s="144" t="s">
        <v>620</v>
      </c>
      <c r="K358" s="144" t="s">
        <v>2799</v>
      </c>
      <c r="L358" s="144" t="s">
        <v>2800</v>
      </c>
    </row>
    <row r="359" spans="1:12" ht="16.5">
      <c r="A359" t="s">
        <v>1116</v>
      </c>
      <c r="B359"/>
      <c r="C359" s="144" t="s">
        <v>1106</v>
      </c>
      <c r="D359" s="144" t="s">
        <v>1107</v>
      </c>
      <c r="E359" s="144" t="s">
        <v>1106</v>
      </c>
      <c r="F359" s="144" t="s">
        <v>1107</v>
      </c>
      <c r="G359" s="144" t="s">
        <v>820</v>
      </c>
      <c r="H359" s="144" t="s">
        <v>2801</v>
      </c>
      <c r="I359" s="144" t="s">
        <v>1106</v>
      </c>
      <c r="J359" s="144" t="s">
        <v>1107</v>
      </c>
      <c r="K359" s="144" t="s">
        <v>2802</v>
      </c>
      <c r="L359" s="144" t="s">
        <v>2803</v>
      </c>
    </row>
    <row r="360" spans="1:12" ht="16.5">
      <c r="A360" t="s">
        <v>209</v>
      </c>
      <c r="B360"/>
      <c r="C360" s="144" t="s">
        <v>1686</v>
      </c>
      <c r="D360" s="144" t="s">
        <v>1053</v>
      </c>
      <c r="E360" s="144" t="s">
        <v>1672</v>
      </c>
      <c r="F360" s="144" t="s">
        <v>1686</v>
      </c>
      <c r="G360" s="144" t="s">
        <v>616</v>
      </c>
      <c r="H360" s="144" t="s">
        <v>1853</v>
      </c>
      <c r="I360" s="144" t="s">
        <v>1686</v>
      </c>
      <c r="J360" s="144" t="s">
        <v>1053</v>
      </c>
      <c r="K360" s="144" t="s">
        <v>2804</v>
      </c>
      <c r="L360" s="144" t="s">
        <v>2805</v>
      </c>
    </row>
    <row r="361" spans="1:12" ht="16.5">
      <c r="A361" t="s">
        <v>1118</v>
      </c>
      <c r="B361"/>
      <c r="C361" s="144" t="s">
        <v>837</v>
      </c>
      <c r="D361" s="144" t="s">
        <v>837</v>
      </c>
      <c r="E361" s="144" t="s">
        <v>838</v>
      </c>
      <c r="F361" s="144" t="s">
        <v>838</v>
      </c>
      <c r="G361" s="144" t="s">
        <v>661</v>
      </c>
      <c r="H361" s="144" t="s">
        <v>1698</v>
      </c>
      <c r="I361" s="144" t="s">
        <v>838</v>
      </c>
      <c r="J361" s="144" t="s">
        <v>1431</v>
      </c>
      <c r="K361" s="144" t="s">
        <v>2806</v>
      </c>
      <c r="L361" s="144" t="s">
        <v>2807</v>
      </c>
    </row>
    <row r="362" spans="1:12" ht="16.5">
      <c r="A362" t="s">
        <v>1121</v>
      </c>
      <c r="B362"/>
      <c r="C362" s="144" t="s">
        <v>827</v>
      </c>
      <c r="D362" s="144" t="s">
        <v>827</v>
      </c>
      <c r="E362" s="144" t="s">
        <v>827</v>
      </c>
      <c r="F362" s="144" t="s">
        <v>827</v>
      </c>
      <c r="G362" s="144" t="s">
        <v>580</v>
      </c>
      <c r="H362" s="144" t="s">
        <v>1344</v>
      </c>
      <c r="I362" s="144" t="s">
        <v>828</v>
      </c>
      <c r="J362" s="144" t="s">
        <v>827</v>
      </c>
      <c r="K362" s="144" t="s">
        <v>2011</v>
      </c>
      <c r="L362" s="144" t="s">
        <v>1902</v>
      </c>
    </row>
    <row r="363" spans="1:12" ht="16.5">
      <c r="A363" t="s">
        <v>1123</v>
      </c>
      <c r="B363"/>
      <c r="C363" s="144" t="s">
        <v>847</v>
      </c>
      <c r="D363" s="144" t="s">
        <v>1155</v>
      </c>
      <c r="E363" s="144" t="s">
        <v>1732</v>
      </c>
      <c r="F363" s="144" t="s">
        <v>1155</v>
      </c>
      <c r="G363" s="144" t="s">
        <v>581</v>
      </c>
      <c r="H363" s="144" t="s">
        <v>581</v>
      </c>
      <c r="I363" s="144" t="s">
        <v>1732</v>
      </c>
      <c r="J363" s="144" t="s">
        <v>1155</v>
      </c>
      <c r="K363" s="144" t="s">
        <v>2808</v>
      </c>
      <c r="L363" s="144" t="s">
        <v>2809</v>
      </c>
    </row>
    <row r="364" spans="1:12" ht="16.5">
      <c r="A364" t="s">
        <v>202</v>
      </c>
      <c r="B364"/>
      <c r="C364" s="144" t="s">
        <v>1345</v>
      </c>
      <c r="D364" s="144" t="s">
        <v>1380</v>
      </c>
      <c r="E364" s="144" t="s">
        <v>1368</v>
      </c>
      <c r="F364" s="144" t="s">
        <v>1346</v>
      </c>
      <c r="G364" s="144" t="s">
        <v>592</v>
      </c>
      <c r="H364" s="144" t="s">
        <v>1662</v>
      </c>
      <c r="I364" s="144" t="s">
        <v>1515</v>
      </c>
      <c r="J364" s="144" t="s">
        <v>1346</v>
      </c>
      <c r="K364" s="144" t="s">
        <v>2810</v>
      </c>
      <c r="L364" s="144" t="s">
        <v>2811</v>
      </c>
    </row>
    <row r="365" spans="1:12" ht="16.5">
      <c r="A365" t="s">
        <v>1126</v>
      </c>
      <c r="B365"/>
      <c r="C365" s="144" t="s">
        <v>838</v>
      </c>
      <c r="D365" s="144" t="s">
        <v>838</v>
      </c>
      <c r="E365" s="144" t="s">
        <v>902</v>
      </c>
      <c r="F365" s="144" t="s">
        <v>1120</v>
      </c>
      <c r="G365" s="144" t="s">
        <v>661</v>
      </c>
      <c r="H365" s="144" t="s">
        <v>1600</v>
      </c>
      <c r="I365" s="144" t="s">
        <v>1120</v>
      </c>
      <c r="J365" s="144" t="s">
        <v>1052</v>
      </c>
      <c r="K365" s="144" t="s">
        <v>2812</v>
      </c>
      <c r="L365" s="144" t="s">
        <v>2813</v>
      </c>
    </row>
    <row r="366" spans="1:12" ht="16.5">
      <c r="A366" t="s">
        <v>2814</v>
      </c>
      <c r="B366" t="s">
        <v>2244</v>
      </c>
      <c r="C366" s="144" t="s">
        <v>1991</v>
      </c>
      <c r="D366" s="144" t="s">
        <v>1992</v>
      </c>
      <c r="E366" s="144" t="s">
        <v>1993</v>
      </c>
      <c r="F366" s="144" t="s">
        <v>1991</v>
      </c>
      <c r="G366" s="144" t="s">
        <v>581</v>
      </c>
      <c r="H366" s="144" t="s">
        <v>581</v>
      </c>
      <c r="I366" s="144" t="s">
        <v>1991</v>
      </c>
      <c r="J366" s="144" t="s">
        <v>1992</v>
      </c>
      <c r="K366" s="144" t="s">
        <v>2815</v>
      </c>
      <c r="L366" s="144" t="s">
        <v>2816</v>
      </c>
    </row>
    <row r="367" spans="1:12" ht="16.5">
      <c r="A367" t="s">
        <v>495</v>
      </c>
      <c r="B367"/>
      <c r="C367" s="144" t="s">
        <v>827</v>
      </c>
      <c r="D367" s="144" t="s">
        <v>597</v>
      </c>
      <c r="E367" s="144" t="s">
        <v>1550</v>
      </c>
      <c r="F367" s="144" t="s">
        <v>597</v>
      </c>
      <c r="G367" s="144" t="s">
        <v>648</v>
      </c>
      <c r="H367" s="144" t="s">
        <v>2084</v>
      </c>
      <c r="I367" s="144" t="s">
        <v>827</v>
      </c>
      <c r="J367" s="144" t="s">
        <v>597</v>
      </c>
      <c r="K367" s="144" t="s">
        <v>2817</v>
      </c>
      <c r="L367" s="144" t="s">
        <v>2818</v>
      </c>
    </row>
    <row r="368" spans="1:12" ht="16.5">
      <c r="A368" t="s">
        <v>191</v>
      </c>
      <c r="B368"/>
      <c r="C368" s="144" t="s">
        <v>722</v>
      </c>
      <c r="D368" s="144" t="s">
        <v>681</v>
      </c>
      <c r="E368" s="144" t="s">
        <v>602</v>
      </c>
      <c r="F368" s="144" t="s">
        <v>681</v>
      </c>
      <c r="G368" s="144" t="s">
        <v>648</v>
      </c>
      <c r="H368" s="144" t="s">
        <v>1976</v>
      </c>
      <c r="I368" s="144" t="s">
        <v>1321</v>
      </c>
      <c r="J368" s="144" t="s">
        <v>681</v>
      </c>
      <c r="K368" s="144" t="s">
        <v>2819</v>
      </c>
      <c r="L368" s="144" t="s">
        <v>2820</v>
      </c>
    </row>
    <row r="369" spans="1:12" ht="16.5">
      <c r="A369" t="s">
        <v>2821</v>
      </c>
      <c r="B369" t="s">
        <v>2324</v>
      </c>
      <c r="C369" s="144" t="s">
        <v>367</v>
      </c>
      <c r="D369" s="144" t="s">
        <v>367</v>
      </c>
      <c r="E369" s="144" t="s">
        <v>367</v>
      </c>
      <c r="F369" s="144" t="s">
        <v>367</v>
      </c>
      <c r="G369" s="144" t="s">
        <v>367</v>
      </c>
      <c r="H369" s="144" t="s">
        <v>367</v>
      </c>
      <c r="I369" s="144" t="s">
        <v>367</v>
      </c>
      <c r="J369" s="144" t="s">
        <v>367</v>
      </c>
      <c r="K369" s="144" t="s">
        <v>367</v>
      </c>
      <c r="L369" s="144" t="s">
        <v>367</v>
      </c>
    </row>
    <row r="370" spans="1:12" ht="16.5">
      <c r="A370" t="s">
        <v>1128</v>
      </c>
      <c r="B370"/>
      <c r="C370" s="144" t="s">
        <v>823</v>
      </c>
      <c r="D370" s="144" t="s">
        <v>741</v>
      </c>
      <c r="E370" s="144" t="s">
        <v>823</v>
      </c>
      <c r="F370" s="144" t="s">
        <v>741</v>
      </c>
      <c r="G370" s="144" t="s">
        <v>581</v>
      </c>
      <c r="H370" s="144" t="s">
        <v>581</v>
      </c>
      <c r="I370" s="144" t="s">
        <v>525</v>
      </c>
      <c r="J370" s="144" t="s">
        <v>741</v>
      </c>
      <c r="K370" s="144" t="s">
        <v>2822</v>
      </c>
      <c r="L370" s="144" t="s">
        <v>2823</v>
      </c>
    </row>
    <row r="371" spans="1:12" ht="16.5">
      <c r="A371" t="s">
        <v>1130</v>
      </c>
      <c r="B371"/>
      <c r="C371" s="144" t="s">
        <v>1994</v>
      </c>
      <c r="D371" s="144" t="s">
        <v>1995</v>
      </c>
      <c r="E371" s="144" t="s">
        <v>1994</v>
      </c>
      <c r="F371" s="144" t="s">
        <v>1996</v>
      </c>
      <c r="G371" s="144" t="s">
        <v>581</v>
      </c>
      <c r="H371" s="144" t="s">
        <v>581</v>
      </c>
      <c r="I371" s="144" t="s">
        <v>1996</v>
      </c>
      <c r="J371" s="144" t="s">
        <v>1995</v>
      </c>
      <c r="K371" s="144" t="s">
        <v>2824</v>
      </c>
      <c r="L371" s="144" t="s">
        <v>2825</v>
      </c>
    </row>
    <row r="372" spans="1:12" ht="16.5">
      <c r="A372" t="s">
        <v>1131</v>
      </c>
      <c r="B372"/>
      <c r="C372" s="144" t="s">
        <v>839</v>
      </c>
      <c r="D372" s="144" t="s">
        <v>839</v>
      </c>
      <c r="E372" s="144" t="s">
        <v>838</v>
      </c>
      <c r="F372" s="144" t="s">
        <v>838</v>
      </c>
      <c r="G372" s="144" t="s">
        <v>581</v>
      </c>
      <c r="H372" s="144" t="s">
        <v>581</v>
      </c>
      <c r="I372" s="144" t="s">
        <v>838</v>
      </c>
      <c r="J372" s="144" t="s">
        <v>1088</v>
      </c>
      <c r="K372" s="144" t="s">
        <v>2826</v>
      </c>
      <c r="L372" s="144" t="s">
        <v>2827</v>
      </c>
    </row>
    <row r="373" spans="1:12" ht="16.5">
      <c r="A373" t="s">
        <v>112</v>
      </c>
      <c r="B373"/>
      <c r="C373" s="144" t="s">
        <v>1043</v>
      </c>
      <c r="D373" s="144" t="s">
        <v>560</v>
      </c>
      <c r="E373" s="144" t="s">
        <v>736</v>
      </c>
      <c r="F373" s="144" t="s">
        <v>863</v>
      </c>
      <c r="G373" s="144" t="s">
        <v>616</v>
      </c>
      <c r="H373" s="144" t="s">
        <v>1612</v>
      </c>
      <c r="I373" s="144" t="s">
        <v>736</v>
      </c>
      <c r="J373" s="144" t="s">
        <v>863</v>
      </c>
      <c r="K373" s="144" t="s">
        <v>2828</v>
      </c>
      <c r="L373" s="144" t="s">
        <v>2829</v>
      </c>
    </row>
    <row r="374" spans="1:12" ht="16.5">
      <c r="A374" t="s">
        <v>87</v>
      </c>
      <c r="B374"/>
      <c r="C374" s="144" t="s">
        <v>712</v>
      </c>
      <c r="D374" s="144" t="s">
        <v>712</v>
      </c>
      <c r="E374" s="144" t="s">
        <v>1135</v>
      </c>
      <c r="F374" s="144" t="s">
        <v>711</v>
      </c>
      <c r="G374" s="144" t="s">
        <v>580</v>
      </c>
      <c r="H374" s="144" t="s">
        <v>731</v>
      </c>
      <c r="I374" s="144" t="s">
        <v>1135</v>
      </c>
      <c r="J374" s="144" t="s">
        <v>711</v>
      </c>
      <c r="K374" s="144" t="s">
        <v>2830</v>
      </c>
      <c r="L374" s="144" t="s">
        <v>2831</v>
      </c>
    </row>
    <row r="375" spans="1:12" ht="16.5">
      <c r="A375" t="s">
        <v>2832</v>
      </c>
      <c r="B375" t="s">
        <v>2244</v>
      </c>
      <c r="C375" s="144" t="s">
        <v>1695</v>
      </c>
      <c r="D375" s="144" t="s">
        <v>1694</v>
      </c>
      <c r="E375" s="144" t="s">
        <v>1336</v>
      </c>
      <c r="F375" s="144" t="s">
        <v>1695</v>
      </c>
      <c r="G375" s="144" t="s">
        <v>820</v>
      </c>
      <c r="H375" s="144" t="s">
        <v>1997</v>
      </c>
      <c r="I375" s="144" t="s">
        <v>1695</v>
      </c>
      <c r="J375" s="144" t="s">
        <v>1694</v>
      </c>
      <c r="K375" s="144" t="s">
        <v>2833</v>
      </c>
      <c r="L375" s="144" t="s">
        <v>2834</v>
      </c>
    </row>
    <row r="376" spans="1:12" ht="16.5">
      <c r="A376" t="s">
        <v>81</v>
      </c>
      <c r="B376"/>
      <c r="C376" s="144" t="s">
        <v>1748</v>
      </c>
      <c r="D376" s="144" t="s">
        <v>1748</v>
      </c>
      <c r="E376" s="144" t="s">
        <v>1674</v>
      </c>
      <c r="F376" s="144" t="s">
        <v>1674</v>
      </c>
      <c r="G376" s="144" t="s">
        <v>616</v>
      </c>
      <c r="H376" s="144" t="s">
        <v>780</v>
      </c>
      <c r="I376" s="144" t="s">
        <v>1674</v>
      </c>
      <c r="J376" s="144" t="s">
        <v>1748</v>
      </c>
      <c r="K376" s="144" t="s">
        <v>2835</v>
      </c>
      <c r="L376" s="144" t="s">
        <v>2836</v>
      </c>
    </row>
    <row r="377" spans="1:12" ht="16.5">
      <c r="A377" t="s">
        <v>1137</v>
      </c>
      <c r="B377"/>
      <c r="C377" s="144" t="s">
        <v>894</v>
      </c>
      <c r="D377" s="144" t="s">
        <v>893</v>
      </c>
      <c r="E377" s="144" t="s">
        <v>894</v>
      </c>
      <c r="F377" s="144" t="s">
        <v>1899</v>
      </c>
      <c r="G377" s="144" t="s">
        <v>581</v>
      </c>
      <c r="H377" s="144" t="s">
        <v>581</v>
      </c>
      <c r="I377" s="144" t="s">
        <v>1899</v>
      </c>
      <c r="J377" s="144" t="s">
        <v>893</v>
      </c>
      <c r="K377" s="144" t="s">
        <v>2837</v>
      </c>
      <c r="L377" s="144" t="s">
        <v>2838</v>
      </c>
    </row>
    <row r="378" spans="1:12" ht="16.5">
      <c r="A378" t="s">
        <v>1138</v>
      </c>
      <c r="B378"/>
      <c r="C378" s="144" t="s">
        <v>1678</v>
      </c>
      <c r="D378" s="144" t="s">
        <v>1678</v>
      </c>
      <c r="E378" s="144" t="s">
        <v>841</v>
      </c>
      <c r="F378" s="144" t="s">
        <v>1012</v>
      </c>
      <c r="G378" s="144" t="s">
        <v>581</v>
      </c>
      <c r="H378" s="144" t="s">
        <v>581</v>
      </c>
      <c r="I378" s="144" t="s">
        <v>841</v>
      </c>
      <c r="J378" s="144" t="s">
        <v>1012</v>
      </c>
      <c r="K378" s="144" t="s">
        <v>2839</v>
      </c>
      <c r="L378" s="144" t="s">
        <v>2840</v>
      </c>
    </row>
    <row r="379" spans="1:12" ht="16.5">
      <c r="A379" t="s">
        <v>1139</v>
      </c>
      <c r="B379"/>
      <c r="C379" s="144" t="s">
        <v>1761</v>
      </c>
      <c r="D379" s="144" t="s">
        <v>899</v>
      </c>
      <c r="E379" s="144" t="s">
        <v>1701</v>
      </c>
      <c r="F379" s="144" t="s">
        <v>1761</v>
      </c>
      <c r="G379" s="144" t="s">
        <v>581</v>
      </c>
      <c r="H379" s="144" t="s">
        <v>581</v>
      </c>
      <c r="I379" s="144" t="s">
        <v>1761</v>
      </c>
      <c r="J379" s="144" t="s">
        <v>1700</v>
      </c>
      <c r="K379" s="144" t="s">
        <v>2841</v>
      </c>
      <c r="L379" s="144" t="s">
        <v>2842</v>
      </c>
    </row>
    <row r="380" spans="1:12" ht="16.5">
      <c r="A380" t="s">
        <v>1140</v>
      </c>
      <c r="B380"/>
      <c r="C380" s="144" t="s">
        <v>1096</v>
      </c>
      <c r="D380" s="144" t="s">
        <v>1141</v>
      </c>
      <c r="E380" s="144" t="s">
        <v>1132</v>
      </c>
      <c r="F380" s="144" t="s">
        <v>1132</v>
      </c>
      <c r="G380" s="144" t="s">
        <v>657</v>
      </c>
      <c r="H380" s="144" t="s">
        <v>1636</v>
      </c>
      <c r="I380" s="144" t="s">
        <v>1132</v>
      </c>
      <c r="J380" s="144" t="s">
        <v>1449</v>
      </c>
      <c r="K380" s="144" t="s">
        <v>1998</v>
      </c>
      <c r="L380" s="144" t="s">
        <v>1999</v>
      </c>
    </row>
    <row r="381" spans="1:12" ht="16.5">
      <c r="A381" t="s">
        <v>1142</v>
      </c>
      <c r="B381"/>
      <c r="C381" s="144" t="s">
        <v>1120</v>
      </c>
      <c r="D381" s="144" t="s">
        <v>1052</v>
      </c>
      <c r="E381" s="144" t="s">
        <v>903</v>
      </c>
      <c r="F381" s="144" t="s">
        <v>1120</v>
      </c>
      <c r="G381" s="144" t="s">
        <v>581</v>
      </c>
      <c r="H381" s="144" t="s">
        <v>581</v>
      </c>
      <c r="I381" s="144" t="s">
        <v>903</v>
      </c>
      <c r="J381" s="144" t="s">
        <v>1120</v>
      </c>
      <c r="K381" s="144" t="s">
        <v>2843</v>
      </c>
      <c r="L381" s="144" t="s">
        <v>2844</v>
      </c>
    </row>
    <row r="382" spans="1:12" ht="16.5">
      <c r="A382" t="s">
        <v>1143</v>
      </c>
      <c r="B382"/>
      <c r="C382" s="144" t="s">
        <v>1659</v>
      </c>
      <c r="D382" s="144" t="s">
        <v>1753</v>
      </c>
      <c r="E382" s="144" t="s">
        <v>1557</v>
      </c>
      <c r="F382" s="144" t="s">
        <v>1972</v>
      </c>
      <c r="G382" s="144" t="s">
        <v>820</v>
      </c>
      <c r="H382" s="144" t="s">
        <v>1396</v>
      </c>
      <c r="I382" s="144" t="s">
        <v>1659</v>
      </c>
      <c r="J382" s="144" t="s">
        <v>1972</v>
      </c>
      <c r="K382" s="144" t="s">
        <v>2845</v>
      </c>
      <c r="L382" s="144" t="s">
        <v>2846</v>
      </c>
    </row>
    <row r="383" spans="1:12" ht="16.5">
      <c r="A383" t="s">
        <v>1144</v>
      </c>
      <c r="B383"/>
      <c r="C383" s="144" t="s">
        <v>1370</v>
      </c>
      <c r="D383" s="144" t="s">
        <v>988</v>
      </c>
      <c r="E383" s="144" t="s">
        <v>765</v>
      </c>
      <c r="F383" s="144" t="s">
        <v>1370</v>
      </c>
      <c r="G383" s="144" t="s">
        <v>581</v>
      </c>
      <c r="H383" s="144" t="s">
        <v>581</v>
      </c>
      <c r="I383" s="144" t="s">
        <v>1370</v>
      </c>
      <c r="J383" s="144" t="s">
        <v>988</v>
      </c>
      <c r="K383" s="144" t="s">
        <v>2847</v>
      </c>
      <c r="L383" s="144" t="s">
        <v>2848</v>
      </c>
    </row>
    <row r="384" spans="1:12" ht="16.5">
      <c r="A384" t="s">
        <v>2849</v>
      </c>
      <c r="B384" t="s">
        <v>2324</v>
      </c>
      <c r="C384" s="144" t="s">
        <v>367</v>
      </c>
      <c r="D384" s="144" t="s">
        <v>367</v>
      </c>
      <c r="E384" s="144" t="s">
        <v>367</v>
      </c>
      <c r="F384" s="144" t="s">
        <v>367</v>
      </c>
      <c r="G384" s="144" t="s">
        <v>367</v>
      </c>
      <c r="H384" s="144" t="s">
        <v>367</v>
      </c>
      <c r="I384" s="144" t="s">
        <v>367</v>
      </c>
      <c r="J384" s="144" t="s">
        <v>367</v>
      </c>
      <c r="K384" s="144" t="s">
        <v>367</v>
      </c>
      <c r="L384" s="144" t="s">
        <v>367</v>
      </c>
    </row>
    <row r="385" spans="1:12" ht="16.5">
      <c r="A385" t="s">
        <v>1146</v>
      </c>
      <c r="B385"/>
      <c r="C385" s="144" t="s">
        <v>1656</v>
      </c>
      <c r="D385" s="144" t="s">
        <v>1656</v>
      </c>
      <c r="E385" s="144" t="s">
        <v>802</v>
      </c>
      <c r="F385" s="144" t="s">
        <v>802</v>
      </c>
      <c r="G385" s="144" t="s">
        <v>571</v>
      </c>
      <c r="H385" s="144" t="s">
        <v>1297</v>
      </c>
      <c r="I385" s="144" t="s">
        <v>802</v>
      </c>
      <c r="J385" s="144" t="s">
        <v>1525</v>
      </c>
      <c r="K385" s="144" t="s">
        <v>2850</v>
      </c>
      <c r="L385" s="144" t="s">
        <v>2851</v>
      </c>
    </row>
    <row r="386" spans="1:12" ht="16.5">
      <c r="A386" t="s">
        <v>1147</v>
      </c>
      <c r="B386"/>
      <c r="C386" s="144" t="s">
        <v>710</v>
      </c>
      <c r="D386" s="144" t="s">
        <v>700</v>
      </c>
      <c r="E386" s="144" t="s">
        <v>637</v>
      </c>
      <c r="F386" s="144" t="s">
        <v>710</v>
      </c>
      <c r="G386" s="144" t="s">
        <v>581</v>
      </c>
      <c r="H386" s="144" t="s">
        <v>581</v>
      </c>
      <c r="I386" s="144" t="s">
        <v>710</v>
      </c>
      <c r="J386" s="144" t="s">
        <v>700</v>
      </c>
      <c r="K386" s="144" t="s">
        <v>2852</v>
      </c>
      <c r="L386" s="144" t="s">
        <v>2853</v>
      </c>
    </row>
    <row r="387" spans="1:12" ht="16.5">
      <c r="A387" t="s">
        <v>206</v>
      </c>
      <c r="B387"/>
      <c r="C387" s="144" t="s">
        <v>1129</v>
      </c>
      <c r="D387" s="144" t="s">
        <v>1129</v>
      </c>
      <c r="E387" s="144" t="s">
        <v>563</v>
      </c>
      <c r="F387" s="144" t="s">
        <v>1008</v>
      </c>
      <c r="G387" s="144" t="s">
        <v>581</v>
      </c>
      <c r="H387" s="144" t="s">
        <v>581</v>
      </c>
      <c r="I387" s="144" t="s">
        <v>1008</v>
      </c>
      <c r="J387" s="144" t="s">
        <v>1129</v>
      </c>
      <c r="K387" s="144" t="s">
        <v>2854</v>
      </c>
      <c r="L387" s="144" t="s">
        <v>2855</v>
      </c>
    </row>
    <row r="388" spans="1:12" ht="16.5">
      <c r="A388" t="s">
        <v>1148</v>
      </c>
      <c r="B388"/>
      <c r="C388" s="144" t="s">
        <v>881</v>
      </c>
      <c r="D388" s="144" t="s">
        <v>881</v>
      </c>
      <c r="E388" s="144" t="s">
        <v>880</v>
      </c>
      <c r="F388" s="144" t="s">
        <v>570</v>
      </c>
      <c r="G388" s="144" t="s">
        <v>609</v>
      </c>
      <c r="H388" s="144" t="s">
        <v>2000</v>
      </c>
      <c r="I388" s="144" t="s">
        <v>880</v>
      </c>
      <c r="J388" s="144" t="s">
        <v>570</v>
      </c>
      <c r="K388" s="144" t="s">
        <v>2856</v>
      </c>
      <c r="L388" s="144" t="s">
        <v>2857</v>
      </c>
    </row>
    <row r="389" spans="1:12" ht="16.5">
      <c r="A389" t="s">
        <v>1149</v>
      </c>
      <c r="B389"/>
      <c r="C389" s="144" t="s">
        <v>1216</v>
      </c>
      <c r="D389" s="144" t="s">
        <v>628</v>
      </c>
      <c r="E389" s="144" t="s">
        <v>1150</v>
      </c>
      <c r="F389" s="144" t="s">
        <v>1150</v>
      </c>
      <c r="G389" s="144" t="s">
        <v>657</v>
      </c>
      <c r="H389" s="144" t="s">
        <v>897</v>
      </c>
      <c r="I389" s="144" t="s">
        <v>1150</v>
      </c>
      <c r="J389" s="144" t="s">
        <v>628</v>
      </c>
      <c r="K389" s="144" t="s">
        <v>2858</v>
      </c>
      <c r="L389" s="144" t="s">
        <v>2859</v>
      </c>
    </row>
    <row r="390" spans="1:12" ht="16.5">
      <c r="A390" t="s">
        <v>1151</v>
      </c>
      <c r="B390"/>
      <c r="C390" s="144" t="s">
        <v>1865</v>
      </c>
      <c r="D390" s="144" t="s">
        <v>969</v>
      </c>
      <c r="E390" s="144" t="s">
        <v>1172</v>
      </c>
      <c r="F390" s="144" t="s">
        <v>1784</v>
      </c>
      <c r="G390" s="144" t="s">
        <v>592</v>
      </c>
      <c r="H390" s="144" t="s">
        <v>1586</v>
      </c>
      <c r="I390" s="144" t="s">
        <v>1865</v>
      </c>
      <c r="J390" s="144" t="s">
        <v>1784</v>
      </c>
      <c r="K390" s="144" t="s">
        <v>2860</v>
      </c>
      <c r="L390" s="144" t="s">
        <v>2861</v>
      </c>
    </row>
    <row r="391" spans="1:12" ht="16.5">
      <c r="A391" t="s">
        <v>1153</v>
      </c>
      <c r="B391"/>
      <c r="C391" s="144" t="s">
        <v>1442</v>
      </c>
      <c r="D391" s="144" t="s">
        <v>2002</v>
      </c>
      <c r="E391" s="144" t="s">
        <v>1442</v>
      </c>
      <c r="F391" s="144" t="s">
        <v>1442</v>
      </c>
      <c r="G391" s="144" t="s">
        <v>581</v>
      </c>
      <c r="H391" s="144" t="s">
        <v>581</v>
      </c>
      <c r="I391" s="144" t="s">
        <v>1442</v>
      </c>
      <c r="J391" s="144" t="s">
        <v>879</v>
      </c>
      <c r="K391" s="144" t="s">
        <v>2862</v>
      </c>
      <c r="L391" s="144" t="s">
        <v>2863</v>
      </c>
    </row>
    <row r="392" spans="1:12" ht="16.5">
      <c r="A392" t="s">
        <v>1154</v>
      </c>
      <c r="B392"/>
      <c r="C392" s="144" t="s">
        <v>1135</v>
      </c>
      <c r="D392" s="144" t="s">
        <v>711</v>
      </c>
      <c r="E392" s="144" t="s">
        <v>1135</v>
      </c>
      <c r="F392" s="144" t="s">
        <v>711</v>
      </c>
      <c r="G392" s="144" t="s">
        <v>580</v>
      </c>
      <c r="H392" s="144" t="s">
        <v>731</v>
      </c>
      <c r="I392" s="144" t="s">
        <v>1135</v>
      </c>
      <c r="J392" s="144" t="s">
        <v>711</v>
      </c>
      <c r="K392" s="144" t="s">
        <v>2864</v>
      </c>
      <c r="L392" s="144" t="s">
        <v>2865</v>
      </c>
    </row>
    <row r="393" spans="1:12" ht="16.5">
      <c r="A393" t="s">
        <v>1156</v>
      </c>
      <c r="B393"/>
      <c r="C393" s="144" t="s">
        <v>727</v>
      </c>
      <c r="D393" s="144" t="s">
        <v>726</v>
      </c>
      <c r="E393" s="144" t="s">
        <v>727</v>
      </c>
      <c r="F393" s="144" t="s">
        <v>726</v>
      </c>
      <c r="G393" s="144" t="s">
        <v>592</v>
      </c>
      <c r="H393" s="144" t="s">
        <v>1595</v>
      </c>
      <c r="I393" s="144" t="s">
        <v>727</v>
      </c>
      <c r="J393" s="144" t="s">
        <v>726</v>
      </c>
      <c r="K393" s="144" t="s">
        <v>2866</v>
      </c>
      <c r="L393" s="144" t="s">
        <v>2867</v>
      </c>
    </row>
    <row r="394" spans="1:12" ht="16.5">
      <c r="A394" t="s">
        <v>1157</v>
      </c>
      <c r="B394"/>
      <c r="C394" s="144" t="s">
        <v>1354</v>
      </c>
      <c r="D394" s="144" t="s">
        <v>1250</v>
      </c>
      <c r="E394" s="144" t="s">
        <v>1354</v>
      </c>
      <c r="F394" s="144" t="s">
        <v>1354</v>
      </c>
      <c r="G394" s="144" t="s">
        <v>581</v>
      </c>
      <c r="H394" s="144" t="s">
        <v>581</v>
      </c>
      <c r="I394" s="144" t="s">
        <v>1354</v>
      </c>
      <c r="J394" s="144" t="s">
        <v>1250</v>
      </c>
      <c r="K394" s="144" t="s">
        <v>2868</v>
      </c>
      <c r="L394" s="144" t="s">
        <v>2869</v>
      </c>
    </row>
    <row r="395" spans="1:12" ht="16.5">
      <c r="A395" t="s">
        <v>1159</v>
      </c>
      <c r="B395"/>
      <c r="C395" s="144" t="s">
        <v>606</v>
      </c>
      <c r="D395" s="144" t="s">
        <v>1380</v>
      </c>
      <c r="E395" s="144" t="s">
        <v>606</v>
      </c>
      <c r="F395" s="144" t="s">
        <v>1515</v>
      </c>
      <c r="G395" s="144" t="s">
        <v>882</v>
      </c>
      <c r="H395" s="144" t="s">
        <v>2870</v>
      </c>
      <c r="I395" s="144" t="s">
        <v>1345</v>
      </c>
      <c r="J395" s="144" t="s">
        <v>1515</v>
      </c>
      <c r="K395" s="144" t="s">
        <v>2871</v>
      </c>
      <c r="L395" s="144" t="s">
        <v>2872</v>
      </c>
    </row>
    <row r="396" spans="1:12" ht="16.5">
      <c r="A396" t="s">
        <v>110</v>
      </c>
      <c r="B396"/>
      <c r="C396" s="144" t="s">
        <v>552</v>
      </c>
      <c r="D396" s="144" t="s">
        <v>552</v>
      </c>
      <c r="E396" s="144" t="s">
        <v>844</v>
      </c>
      <c r="F396" s="144" t="s">
        <v>552</v>
      </c>
      <c r="G396" s="144" t="s">
        <v>580</v>
      </c>
      <c r="H396" s="144" t="s">
        <v>1657</v>
      </c>
      <c r="I396" s="144" t="s">
        <v>845</v>
      </c>
      <c r="J396" s="144" t="s">
        <v>552</v>
      </c>
      <c r="K396" s="144" t="s">
        <v>2873</v>
      </c>
      <c r="L396" s="144" t="s">
        <v>2874</v>
      </c>
    </row>
    <row r="397" spans="1:12" ht="16.5">
      <c r="A397" t="s">
        <v>1160</v>
      </c>
      <c r="B397"/>
      <c r="C397" s="144" t="s">
        <v>1161</v>
      </c>
      <c r="D397" s="144" t="s">
        <v>1161</v>
      </c>
      <c r="E397" s="144" t="s">
        <v>1219</v>
      </c>
      <c r="F397" s="144" t="s">
        <v>1219</v>
      </c>
      <c r="G397" s="144" t="s">
        <v>657</v>
      </c>
      <c r="H397" s="144" t="s">
        <v>2875</v>
      </c>
      <c r="I397" s="144" t="s">
        <v>1219</v>
      </c>
      <c r="J397" s="144" t="s">
        <v>946</v>
      </c>
      <c r="K397" s="144" t="s">
        <v>2876</v>
      </c>
      <c r="L397" s="144" t="s">
        <v>2877</v>
      </c>
    </row>
    <row r="398" spans="1:12" ht="16.5">
      <c r="A398" t="s">
        <v>1162</v>
      </c>
      <c r="B398"/>
      <c r="C398" s="144" t="s">
        <v>841</v>
      </c>
      <c r="D398" s="144" t="s">
        <v>841</v>
      </c>
      <c r="E398" s="144" t="s">
        <v>842</v>
      </c>
      <c r="F398" s="144" t="s">
        <v>842</v>
      </c>
      <c r="G398" s="144" t="s">
        <v>581</v>
      </c>
      <c r="H398" s="144" t="s">
        <v>581</v>
      </c>
      <c r="I398" s="144" t="s">
        <v>842</v>
      </c>
      <c r="J398" s="144" t="s">
        <v>841</v>
      </c>
      <c r="K398" s="144" t="s">
        <v>2878</v>
      </c>
      <c r="L398" s="144" t="s">
        <v>2879</v>
      </c>
    </row>
    <row r="399" spans="1:12" ht="16.5">
      <c r="A399" t="s">
        <v>1163</v>
      </c>
      <c r="B399"/>
      <c r="C399" s="144" t="s">
        <v>1141</v>
      </c>
      <c r="D399" s="144" t="s">
        <v>1141</v>
      </c>
      <c r="E399" s="144" t="s">
        <v>1449</v>
      </c>
      <c r="F399" s="144" t="s">
        <v>1449</v>
      </c>
      <c r="G399" s="144" t="s">
        <v>592</v>
      </c>
      <c r="H399" s="144" t="s">
        <v>1814</v>
      </c>
      <c r="I399" s="144" t="s">
        <v>1449</v>
      </c>
      <c r="J399" s="144" t="s">
        <v>1141</v>
      </c>
      <c r="K399" s="144" t="s">
        <v>2880</v>
      </c>
      <c r="L399" s="144" t="s">
        <v>2881</v>
      </c>
    </row>
    <row r="400" spans="1:12" ht="16.5">
      <c r="A400" t="s">
        <v>89</v>
      </c>
      <c r="B400"/>
      <c r="C400" s="144">
        <v>15.5</v>
      </c>
      <c r="D400" s="144">
        <v>15.8</v>
      </c>
      <c r="E400" s="144">
        <v>15.5</v>
      </c>
      <c r="F400" s="144">
        <v>15.5</v>
      </c>
      <c r="G400" s="144">
        <v>0</v>
      </c>
      <c r="H400" s="144">
        <v>0</v>
      </c>
      <c r="I400" s="144">
        <v>15.5</v>
      </c>
      <c r="J400" s="144">
        <v>15.6</v>
      </c>
      <c r="K400" s="144">
        <v>849850</v>
      </c>
      <c r="L400" s="144">
        <v>13236</v>
      </c>
    </row>
    <row r="401" spans="1:12" ht="16.5">
      <c r="A401" t="s">
        <v>303</v>
      </c>
      <c r="B401"/>
      <c r="C401" s="144" t="s">
        <v>741</v>
      </c>
      <c r="D401" s="144" t="s">
        <v>526</v>
      </c>
      <c r="E401" s="144" t="s">
        <v>741</v>
      </c>
      <c r="F401" s="144" t="s">
        <v>742</v>
      </c>
      <c r="G401" s="144" t="s">
        <v>581</v>
      </c>
      <c r="H401" s="144" t="s">
        <v>581</v>
      </c>
      <c r="I401" s="144">
        <v>12.9</v>
      </c>
      <c r="J401" s="144">
        <v>13</v>
      </c>
      <c r="K401" s="144" t="s">
        <v>2882</v>
      </c>
      <c r="L401" s="144" t="s">
        <v>2883</v>
      </c>
    </row>
    <row r="402" spans="1:12" ht="16.5">
      <c r="A402" t="s">
        <v>1165</v>
      </c>
      <c r="B402"/>
      <c r="C402" s="144" t="s">
        <v>2004</v>
      </c>
      <c r="D402" s="144" t="s">
        <v>2004</v>
      </c>
      <c r="E402" s="144" t="s">
        <v>2884</v>
      </c>
      <c r="F402" s="144" t="s">
        <v>2884</v>
      </c>
      <c r="G402" s="144" t="s">
        <v>625</v>
      </c>
      <c r="H402" s="144" t="s">
        <v>1787</v>
      </c>
      <c r="I402" s="144">
        <v>188</v>
      </c>
      <c r="J402" s="144">
        <v>192</v>
      </c>
      <c r="K402" s="144" t="s">
        <v>2885</v>
      </c>
      <c r="L402" s="144" t="s">
        <v>2886</v>
      </c>
    </row>
    <row r="403" spans="1:12" ht="16.5">
      <c r="A403" t="s">
        <v>279</v>
      </c>
      <c r="B403"/>
      <c r="C403" s="144" t="s">
        <v>1009</v>
      </c>
      <c r="D403" s="144" t="s">
        <v>544</v>
      </c>
      <c r="E403" s="144" t="s">
        <v>705</v>
      </c>
      <c r="F403" s="144" t="s">
        <v>544</v>
      </c>
      <c r="G403" s="144" t="s">
        <v>770</v>
      </c>
      <c r="H403" s="144" t="s">
        <v>2714</v>
      </c>
      <c r="I403" s="144">
        <v>10.199999999999999</v>
      </c>
      <c r="J403" s="144">
        <v>10.3</v>
      </c>
      <c r="K403" s="144" t="s">
        <v>2887</v>
      </c>
      <c r="L403" s="144" t="s">
        <v>2888</v>
      </c>
    </row>
    <row r="404" spans="1:12" ht="16.5">
      <c r="A404" t="s">
        <v>1167</v>
      </c>
      <c r="B404"/>
      <c r="C404" s="144" t="s">
        <v>2005</v>
      </c>
      <c r="D404" s="144" t="s">
        <v>2005</v>
      </c>
      <c r="E404" s="144" t="s">
        <v>2005</v>
      </c>
      <c r="F404" s="144" t="s">
        <v>2005</v>
      </c>
      <c r="G404" s="144" t="s">
        <v>633</v>
      </c>
      <c r="H404" s="144" t="s">
        <v>897</v>
      </c>
      <c r="I404" s="144">
        <v>48.25</v>
      </c>
      <c r="J404" s="144">
        <v>48.75</v>
      </c>
      <c r="K404" s="144" t="s">
        <v>2006</v>
      </c>
      <c r="L404" s="144" t="s">
        <v>2007</v>
      </c>
    </row>
    <row r="405" spans="1:12" ht="16.5">
      <c r="A405" t="s">
        <v>2889</v>
      </c>
      <c r="B405" t="s">
        <v>2244</v>
      </c>
      <c r="C405" s="144" t="s">
        <v>1354</v>
      </c>
      <c r="D405" s="144" t="s">
        <v>1250</v>
      </c>
      <c r="E405" s="144" t="s">
        <v>1354</v>
      </c>
      <c r="F405" s="144" t="s">
        <v>1354</v>
      </c>
      <c r="G405" s="144" t="s">
        <v>571</v>
      </c>
      <c r="H405" s="144" t="s">
        <v>2890</v>
      </c>
      <c r="I405" s="144">
        <v>0.27</v>
      </c>
      <c r="J405" s="144">
        <v>0.28000000000000003</v>
      </c>
      <c r="K405" s="144" t="s">
        <v>2891</v>
      </c>
      <c r="L405" s="144" t="s">
        <v>706</v>
      </c>
    </row>
    <row r="406" spans="1:12" ht="16.5">
      <c r="A406" t="s">
        <v>182</v>
      </c>
      <c r="B406"/>
      <c r="C406" s="144" t="s">
        <v>865</v>
      </c>
      <c r="D406" s="144" t="s">
        <v>865</v>
      </c>
      <c r="E406" s="144" t="s">
        <v>557</v>
      </c>
      <c r="F406" s="144" t="s">
        <v>557</v>
      </c>
      <c r="G406" s="144" t="s">
        <v>581</v>
      </c>
      <c r="H406" s="144" t="s">
        <v>581</v>
      </c>
      <c r="I406" s="144">
        <v>25.25</v>
      </c>
      <c r="J406" s="144">
        <v>25.5</v>
      </c>
      <c r="K406" s="144" t="s">
        <v>2892</v>
      </c>
      <c r="L406" s="144" t="s">
        <v>2893</v>
      </c>
    </row>
    <row r="407" spans="1:12" ht="16.5">
      <c r="A407" t="s">
        <v>341</v>
      </c>
      <c r="B407"/>
      <c r="C407" s="144" t="s">
        <v>1246</v>
      </c>
      <c r="D407" s="144" t="s">
        <v>1882</v>
      </c>
      <c r="E407" s="144" t="s">
        <v>1693</v>
      </c>
      <c r="F407" s="144" t="s">
        <v>1246</v>
      </c>
      <c r="G407" s="144" t="s">
        <v>703</v>
      </c>
      <c r="H407" s="144" t="s">
        <v>1599</v>
      </c>
      <c r="I407" s="144">
        <v>53.5</v>
      </c>
      <c r="J407" s="144">
        <v>53.75</v>
      </c>
      <c r="K407" s="144" t="s">
        <v>2894</v>
      </c>
      <c r="L407" s="144" t="s">
        <v>2895</v>
      </c>
    </row>
    <row r="408" spans="1:12" ht="16.5">
      <c r="A408" t="s">
        <v>156</v>
      </c>
      <c r="B408"/>
      <c r="C408" s="144" t="s">
        <v>935</v>
      </c>
      <c r="D408" s="144" t="s">
        <v>1604</v>
      </c>
      <c r="E408" s="144" t="s">
        <v>935</v>
      </c>
      <c r="F408" s="144" t="s">
        <v>799</v>
      </c>
      <c r="G408" s="144" t="s">
        <v>653</v>
      </c>
      <c r="H408" s="144" t="s">
        <v>2009</v>
      </c>
      <c r="I408" s="144">
        <v>3.26</v>
      </c>
      <c r="J408" s="144">
        <v>3.28</v>
      </c>
      <c r="K408" s="144" t="s">
        <v>2896</v>
      </c>
      <c r="L408" s="144" t="s">
        <v>2897</v>
      </c>
    </row>
    <row r="409" spans="1:12" ht="16.5">
      <c r="A409" t="s">
        <v>1171</v>
      </c>
      <c r="B409"/>
      <c r="C409" s="144" t="s">
        <v>959</v>
      </c>
      <c r="D409" s="144" t="s">
        <v>1260</v>
      </c>
      <c r="E409" s="144" t="s">
        <v>1349</v>
      </c>
      <c r="F409" s="144" t="s">
        <v>1125</v>
      </c>
      <c r="G409" s="144" t="s">
        <v>661</v>
      </c>
      <c r="H409" s="144" t="s">
        <v>1870</v>
      </c>
      <c r="I409" s="144">
        <v>1.68</v>
      </c>
      <c r="J409" s="144">
        <v>1.69</v>
      </c>
      <c r="K409" s="144" t="s">
        <v>2898</v>
      </c>
      <c r="L409" s="144" t="s">
        <v>2899</v>
      </c>
    </row>
    <row r="410" spans="1:12" ht="16.5">
      <c r="A410" t="s">
        <v>1173</v>
      </c>
      <c r="B410"/>
      <c r="C410" s="144" t="s">
        <v>1117</v>
      </c>
      <c r="D410" s="144" t="s">
        <v>2010</v>
      </c>
      <c r="E410" s="144" t="s">
        <v>1670</v>
      </c>
      <c r="F410" s="144" t="s">
        <v>1670</v>
      </c>
      <c r="G410" s="144" t="s">
        <v>571</v>
      </c>
      <c r="H410" s="144" t="s">
        <v>1605</v>
      </c>
      <c r="I410" s="144">
        <v>0.64</v>
      </c>
      <c r="J410" s="144">
        <v>0.65</v>
      </c>
      <c r="K410" s="144" t="s">
        <v>2900</v>
      </c>
      <c r="L410" s="144" t="s">
        <v>2901</v>
      </c>
    </row>
    <row r="411" spans="1:12" ht="16.5">
      <c r="A411" t="s">
        <v>148</v>
      </c>
      <c r="B411"/>
      <c r="C411" s="144" t="s">
        <v>561</v>
      </c>
      <c r="D411" s="144" t="s">
        <v>561</v>
      </c>
      <c r="E411" s="144" t="s">
        <v>737</v>
      </c>
      <c r="F411" s="144" t="s">
        <v>561</v>
      </c>
      <c r="G411" s="144" t="s">
        <v>581</v>
      </c>
      <c r="H411" s="144" t="s">
        <v>581</v>
      </c>
      <c r="I411" s="144">
        <v>13.3</v>
      </c>
      <c r="J411" s="144">
        <v>13.4</v>
      </c>
      <c r="K411" s="144" t="s">
        <v>2902</v>
      </c>
      <c r="L411" s="144" t="s">
        <v>2903</v>
      </c>
    </row>
    <row r="412" spans="1:12" ht="16.5">
      <c r="A412" t="s">
        <v>1175</v>
      </c>
      <c r="B412"/>
      <c r="C412" s="144" t="s">
        <v>1170</v>
      </c>
      <c r="D412" s="144" t="s">
        <v>1170</v>
      </c>
      <c r="E412" s="144" t="s">
        <v>656</v>
      </c>
      <c r="F412" s="144" t="s">
        <v>907</v>
      </c>
      <c r="G412" s="144" t="s">
        <v>661</v>
      </c>
      <c r="H412" s="144" t="s">
        <v>1777</v>
      </c>
      <c r="I412" s="144">
        <v>3.82</v>
      </c>
      <c r="J412" s="144">
        <v>3.84</v>
      </c>
      <c r="K412" s="144" t="s">
        <v>2904</v>
      </c>
      <c r="L412" s="144" t="s">
        <v>2905</v>
      </c>
    </row>
    <row r="413" spans="1:12" ht="16.5">
      <c r="A413" t="s">
        <v>1176</v>
      </c>
      <c r="B413"/>
      <c r="C413" s="144" t="s">
        <v>767</v>
      </c>
      <c r="D413" s="144" t="s">
        <v>1625</v>
      </c>
      <c r="E413" s="144" t="s">
        <v>767</v>
      </c>
      <c r="F413" s="144" t="s">
        <v>1625</v>
      </c>
      <c r="G413" s="144" t="s">
        <v>625</v>
      </c>
      <c r="H413" s="144" t="s">
        <v>709</v>
      </c>
      <c r="I413" s="144">
        <v>27.25</v>
      </c>
      <c r="J413" s="144">
        <v>27.75</v>
      </c>
      <c r="K413" s="144" t="s">
        <v>2906</v>
      </c>
      <c r="L413" s="144" t="s">
        <v>2907</v>
      </c>
    </row>
    <row r="414" spans="1:12" ht="16.5">
      <c r="A414" t="s">
        <v>1177</v>
      </c>
      <c r="B414"/>
      <c r="C414" s="144" t="s">
        <v>1429</v>
      </c>
      <c r="D414" s="144" t="s">
        <v>1429</v>
      </c>
      <c r="E414" s="144" t="s">
        <v>1804</v>
      </c>
      <c r="F414" s="144" t="s">
        <v>1666</v>
      </c>
      <c r="G414" s="144" t="s">
        <v>581</v>
      </c>
      <c r="H414" s="144" t="s">
        <v>581</v>
      </c>
      <c r="I414" s="144">
        <v>0.15</v>
      </c>
      <c r="J414" s="144">
        <v>0.16</v>
      </c>
      <c r="K414" s="144" t="s">
        <v>2908</v>
      </c>
      <c r="L414" s="144" t="s">
        <v>2909</v>
      </c>
    </row>
    <row r="415" spans="1:12" ht="16.5">
      <c r="A415" t="s">
        <v>116</v>
      </c>
      <c r="B415"/>
      <c r="C415" s="144" t="s">
        <v>1620</v>
      </c>
      <c r="D415" s="144" t="s">
        <v>1620</v>
      </c>
      <c r="E415" s="144" t="s">
        <v>1619</v>
      </c>
      <c r="F415" s="144" t="s">
        <v>1619</v>
      </c>
      <c r="G415" s="144" t="s">
        <v>581</v>
      </c>
      <c r="H415" s="144" t="s">
        <v>581</v>
      </c>
      <c r="I415" s="144">
        <v>38.75</v>
      </c>
      <c r="J415" s="144">
        <v>39</v>
      </c>
      <c r="K415" s="144" t="s">
        <v>2910</v>
      </c>
      <c r="L415" s="144" t="s">
        <v>2911</v>
      </c>
    </row>
    <row r="416" spans="1:12" ht="16.5">
      <c r="A416" t="s">
        <v>1181</v>
      </c>
      <c r="B416"/>
      <c r="C416" s="144" t="s">
        <v>1727</v>
      </c>
      <c r="D416" s="144" t="s">
        <v>1727</v>
      </c>
      <c r="E416" s="144" t="s">
        <v>1727</v>
      </c>
      <c r="F416" s="144" t="s">
        <v>1727</v>
      </c>
      <c r="G416" s="144" t="s">
        <v>581</v>
      </c>
      <c r="H416" s="144" t="s">
        <v>581</v>
      </c>
      <c r="I416" s="144">
        <v>24.9</v>
      </c>
      <c r="J416" s="144">
        <v>25</v>
      </c>
      <c r="K416" s="144" t="s">
        <v>2012</v>
      </c>
      <c r="L416" s="144" t="s">
        <v>2013</v>
      </c>
    </row>
    <row r="417" spans="1:12" ht="16.5">
      <c r="A417" t="s">
        <v>1182</v>
      </c>
      <c r="B417"/>
      <c r="C417" s="144" t="s">
        <v>2912</v>
      </c>
      <c r="D417" s="144" t="s">
        <v>2912</v>
      </c>
      <c r="E417" s="144" t="s">
        <v>2912</v>
      </c>
      <c r="F417" s="144" t="s">
        <v>2912</v>
      </c>
      <c r="G417" s="144" t="s">
        <v>625</v>
      </c>
      <c r="H417" s="144" t="s">
        <v>2037</v>
      </c>
      <c r="I417" s="144">
        <v>159</v>
      </c>
      <c r="J417" s="144">
        <v>162.5</v>
      </c>
      <c r="K417" s="144" t="s">
        <v>1989</v>
      </c>
      <c r="L417" s="144" t="s">
        <v>885</v>
      </c>
    </row>
    <row r="418" spans="1:12" ht="16.5">
      <c r="A418" t="s">
        <v>104</v>
      </c>
      <c r="B418"/>
      <c r="C418" s="144" t="s">
        <v>737</v>
      </c>
      <c r="D418" s="144" t="s">
        <v>561</v>
      </c>
      <c r="E418" s="144" t="s">
        <v>740</v>
      </c>
      <c r="F418" s="144" t="s">
        <v>561</v>
      </c>
      <c r="G418" s="144" t="s">
        <v>581</v>
      </c>
      <c r="H418" s="144" t="s">
        <v>581</v>
      </c>
      <c r="I418" s="144">
        <v>13.3</v>
      </c>
      <c r="J418" s="144">
        <v>13.4</v>
      </c>
      <c r="K418" s="144" t="s">
        <v>2913</v>
      </c>
      <c r="L418" s="144" t="s">
        <v>2914</v>
      </c>
    </row>
    <row r="419" spans="1:12" ht="16.5">
      <c r="A419" t="s">
        <v>1183</v>
      </c>
      <c r="B419"/>
      <c r="C419" s="144" t="s">
        <v>868</v>
      </c>
      <c r="D419" s="144" t="s">
        <v>659</v>
      </c>
      <c r="E419" s="144" t="s">
        <v>847</v>
      </c>
      <c r="F419" s="144" t="s">
        <v>1155</v>
      </c>
      <c r="G419" s="144" t="s">
        <v>657</v>
      </c>
      <c r="H419" s="144" t="s">
        <v>1779</v>
      </c>
      <c r="I419" s="144">
        <v>4.84</v>
      </c>
      <c r="J419" s="144">
        <v>4.8600000000000003</v>
      </c>
      <c r="K419" s="144" t="s">
        <v>2915</v>
      </c>
      <c r="L419" s="144" t="s">
        <v>2916</v>
      </c>
    </row>
    <row r="420" spans="1:12" ht="16.5">
      <c r="A420" t="s">
        <v>1186</v>
      </c>
      <c r="B420"/>
      <c r="C420" s="144" t="s">
        <v>1642</v>
      </c>
      <c r="D420" s="144" t="s">
        <v>1642</v>
      </c>
      <c r="E420" s="144" t="s">
        <v>1609</v>
      </c>
      <c r="F420" s="144" t="s">
        <v>1609</v>
      </c>
      <c r="G420" s="144" t="s">
        <v>616</v>
      </c>
      <c r="H420" s="144" t="s">
        <v>692</v>
      </c>
      <c r="I420" s="144">
        <v>20</v>
      </c>
      <c r="J420" s="144">
        <v>20.100000000000001</v>
      </c>
      <c r="K420" s="144" t="s">
        <v>1957</v>
      </c>
      <c r="L420" s="144" t="s">
        <v>1020</v>
      </c>
    </row>
    <row r="421" spans="1:12" ht="16.5">
      <c r="A421" t="s">
        <v>1188</v>
      </c>
      <c r="B421"/>
      <c r="C421" s="144" t="s">
        <v>1645</v>
      </c>
      <c r="D421" s="144" t="s">
        <v>537</v>
      </c>
      <c r="E421" s="144" t="s">
        <v>1645</v>
      </c>
      <c r="F421" s="144" t="s">
        <v>1645</v>
      </c>
      <c r="G421" s="144" t="s">
        <v>692</v>
      </c>
      <c r="H421" s="144" t="s">
        <v>892</v>
      </c>
      <c r="I421" s="144">
        <v>58.5</v>
      </c>
      <c r="J421" s="144">
        <v>59</v>
      </c>
      <c r="K421" s="144" t="s">
        <v>2917</v>
      </c>
      <c r="L421" s="144" t="s">
        <v>2918</v>
      </c>
    </row>
    <row r="422" spans="1:12" ht="16.5">
      <c r="A422" t="s">
        <v>1189</v>
      </c>
      <c r="B422"/>
      <c r="C422" s="144" t="s">
        <v>1052</v>
      </c>
      <c r="D422" s="144" t="s">
        <v>838</v>
      </c>
      <c r="E422" s="144" t="s">
        <v>1052</v>
      </c>
      <c r="F422" s="144" t="s">
        <v>1225</v>
      </c>
      <c r="G422" s="144" t="s">
        <v>592</v>
      </c>
      <c r="H422" s="144" t="s">
        <v>1593</v>
      </c>
      <c r="I422" s="144">
        <v>2.1800000000000002</v>
      </c>
      <c r="J422" s="144">
        <v>2.2000000000000002</v>
      </c>
      <c r="K422" s="144" t="s">
        <v>2919</v>
      </c>
      <c r="L422" s="144" t="s">
        <v>2920</v>
      </c>
    </row>
    <row r="423" spans="1:12" ht="16.5">
      <c r="A423" t="s">
        <v>1191</v>
      </c>
      <c r="B423"/>
      <c r="C423" s="144" t="s">
        <v>623</v>
      </c>
      <c r="D423" s="144" t="s">
        <v>516</v>
      </c>
      <c r="E423" s="144" t="s">
        <v>611</v>
      </c>
      <c r="F423" s="144" t="s">
        <v>623</v>
      </c>
      <c r="G423" s="144" t="s">
        <v>581</v>
      </c>
      <c r="H423" s="144" t="s">
        <v>581</v>
      </c>
      <c r="I423" s="144">
        <v>5.6</v>
      </c>
      <c r="J423" s="144">
        <v>5.65</v>
      </c>
      <c r="K423" s="144" t="s">
        <v>2921</v>
      </c>
      <c r="L423" s="144" t="s">
        <v>2922</v>
      </c>
    </row>
    <row r="424" spans="1:12" ht="16.5">
      <c r="A424" t="s">
        <v>244</v>
      </c>
      <c r="B424"/>
      <c r="C424" s="144" t="s">
        <v>1288</v>
      </c>
      <c r="D424" s="144" t="s">
        <v>1288</v>
      </c>
      <c r="E424" s="144" t="s">
        <v>1288</v>
      </c>
      <c r="F424" s="144" t="s">
        <v>1288</v>
      </c>
      <c r="G424" s="144" t="s">
        <v>581</v>
      </c>
      <c r="H424" s="144" t="s">
        <v>581</v>
      </c>
      <c r="I424" s="144">
        <v>14.9</v>
      </c>
      <c r="J424" s="144">
        <v>15</v>
      </c>
      <c r="K424" s="144" t="s">
        <v>2923</v>
      </c>
      <c r="L424" s="144" t="s">
        <v>2924</v>
      </c>
    </row>
    <row r="425" spans="1:12" ht="16.5">
      <c r="A425" t="s">
        <v>1192</v>
      </c>
      <c r="B425"/>
      <c r="C425" s="144" t="s">
        <v>716</v>
      </c>
      <c r="D425" s="144" t="s">
        <v>666</v>
      </c>
      <c r="E425" s="144" t="s">
        <v>716</v>
      </c>
      <c r="F425" s="144" t="s">
        <v>666</v>
      </c>
      <c r="G425" s="144" t="s">
        <v>2025</v>
      </c>
      <c r="H425" s="144" t="s">
        <v>2925</v>
      </c>
      <c r="I425" s="144">
        <v>7.05</v>
      </c>
      <c r="J425" s="144">
        <v>7.15</v>
      </c>
      <c r="K425" s="144" t="s">
        <v>2926</v>
      </c>
      <c r="L425" s="144" t="s">
        <v>2927</v>
      </c>
    </row>
    <row r="426" spans="1:12" ht="16.5">
      <c r="A426" t="s">
        <v>226</v>
      </c>
      <c r="B426"/>
      <c r="C426" s="144" t="s">
        <v>1709</v>
      </c>
      <c r="D426" s="144" t="s">
        <v>549</v>
      </c>
      <c r="E426" s="144" t="s">
        <v>1644</v>
      </c>
      <c r="F426" s="144" t="s">
        <v>1709</v>
      </c>
      <c r="G426" s="144" t="s">
        <v>633</v>
      </c>
      <c r="H426" s="144" t="s">
        <v>1746</v>
      </c>
      <c r="I426" s="144">
        <v>40.5</v>
      </c>
      <c r="J426" s="144">
        <v>40.75</v>
      </c>
      <c r="K426" s="144" t="s">
        <v>2928</v>
      </c>
      <c r="L426" s="144" t="s">
        <v>2929</v>
      </c>
    </row>
    <row r="427" spans="1:12" ht="16.5">
      <c r="A427" t="s">
        <v>1193</v>
      </c>
      <c r="B427"/>
      <c r="C427" s="144" t="s">
        <v>1820</v>
      </c>
      <c r="D427" s="144" t="s">
        <v>1820</v>
      </c>
      <c r="E427" s="144" t="s">
        <v>623</v>
      </c>
      <c r="F427" s="144" t="s">
        <v>949</v>
      </c>
      <c r="G427" s="144" t="s">
        <v>671</v>
      </c>
      <c r="H427" s="144" t="s">
        <v>2930</v>
      </c>
      <c r="I427" s="144">
        <v>5.75</v>
      </c>
      <c r="J427" s="144">
        <v>5.8</v>
      </c>
      <c r="K427" s="144" t="s">
        <v>2931</v>
      </c>
      <c r="L427" s="144" t="s">
        <v>2932</v>
      </c>
    </row>
    <row r="428" spans="1:12" ht="16.5">
      <c r="A428" t="s">
        <v>1194</v>
      </c>
      <c r="B428"/>
      <c r="C428" s="144" t="s">
        <v>493</v>
      </c>
      <c r="D428" s="144" t="s">
        <v>684</v>
      </c>
      <c r="E428" s="144" t="s">
        <v>585</v>
      </c>
      <c r="F428" s="144" t="s">
        <v>493</v>
      </c>
      <c r="G428" s="144" t="s">
        <v>581</v>
      </c>
      <c r="H428" s="144" t="s">
        <v>581</v>
      </c>
      <c r="I428" s="144">
        <v>10.4</v>
      </c>
      <c r="J428" s="144">
        <v>10.6</v>
      </c>
      <c r="K428" s="144" t="s">
        <v>2933</v>
      </c>
      <c r="L428" s="144" t="s">
        <v>2934</v>
      </c>
    </row>
    <row r="429" spans="1:12" ht="16.5">
      <c r="A429" t="s">
        <v>1195</v>
      </c>
      <c r="B429"/>
      <c r="C429" s="144" t="s">
        <v>493</v>
      </c>
      <c r="D429" s="144" t="s">
        <v>684</v>
      </c>
      <c r="E429" s="144" t="s">
        <v>493</v>
      </c>
      <c r="F429" s="144" t="s">
        <v>493</v>
      </c>
      <c r="G429" s="144" t="s">
        <v>581</v>
      </c>
      <c r="H429" s="144" t="s">
        <v>581</v>
      </c>
      <c r="I429" s="144">
        <v>10.4</v>
      </c>
      <c r="J429" s="144">
        <v>10.5</v>
      </c>
      <c r="K429" s="144" t="s">
        <v>2015</v>
      </c>
      <c r="L429" s="144" t="s">
        <v>1850</v>
      </c>
    </row>
    <row r="430" spans="1:12" ht="16.5">
      <c r="A430" t="s">
        <v>179</v>
      </c>
      <c r="B430"/>
      <c r="C430" s="144" t="s">
        <v>545</v>
      </c>
      <c r="D430" s="144" t="s">
        <v>545</v>
      </c>
      <c r="E430" s="144" t="s">
        <v>1704</v>
      </c>
      <c r="F430" s="144" t="s">
        <v>2935</v>
      </c>
      <c r="G430" s="144" t="s">
        <v>633</v>
      </c>
      <c r="H430" s="144" t="s">
        <v>692</v>
      </c>
      <c r="I430" s="144">
        <v>49.25</v>
      </c>
      <c r="J430" s="144">
        <v>49.5</v>
      </c>
      <c r="K430" s="144" t="s">
        <v>2936</v>
      </c>
      <c r="L430" s="144" t="s">
        <v>2937</v>
      </c>
    </row>
    <row r="431" spans="1:12" ht="16.5">
      <c r="A431" t="s">
        <v>1196</v>
      </c>
      <c r="B431"/>
      <c r="C431" s="144" t="s">
        <v>487</v>
      </c>
      <c r="D431" s="144" t="s">
        <v>1723</v>
      </c>
      <c r="E431" s="144" t="s">
        <v>517</v>
      </c>
      <c r="F431" s="144" t="s">
        <v>1723</v>
      </c>
      <c r="G431" s="144" t="s">
        <v>577</v>
      </c>
      <c r="H431" s="144" t="s">
        <v>1706</v>
      </c>
      <c r="I431" s="144">
        <v>4.0999999999999996</v>
      </c>
      <c r="J431" s="144">
        <v>4.12</v>
      </c>
      <c r="K431" s="144" t="s">
        <v>2938</v>
      </c>
      <c r="L431" s="144" t="s">
        <v>2939</v>
      </c>
    </row>
    <row r="432" spans="1:12" ht="16.5">
      <c r="A432" t="s">
        <v>1197</v>
      </c>
      <c r="B432"/>
      <c r="C432" s="144" t="s">
        <v>702</v>
      </c>
      <c r="D432" s="144" t="s">
        <v>1070</v>
      </c>
      <c r="E432" s="144" t="s">
        <v>702</v>
      </c>
      <c r="F432" s="144" t="s">
        <v>1070</v>
      </c>
      <c r="G432" s="144" t="s">
        <v>731</v>
      </c>
      <c r="H432" s="144" t="s">
        <v>2016</v>
      </c>
      <c r="I432" s="144">
        <v>30.5</v>
      </c>
      <c r="J432" s="144">
        <v>30.75</v>
      </c>
      <c r="K432" s="144" t="s">
        <v>2940</v>
      </c>
      <c r="L432" s="144" t="s">
        <v>2941</v>
      </c>
    </row>
    <row r="433" spans="1:12" ht="16.5">
      <c r="A433" t="s">
        <v>1198</v>
      </c>
      <c r="B433"/>
      <c r="C433" s="144" t="s">
        <v>510</v>
      </c>
      <c r="D433" s="144" t="s">
        <v>510</v>
      </c>
      <c r="E433" s="144" t="s">
        <v>510</v>
      </c>
      <c r="F433" s="144" t="s">
        <v>510</v>
      </c>
      <c r="G433" s="144" t="s">
        <v>613</v>
      </c>
      <c r="H433" s="144" t="s">
        <v>921</v>
      </c>
      <c r="I433" s="144">
        <v>6.05</v>
      </c>
      <c r="J433" s="144">
        <v>6.15</v>
      </c>
      <c r="K433" s="144" t="s">
        <v>2017</v>
      </c>
      <c r="L433" s="144" t="s">
        <v>2018</v>
      </c>
    </row>
    <row r="434" spans="1:12" ht="16.5">
      <c r="A434" t="s">
        <v>91</v>
      </c>
      <c r="B434"/>
      <c r="C434" s="144" t="s">
        <v>1758</v>
      </c>
      <c r="D434" s="144" t="s">
        <v>1758</v>
      </c>
      <c r="E434" s="144" t="s">
        <v>911</v>
      </c>
      <c r="F434" s="144" t="s">
        <v>912</v>
      </c>
      <c r="G434" s="144" t="s">
        <v>581</v>
      </c>
      <c r="H434" s="144" t="s">
        <v>581</v>
      </c>
      <c r="I434" s="144">
        <v>4.74</v>
      </c>
      <c r="J434" s="144">
        <v>4.76</v>
      </c>
      <c r="K434" s="144" t="s">
        <v>2942</v>
      </c>
      <c r="L434" s="144" t="s">
        <v>2943</v>
      </c>
    </row>
    <row r="435" spans="1:12" ht="16.5">
      <c r="A435" t="s">
        <v>1199</v>
      </c>
      <c r="B435"/>
      <c r="C435" s="144" t="s">
        <v>1024</v>
      </c>
      <c r="D435" s="144" t="s">
        <v>1024</v>
      </c>
      <c r="E435" s="144" t="s">
        <v>1771</v>
      </c>
      <c r="F435" s="144" t="s">
        <v>1771</v>
      </c>
      <c r="G435" s="144" t="s">
        <v>1638</v>
      </c>
      <c r="H435" s="144" t="s">
        <v>2944</v>
      </c>
      <c r="I435" s="144">
        <v>22.4</v>
      </c>
      <c r="J435" s="144">
        <v>22.5</v>
      </c>
      <c r="K435" s="144" t="s">
        <v>2015</v>
      </c>
      <c r="L435" s="144" t="s">
        <v>2945</v>
      </c>
    </row>
    <row r="436" spans="1:12" ht="16.5">
      <c r="A436" t="s">
        <v>1200</v>
      </c>
      <c r="B436"/>
      <c r="C436" s="144" t="s">
        <v>367</v>
      </c>
      <c r="D436" s="144" t="s">
        <v>367</v>
      </c>
      <c r="E436" s="144" t="s">
        <v>367</v>
      </c>
      <c r="F436" s="144" t="s">
        <v>367</v>
      </c>
      <c r="G436" s="144" t="s">
        <v>367</v>
      </c>
      <c r="H436" s="144" t="s">
        <v>367</v>
      </c>
      <c r="I436" s="144">
        <v>62.75</v>
      </c>
      <c r="J436" s="144">
        <v>63.75</v>
      </c>
      <c r="K436" s="144" t="s">
        <v>2019</v>
      </c>
      <c r="L436" s="144" t="s">
        <v>1336</v>
      </c>
    </row>
    <row r="437" spans="1:12" ht="16.5">
      <c r="A437" t="s">
        <v>1201</v>
      </c>
      <c r="B437"/>
      <c r="C437" s="144" t="s">
        <v>2020</v>
      </c>
      <c r="D437" s="144" t="s">
        <v>1260</v>
      </c>
      <c r="E437" s="144" t="s">
        <v>2021</v>
      </c>
      <c r="F437" s="144" t="s">
        <v>959</v>
      </c>
      <c r="G437" s="144" t="s">
        <v>820</v>
      </c>
      <c r="H437" s="144" t="s">
        <v>759</v>
      </c>
      <c r="I437" s="144">
        <v>1.72</v>
      </c>
      <c r="J437" s="144">
        <v>1.73</v>
      </c>
      <c r="K437" s="144" t="s">
        <v>2946</v>
      </c>
      <c r="L437" s="144" t="s">
        <v>2947</v>
      </c>
    </row>
    <row r="438" spans="1:12" ht="16.5">
      <c r="A438" t="s">
        <v>304</v>
      </c>
      <c r="B438"/>
      <c r="C438" s="144" t="s">
        <v>670</v>
      </c>
      <c r="D438" s="144" t="s">
        <v>670</v>
      </c>
      <c r="E438" s="144" t="s">
        <v>540</v>
      </c>
      <c r="F438" s="144" t="s">
        <v>961</v>
      </c>
      <c r="G438" s="144" t="s">
        <v>692</v>
      </c>
      <c r="H438" s="144" t="s">
        <v>2022</v>
      </c>
      <c r="I438" s="144">
        <v>32.25</v>
      </c>
      <c r="J438" s="144">
        <v>32.5</v>
      </c>
      <c r="K438" s="144" t="s">
        <v>2948</v>
      </c>
      <c r="L438" s="144" t="s">
        <v>2949</v>
      </c>
    </row>
    <row r="439" spans="1:12" ht="16.5">
      <c r="A439" t="s">
        <v>1202</v>
      </c>
      <c r="B439"/>
      <c r="C439" s="144" t="s">
        <v>1097</v>
      </c>
      <c r="D439" s="144" t="s">
        <v>1096</v>
      </c>
      <c r="E439" s="144" t="s">
        <v>1031</v>
      </c>
      <c r="F439" s="144" t="s">
        <v>1096</v>
      </c>
      <c r="G439" s="144" t="s">
        <v>653</v>
      </c>
      <c r="H439" s="144" t="s">
        <v>2950</v>
      </c>
      <c r="I439" s="144">
        <v>2.76</v>
      </c>
      <c r="J439" s="144">
        <v>2.78</v>
      </c>
      <c r="K439" s="144" t="s">
        <v>2951</v>
      </c>
      <c r="L439" s="144" t="s">
        <v>2952</v>
      </c>
    </row>
    <row r="440" spans="1:12" ht="16.5">
      <c r="A440" t="s">
        <v>1203</v>
      </c>
      <c r="B440"/>
      <c r="C440" s="144" t="s">
        <v>2024</v>
      </c>
      <c r="D440" s="144" t="s">
        <v>2024</v>
      </c>
      <c r="E440" s="144" t="s">
        <v>804</v>
      </c>
      <c r="F440" s="144" t="s">
        <v>804</v>
      </c>
      <c r="G440" s="144" t="s">
        <v>581</v>
      </c>
      <c r="H440" s="144" t="s">
        <v>581</v>
      </c>
      <c r="I440" s="144">
        <v>1.37</v>
      </c>
      <c r="J440" s="144">
        <v>1.38</v>
      </c>
      <c r="K440" s="144" t="s">
        <v>2953</v>
      </c>
      <c r="L440" s="144" t="s">
        <v>2954</v>
      </c>
    </row>
    <row r="441" spans="1:12" ht="16.5">
      <c r="A441" t="s">
        <v>1204</v>
      </c>
      <c r="B441"/>
      <c r="C441" s="144" t="s">
        <v>1762</v>
      </c>
      <c r="D441" s="144" t="s">
        <v>1762</v>
      </c>
      <c r="E441" s="144" t="s">
        <v>1762</v>
      </c>
      <c r="F441" s="144" t="s">
        <v>1762</v>
      </c>
      <c r="G441" s="144" t="s">
        <v>581</v>
      </c>
      <c r="H441" s="144" t="s">
        <v>581</v>
      </c>
      <c r="I441" s="144">
        <v>184</v>
      </c>
      <c r="J441" s="144">
        <v>186</v>
      </c>
      <c r="K441" s="144" t="s">
        <v>1989</v>
      </c>
      <c r="L441" s="144" t="s">
        <v>1673</v>
      </c>
    </row>
    <row r="442" spans="1:12" ht="16.5">
      <c r="A442" t="s">
        <v>1205</v>
      </c>
      <c r="B442"/>
      <c r="C442" s="144" t="s">
        <v>717</v>
      </c>
      <c r="D442" s="144" t="s">
        <v>797</v>
      </c>
      <c r="E442" s="144" t="s">
        <v>717</v>
      </c>
      <c r="F442" s="144" t="s">
        <v>1818</v>
      </c>
      <c r="G442" s="144" t="s">
        <v>2025</v>
      </c>
      <c r="H442" s="144" t="s">
        <v>2026</v>
      </c>
      <c r="I442" s="144">
        <v>6.85</v>
      </c>
      <c r="J442" s="144">
        <v>6.9</v>
      </c>
      <c r="K442" s="144" t="s">
        <v>2955</v>
      </c>
      <c r="L442" s="144" t="s">
        <v>2956</v>
      </c>
    </row>
    <row r="443" spans="1:12" ht="16.5">
      <c r="A443" t="s">
        <v>1206</v>
      </c>
      <c r="B443"/>
      <c r="C443" s="144" t="s">
        <v>1604</v>
      </c>
      <c r="D443" s="144" t="s">
        <v>1886</v>
      </c>
      <c r="E443" s="144" t="s">
        <v>1604</v>
      </c>
      <c r="F443" s="144" t="s">
        <v>1886</v>
      </c>
      <c r="G443" s="144" t="s">
        <v>577</v>
      </c>
      <c r="H443" s="144" t="s">
        <v>979</v>
      </c>
      <c r="I443" s="144">
        <v>3.3</v>
      </c>
      <c r="J443" s="144">
        <v>3.32</v>
      </c>
      <c r="K443" s="144" t="s">
        <v>2957</v>
      </c>
      <c r="L443" s="144" t="s">
        <v>2958</v>
      </c>
    </row>
    <row r="444" spans="1:12" ht="16.5">
      <c r="A444" t="s">
        <v>1207</v>
      </c>
      <c r="B444"/>
      <c r="C444" s="144" t="s">
        <v>1106</v>
      </c>
      <c r="D444" s="144" t="s">
        <v>1107</v>
      </c>
      <c r="E444" s="144" t="s">
        <v>1654</v>
      </c>
      <c r="F444" s="144" t="s">
        <v>1654</v>
      </c>
      <c r="G444" s="144" t="s">
        <v>571</v>
      </c>
      <c r="H444" s="144" t="s">
        <v>1778</v>
      </c>
      <c r="I444" s="144">
        <v>0.56999999999999995</v>
      </c>
      <c r="J444" s="144">
        <v>0.57999999999999996</v>
      </c>
      <c r="K444" s="144" t="s">
        <v>2959</v>
      </c>
      <c r="L444" s="144" t="s">
        <v>2960</v>
      </c>
    </row>
    <row r="445" spans="1:12" ht="16.5">
      <c r="A445" t="s">
        <v>230</v>
      </c>
      <c r="B445"/>
      <c r="C445" s="144" t="s">
        <v>1000</v>
      </c>
      <c r="D445" s="144" t="s">
        <v>686</v>
      </c>
      <c r="E445" s="144" t="s">
        <v>501</v>
      </c>
      <c r="F445" s="144" t="s">
        <v>1000</v>
      </c>
      <c r="G445" s="144" t="s">
        <v>770</v>
      </c>
      <c r="H445" s="144" t="s">
        <v>654</v>
      </c>
      <c r="I445" s="144">
        <v>14.5</v>
      </c>
      <c r="J445" s="144">
        <v>14.6</v>
      </c>
      <c r="K445" s="144" t="s">
        <v>2961</v>
      </c>
      <c r="L445" s="144" t="s">
        <v>2962</v>
      </c>
    </row>
    <row r="446" spans="1:12" ht="16.5">
      <c r="A446" t="s">
        <v>192</v>
      </c>
      <c r="B446"/>
      <c r="C446" s="144" t="s">
        <v>516</v>
      </c>
      <c r="D446" s="144" t="s">
        <v>516</v>
      </c>
      <c r="E446" s="144" t="s">
        <v>555</v>
      </c>
      <c r="F446" s="144" t="s">
        <v>516</v>
      </c>
      <c r="G446" s="144" t="s">
        <v>580</v>
      </c>
      <c r="H446" s="144" t="s">
        <v>1610</v>
      </c>
      <c r="I446" s="144">
        <v>5.65</v>
      </c>
      <c r="J446" s="144">
        <v>5.7</v>
      </c>
      <c r="K446" s="144" t="s">
        <v>2963</v>
      </c>
      <c r="L446" s="144" t="s">
        <v>2964</v>
      </c>
    </row>
    <row r="447" spans="1:12" ht="16.5">
      <c r="A447" t="s">
        <v>2027</v>
      </c>
      <c r="B447"/>
      <c r="C447" s="144" t="s">
        <v>740</v>
      </c>
      <c r="D447" s="144" t="s">
        <v>737</v>
      </c>
      <c r="E447" s="144" t="s">
        <v>526</v>
      </c>
      <c r="F447" s="144" t="s">
        <v>1747</v>
      </c>
      <c r="G447" s="144" t="s">
        <v>581</v>
      </c>
      <c r="H447" s="144" t="s">
        <v>581</v>
      </c>
      <c r="I447" s="144">
        <v>13</v>
      </c>
      <c r="J447" s="144">
        <v>13.1</v>
      </c>
      <c r="K447" s="144" t="s">
        <v>2965</v>
      </c>
      <c r="L447" s="144" t="s">
        <v>2966</v>
      </c>
    </row>
    <row r="448" spans="1:12" ht="16.5">
      <c r="A448" t="s">
        <v>166</v>
      </c>
      <c r="B448"/>
      <c r="C448" s="144" t="s">
        <v>565</v>
      </c>
      <c r="D448" s="144" t="s">
        <v>565</v>
      </c>
      <c r="E448" s="144" t="s">
        <v>582</v>
      </c>
      <c r="F448" s="144" t="s">
        <v>583</v>
      </c>
      <c r="G448" s="144" t="s">
        <v>616</v>
      </c>
      <c r="H448" s="144" t="s">
        <v>2374</v>
      </c>
      <c r="I448" s="144">
        <v>21.3</v>
      </c>
      <c r="J448" s="144">
        <v>21.4</v>
      </c>
      <c r="K448" s="144" t="s">
        <v>2967</v>
      </c>
      <c r="L448" s="144" t="s">
        <v>2968</v>
      </c>
    </row>
    <row r="449" spans="1:12" ht="16.5">
      <c r="A449" t="s">
        <v>1208</v>
      </c>
      <c r="B449"/>
      <c r="C449" s="144" t="s">
        <v>1164</v>
      </c>
      <c r="D449" s="144" t="s">
        <v>672</v>
      </c>
      <c r="E449" s="144" t="s">
        <v>1164</v>
      </c>
      <c r="F449" s="144" t="s">
        <v>672</v>
      </c>
      <c r="G449" s="144" t="s">
        <v>685</v>
      </c>
      <c r="H449" s="144" t="s">
        <v>709</v>
      </c>
      <c r="I449" s="144">
        <v>16.7</v>
      </c>
      <c r="J449" s="144">
        <v>17.7</v>
      </c>
      <c r="K449" s="144" t="s">
        <v>1957</v>
      </c>
      <c r="L449" s="144" t="s">
        <v>1437</v>
      </c>
    </row>
    <row r="450" spans="1:12" ht="16.5">
      <c r="A450" t="s">
        <v>1769</v>
      </c>
      <c r="B450"/>
      <c r="C450" s="144" t="s">
        <v>1688</v>
      </c>
      <c r="D450" s="144" t="s">
        <v>1688</v>
      </c>
      <c r="E450" s="144" t="s">
        <v>2969</v>
      </c>
      <c r="F450" s="144" t="s">
        <v>1688</v>
      </c>
      <c r="G450" s="144" t="s">
        <v>625</v>
      </c>
      <c r="H450" s="144" t="s">
        <v>2970</v>
      </c>
      <c r="I450" s="144">
        <v>187</v>
      </c>
      <c r="J450" s="144">
        <v>189</v>
      </c>
      <c r="K450" s="144" t="s">
        <v>2971</v>
      </c>
      <c r="L450" s="144" t="s">
        <v>2972</v>
      </c>
    </row>
    <row r="451" spans="1:12" ht="16.5">
      <c r="A451" t="s">
        <v>1209</v>
      </c>
      <c r="B451"/>
      <c r="C451" s="144" t="s">
        <v>841</v>
      </c>
      <c r="D451" s="144" t="s">
        <v>1333</v>
      </c>
      <c r="E451" s="144" t="s">
        <v>1402</v>
      </c>
      <c r="F451" s="144" t="s">
        <v>935</v>
      </c>
      <c r="G451" s="144" t="s">
        <v>2973</v>
      </c>
      <c r="H451" s="144" t="s">
        <v>2974</v>
      </c>
      <c r="I451" s="144">
        <v>3.22</v>
      </c>
      <c r="J451" s="144">
        <v>3.24</v>
      </c>
      <c r="K451" s="144" t="s">
        <v>2975</v>
      </c>
      <c r="L451" s="144" t="s">
        <v>2976</v>
      </c>
    </row>
    <row r="452" spans="1:12" ht="16.5">
      <c r="A452" t="s">
        <v>1210</v>
      </c>
      <c r="B452"/>
      <c r="C452" s="144" t="s">
        <v>904</v>
      </c>
      <c r="D452" s="144" t="s">
        <v>1088</v>
      </c>
      <c r="E452" s="144" t="s">
        <v>1262</v>
      </c>
      <c r="F452" s="144" t="s">
        <v>1052</v>
      </c>
      <c r="G452" s="144" t="s">
        <v>991</v>
      </c>
      <c r="H452" s="144" t="s">
        <v>2028</v>
      </c>
      <c r="I452" s="144">
        <v>2.14</v>
      </c>
      <c r="J452" s="144">
        <v>2.16</v>
      </c>
      <c r="K452" s="144" t="s">
        <v>2977</v>
      </c>
      <c r="L452" s="144" t="s">
        <v>2978</v>
      </c>
    </row>
    <row r="453" spans="1:12" ht="16.5">
      <c r="A453" t="s">
        <v>1211</v>
      </c>
      <c r="B453"/>
      <c r="C453" s="144" t="s">
        <v>578</v>
      </c>
      <c r="D453" s="144" t="s">
        <v>718</v>
      </c>
      <c r="E453" s="144" t="s">
        <v>510</v>
      </c>
      <c r="F453" s="144" t="s">
        <v>1589</v>
      </c>
      <c r="G453" s="144" t="s">
        <v>616</v>
      </c>
      <c r="H453" s="144" t="s">
        <v>1690</v>
      </c>
      <c r="I453" s="144">
        <v>6.15</v>
      </c>
      <c r="J453" s="144">
        <v>6.2</v>
      </c>
      <c r="K453" s="144" t="s">
        <v>2979</v>
      </c>
      <c r="L453" s="144" t="s">
        <v>2980</v>
      </c>
    </row>
    <row r="454" spans="1:12" ht="16.5">
      <c r="A454" t="s">
        <v>2981</v>
      </c>
      <c r="B454" t="s">
        <v>2982</v>
      </c>
      <c r="C454" s="144" t="s">
        <v>515</v>
      </c>
      <c r="D454" s="144" t="s">
        <v>515</v>
      </c>
      <c r="E454" s="144" t="s">
        <v>1043</v>
      </c>
      <c r="F454" s="144" t="s">
        <v>1043</v>
      </c>
      <c r="G454" s="144" t="s">
        <v>864</v>
      </c>
      <c r="H454" s="144" t="s">
        <v>2983</v>
      </c>
      <c r="I454" s="144">
        <v>13.7</v>
      </c>
      <c r="J454" s="144">
        <v>13.8</v>
      </c>
      <c r="K454" s="144" t="s">
        <v>2984</v>
      </c>
      <c r="L454" s="144" t="s">
        <v>2985</v>
      </c>
    </row>
    <row r="455" spans="1:12" ht="16.5">
      <c r="A455" t="s">
        <v>1212</v>
      </c>
      <c r="B455"/>
      <c r="C455" s="144">
        <v>1.43</v>
      </c>
      <c r="D455" s="144">
        <v>1.45</v>
      </c>
      <c r="E455" s="144">
        <v>1.43</v>
      </c>
      <c r="F455" s="144">
        <v>1.45</v>
      </c>
      <c r="G455" s="144">
        <v>0.02</v>
      </c>
      <c r="H455" s="144">
        <v>1.4</v>
      </c>
      <c r="I455" s="144">
        <v>1.43</v>
      </c>
      <c r="J455" s="144">
        <v>1.45</v>
      </c>
      <c r="K455" s="144">
        <v>86202</v>
      </c>
      <c r="L455" s="144">
        <v>123.92</v>
      </c>
    </row>
    <row r="456" spans="1:12" ht="16.5">
      <c r="A456" t="s">
        <v>1215</v>
      </c>
      <c r="B456"/>
      <c r="C456" s="144">
        <v>3.46</v>
      </c>
      <c r="D456" s="144">
        <v>3.46</v>
      </c>
      <c r="E456" s="144">
        <v>3.44</v>
      </c>
      <c r="F456" s="144">
        <v>3.46</v>
      </c>
      <c r="G456" s="144">
        <v>0</v>
      </c>
      <c r="H456" s="144">
        <v>0</v>
      </c>
      <c r="I456" s="144">
        <v>3.44</v>
      </c>
      <c r="J456" s="144">
        <v>3.46</v>
      </c>
      <c r="K456" s="144">
        <v>114200</v>
      </c>
      <c r="L456" s="144">
        <v>394.91</v>
      </c>
    </row>
    <row r="457" spans="1:12" ht="16.5">
      <c r="A457" t="s">
        <v>1217</v>
      </c>
      <c r="B457"/>
      <c r="C457" s="144">
        <v>0.75</v>
      </c>
      <c r="D457" s="144">
        <v>0.77</v>
      </c>
      <c r="E457" s="144">
        <v>0.75</v>
      </c>
      <c r="F457" s="144">
        <v>0.76</v>
      </c>
      <c r="G457" s="144">
        <v>0</v>
      </c>
      <c r="H457" s="144">
        <v>0</v>
      </c>
      <c r="I457" s="144">
        <v>0.76</v>
      </c>
      <c r="J457" s="144">
        <v>0.77</v>
      </c>
      <c r="K457" s="144">
        <v>586800</v>
      </c>
      <c r="L457" s="144">
        <v>446</v>
      </c>
    </row>
    <row r="458" spans="1:12" ht="16.5">
      <c r="A458" t="s">
        <v>1218</v>
      </c>
      <c r="B458"/>
      <c r="C458" s="144">
        <v>1.76</v>
      </c>
      <c r="D458" s="144">
        <v>1.78</v>
      </c>
      <c r="E458" s="144">
        <v>1.75</v>
      </c>
      <c r="F458" s="144">
        <v>1.76</v>
      </c>
      <c r="G458" s="144">
        <v>0</v>
      </c>
      <c r="H458" s="144">
        <v>0</v>
      </c>
      <c r="I458" s="144">
        <v>1.76</v>
      </c>
      <c r="J458" s="144">
        <v>1.77</v>
      </c>
      <c r="K458" s="144">
        <v>4587103</v>
      </c>
      <c r="L458" s="144">
        <v>8097.71</v>
      </c>
    </row>
    <row r="459" spans="1:12" ht="16.5">
      <c r="A459" t="s">
        <v>1220</v>
      </c>
      <c r="B459"/>
      <c r="C459" s="144">
        <v>6</v>
      </c>
      <c r="D459" s="144">
        <v>6.05</v>
      </c>
      <c r="E459" s="144">
        <v>5.95</v>
      </c>
      <c r="F459" s="144">
        <v>6</v>
      </c>
      <c r="G459" s="144">
        <v>-0.05</v>
      </c>
      <c r="H459" s="144">
        <v>-0.83</v>
      </c>
      <c r="I459" s="144">
        <v>6</v>
      </c>
      <c r="J459" s="144">
        <v>6.05</v>
      </c>
      <c r="K459" s="144">
        <v>33900</v>
      </c>
      <c r="L459" s="144">
        <v>203.76</v>
      </c>
    </row>
    <row r="460" spans="1:12" ht="16.5">
      <c r="A460" t="s">
        <v>1221</v>
      </c>
      <c r="B460"/>
      <c r="C460" s="144">
        <v>32</v>
      </c>
      <c r="D460" s="144">
        <v>32</v>
      </c>
      <c r="E460" s="144">
        <v>31.75</v>
      </c>
      <c r="F460" s="144">
        <v>31.75</v>
      </c>
      <c r="G460" s="144">
        <v>-0.25</v>
      </c>
      <c r="H460" s="144">
        <v>-0.78</v>
      </c>
      <c r="I460" s="144">
        <v>31.75</v>
      </c>
      <c r="J460" s="144">
        <v>32</v>
      </c>
      <c r="K460" s="144">
        <v>700</v>
      </c>
      <c r="L460" s="144">
        <v>22.38</v>
      </c>
    </row>
    <row r="461" spans="1:12" ht="16.5">
      <c r="A461" t="s">
        <v>1223</v>
      </c>
      <c r="B461"/>
      <c r="C461" s="144">
        <v>4.42</v>
      </c>
      <c r="D461" s="144">
        <v>4.4400000000000004</v>
      </c>
      <c r="E461" s="144">
        <v>4.34</v>
      </c>
      <c r="F461" s="144">
        <v>4.38</v>
      </c>
      <c r="G461" s="144">
        <v>0</v>
      </c>
      <c r="H461" s="144">
        <v>0</v>
      </c>
      <c r="I461" s="144">
        <v>4.3600000000000003</v>
      </c>
      <c r="J461" s="144">
        <v>4.38</v>
      </c>
      <c r="K461" s="144">
        <v>3170842</v>
      </c>
      <c r="L461" s="144">
        <v>13913.03</v>
      </c>
    </row>
    <row r="462" spans="1:12" ht="16.5">
      <c r="A462" t="s">
        <v>2986</v>
      </c>
      <c r="B462" t="s">
        <v>2125</v>
      </c>
      <c r="C462" s="144">
        <v>0.34</v>
      </c>
      <c r="D462" s="144">
        <v>0.38</v>
      </c>
      <c r="E462" s="144">
        <v>0.32</v>
      </c>
      <c r="F462" s="144">
        <v>0.38</v>
      </c>
      <c r="G462" s="144">
        <v>0.04</v>
      </c>
      <c r="H462" s="144">
        <v>11.76</v>
      </c>
      <c r="I462" s="144">
        <v>0.38</v>
      </c>
      <c r="J462" s="144">
        <v>0.39</v>
      </c>
      <c r="K462" s="144">
        <v>863367</v>
      </c>
      <c r="L462" s="144">
        <v>297.20999999999998</v>
      </c>
    </row>
    <row r="463" spans="1:12" ht="16.5">
      <c r="A463" t="s">
        <v>1224</v>
      </c>
      <c r="B463"/>
      <c r="C463" s="144">
        <v>1.71</v>
      </c>
      <c r="D463" s="144">
        <v>1.76</v>
      </c>
      <c r="E463" s="144">
        <v>1.7</v>
      </c>
      <c r="F463" s="144">
        <v>1.72</v>
      </c>
      <c r="G463" s="144">
        <v>0.01</v>
      </c>
      <c r="H463" s="144">
        <v>0.57999999999999996</v>
      </c>
      <c r="I463" s="144">
        <v>1.71</v>
      </c>
      <c r="J463" s="144">
        <v>1.72</v>
      </c>
      <c r="K463" s="144">
        <v>353400</v>
      </c>
      <c r="L463" s="144">
        <v>608.92999999999995</v>
      </c>
    </row>
    <row r="464" spans="1:12" ht="16.5">
      <c r="A464" t="s">
        <v>146</v>
      </c>
      <c r="B464"/>
      <c r="C464" s="144">
        <v>14.4</v>
      </c>
      <c r="D464" s="144">
        <v>14.6</v>
      </c>
      <c r="E464" s="144">
        <v>14.4</v>
      </c>
      <c r="F464" s="144">
        <v>14.5</v>
      </c>
      <c r="G464" s="144">
        <v>-0.1</v>
      </c>
      <c r="H464" s="144">
        <v>-0.68</v>
      </c>
      <c r="I464" s="144">
        <v>14.5</v>
      </c>
      <c r="J464" s="144">
        <v>14.6</v>
      </c>
      <c r="K464" s="144">
        <v>161162</v>
      </c>
      <c r="L464" s="144">
        <v>2337.29</v>
      </c>
    </row>
    <row r="465" spans="1:12" ht="16.5">
      <c r="A465" t="s">
        <v>136</v>
      </c>
      <c r="B465"/>
      <c r="C465" s="144">
        <v>3.02</v>
      </c>
      <c r="D465" s="144">
        <v>3.02</v>
      </c>
      <c r="E465" s="144">
        <v>2.96</v>
      </c>
      <c r="F465" s="144">
        <v>2.96</v>
      </c>
      <c r="G465" s="144">
        <v>-0.04</v>
      </c>
      <c r="H465" s="144">
        <v>-1.33</v>
      </c>
      <c r="I465" s="144">
        <v>2.96</v>
      </c>
      <c r="J465" s="144">
        <v>2.98</v>
      </c>
      <c r="K465" s="144">
        <v>33303920</v>
      </c>
      <c r="L465" s="144">
        <v>99406.37</v>
      </c>
    </row>
    <row r="466" spans="1:12" ht="16.5">
      <c r="A466" t="s">
        <v>1226</v>
      </c>
      <c r="B466"/>
      <c r="C466" s="144">
        <v>4.46</v>
      </c>
      <c r="D466" s="144">
        <v>4.7</v>
      </c>
      <c r="E466" s="144">
        <v>4.4000000000000004</v>
      </c>
      <c r="F466" s="144">
        <v>4.62</v>
      </c>
      <c r="G466" s="144">
        <v>0.26</v>
      </c>
      <c r="H466" s="144">
        <v>5.96</v>
      </c>
      <c r="I466" s="144">
        <v>4.5999999999999996</v>
      </c>
      <c r="J466" s="144">
        <v>4.62</v>
      </c>
      <c r="K466" s="144">
        <v>695133</v>
      </c>
      <c r="L466" s="144">
        <v>3187.01</v>
      </c>
    </row>
    <row r="467" spans="1:12" ht="16.5">
      <c r="A467" t="s">
        <v>1227</v>
      </c>
      <c r="B467"/>
      <c r="C467" s="144">
        <v>21.3</v>
      </c>
      <c r="D467" s="144">
        <v>21.3</v>
      </c>
      <c r="E467" s="144">
        <v>21.1</v>
      </c>
      <c r="F467" s="144">
        <v>21.1</v>
      </c>
      <c r="G467" s="144">
        <v>-0.2</v>
      </c>
      <c r="H467" s="144">
        <v>-0.94</v>
      </c>
      <c r="I467" s="144">
        <v>21.1</v>
      </c>
      <c r="J467" s="144">
        <v>21.2</v>
      </c>
      <c r="K467" s="144">
        <v>3100</v>
      </c>
      <c r="L467" s="144">
        <v>65.510000000000005</v>
      </c>
    </row>
    <row r="468" spans="1:12" ht="16.5">
      <c r="A468" t="s">
        <v>1228</v>
      </c>
      <c r="B468"/>
      <c r="C468" s="144">
        <v>7.35</v>
      </c>
      <c r="D468" s="144">
        <v>7.45</v>
      </c>
      <c r="E468" s="144">
        <v>7.3</v>
      </c>
      <c r="F468" s="144">
        <v>7.3</v>
      </c>
      <c r="G468" s="144">
        <v>-0.05</v>
      </c>
      <c r="H468" s="144">
        <v>-0.68</v>
      </c>
      <c r="I468" s="144">
        <v>7.3</v>
      </c>
      <c r="J468" s="144">
        <v>7.4</v>
      </c>
      <c r="K468" s="144">
        <v>35500</v>
      </c>
      <c r="L468" s="144">
        <v>261.61</v>
      </c>
    </row>
    <row r="469" spans="1:12" ht="16.5">
      <c r="A469" t="s">
        <v>1229</v>
      </c>
      <c r="B469"/>
      <c r="C469" s="144" t="s">
        <v>721</v>
      </c>
      <c r="D469" s="144" t="s">
        <v>721</v>
      </c>
      <c r="E469" s="144" t="s">
        <v>1321</v>
      </c>
      <c r="F469" s="144" t="s">
        <v>721</v>
      </c>
      <c r="G469" s="144" t="s">
        <v>581</v>
      </c>
      <c r="H469" s="144" t="s">
        <v>581</v>
      </c>
      <c r="I469" s="144">
        <v>8.9499999999999993</v>
      </c>
      <c r="J469" s="144">
        <v>9</v>
      </c>
      <c r="K469" s="144" t="s">
        <v>2987</v>
      </c>
      <c r="L469" s="144" t="s">
        <v>2988</v>
      </c>
    </row>
    <row r="470" spans="1:12" ht="16.5">
      <c r="A470" t="s">
        <v>2029</v>
      </c>
      <c r="B470"/>
      <c r="C470" s="144" t="s">
        <v>1748</v>
      </c>
      <c r="D470" s="144" t="s">
        <v>1748</v>
      </c>
      <c r="E470" s="144" t="s">
        <v>1641</v>
      </c>
      <c r="F470" s="144" t="s">
        <v>542</v>
      </c>
      <c r="G470" s="144" t="s">
        <v>573</v>
      </c>
      <c r="H470" s="144" t="s">
        <v>2989</v>
      </c>
      <c r="I470" s="144">
        <v>18.100000000000001</v>
      </c>
      <c r="J470" s="144">
        <v>18.2</v>
      </c>
      <c r="K470" s="144" t="s">
        <v>2990</v>
      </c>
      <c r="L470" s="144" t="s">
        <v>2991</v>
      </c>
    </row>
    <row r="471" spans="1:12" ht="16.5">
      <c r="A471" t="s">
        <v>1230</v>
      </c>
      <c r="B471"/>
      <c r="C471" s="144" t="s">
        <v>501</v>
      </c>
      <c r="D471" s="144" t="s">
        <v>539</v>
      </c>
      <c r="E471" s="144" t="s">
        <v>501</v>
      </c>
      <c r="F471" s="144" t="s">
        <v>539</v>
      </c>
      <c r="G471" s="144" t="s">
        <v>791</v>
      </c>
      <c r="H471" s="144" t="s">
        <v>2992</v>
      </c>
      <c r="I471" s="144">
        <v>13.7</v>
      </c>
      <c r="J471" s="144">
        <v>15.2</v>
      </c>
      <c r="K471" s="144" t="s">
        <v>2993</v>
      </c>
      <c r="L471" s="144" t="s">
        <v>2008</v>
      </c>
    </row>
    <row r="472" spans="1:12" ht="16.5">
      <c r="A472" t="s">
        <v>1231</v>
      </c>
      <c r="B472"/>
      <c r="C472" s="144" t="s">
        <v>1072</v>
      </c>
      <c r="D472" s="144" t="s">
        <v>1652</v>
      </c>
      <c r="E472" s="144" t="s">
        <v>1072</v>
      </c>
      <c r="F472" s="144" t="s">
        <v>1072</v>
      </c>
      <c r="G472" s="144" t="s">
        <v>581</v>
      </c>
      <c r="H472" s="144" t="s">
        <v>581</v>
      </c>
      <c r="I472" s="144">
        <v>35</v>
      </c>
      <c r="J472" s="144">
        <v>35.25</v>
      </c>
      <c r="K472" s="144" t="s">
        <v>2994</v>
      </c>
      <c r="L472" s="144" t="s">
        <v>2995</v>
      </c>
    </row>
    <row r="473" spans="1:12" ht="16.5">
      <c r="A473" t="s">
        <v>1232</v>
      </c>
      <c r="B473"/>
      <c r="C473" s="144" t="s">
        <v>1012</v>
      </c>
      <c r="D473" s="144" t="s">
        <v>1902</v>
      </c>
      <c r="E473" s="144" t="s">
        <v>1012</v>
      </c>
      <c r="F473" s="144" t="s">
        <v>1678</v>
      </c>
      <c r="G473" s="144" t="s">
        <v>577</v>
      </c>
      <c r="H473" s="144" t="s">
        <v>1717</v>
      </c>
      <c r="I473" s="144">
        <v>3.06</v>
      </c>
      <c r="J473" s="144">
        <v>3.08</v>
      </c>
      <c r="K473" s="144" t="s">
        <v>2996</v>
      </c>
      <c r="L473" s="144" t="s">
        <v>2997</v>
      </c>
    </row>
    <row r="474" spans="1:12" ht="16.5">
      <c r="A474" t="s">
        <v>1234</v>
      </c>
      <c r="B474"/>
      <c r="C474" s="144" t="s">
        <v>1037</v>
      </c>
      <c r="D474" s="144" t="s">
        <v>1037</v>
      </c>
      <c r="E474" s="144" t="s">
        <v>493</v>
      </c>
      <c r="F474" s="144" t="s">
        <v>493</v>
      </c>
      <c r="G474" s="144" t="s">
        <v>599</v>
      </c>
      <c r="H474" s="144" t="s">
        <v>2030</v>
      </c>
      <c r="I474" s="144">
        <v>10.7</v>
      </c>
      <c r="J474" s="144">
        <v>11</v>
      </c>
      <c r="K474" s="144" t="s">
        <v>2011</v>
      </c>
      <c r="L474" s="144" t="s">
        <v>796</v>
      </c>
    </row>
    <row r="475" spans="1:12" ht="16.5">
      <c r="A475" t="s">
        <v>1235</v>
      </c>
      <c r="B475"/>
      <c r="C475" s="144" t="s">
        <v>1368</v>
      </c>
      <c r="D475" s="144" t="s">
        <v>1515</v>
      </c>
      <c r="E475" s="144" t="s">
        <v>1357</v>
      </c>
      <c r="F475" s="144" t="s">
        <v>606</v>
      </c>
      <c r="G475" s="144" t="s">
        <v>581</v>
      </c>
      <c r="H475" s="144" t="s">
        <v>581</v>
      </c>
      <c r="I475" s="144">
        <v>1.58</v>
      </c>
      <c r="J475" s="144">
        <v>1.59</v>
      </c>
      <c r="K475" s="144" t="s">
        <v>2998</v>
      </c>
      <c r="L475" s="144" t="s">
        <v>2999</v>
      </c>
    </row>
    <row r="476" spans="1:12" ht="16.5">
      <c r="A476" t="s">
        <v>1237</v>
      </c>
      <c r="B476"/>
      <c r="C476" s="144" t="s">
        <v>753</v>
      </c>
      <c r="D476" s="144" t="s">
        <v>751</v>
      </c>
      <c r="E476" s="144" t="s">
        <v>752</v>
      </c>
      <c r="F476" s="144" t="s">
        <v>908</v>
      </c>
      <c r="G476" s="144" t="s">
        <v>3000</v>
      </c>
      <c r="H476" s="144" t="s">
        <v>3001</v>
      </c>
      <c r="I476" s="144">
        <v>3.84</v>
      </c>
      <c r="J476" s="144">
        <v>3.86</v>
      </c>
      <c r="K476" s="144" t="s">
        <v>3002</v>
      </c>
      <c r="L476" s="144" t="s">
        <v>3003</v>
      </c>
    </row>
    <row r="477" spans="1:12" ht="16.5">
      <c r="A477" t="s">
        <v>1238</v>
      </c>
      <c r="B477"/>
      <c r="C477" s="144" t="s">
        <v>844</v>
      </c>
      <c r="D477" s="144" t="s">
        <v>844</v>
      </c>
      <c r="E477" s="144" t="s">
        <v>597</v>
      </c>
      <c r="F477" s="144" t="s">
        <v>597</v>
      </c>
      <c r="G477" s="144" t="s">
        <v>616</v>
      </c>
      <c r="H477" s="144" t="s">
        <v>2098</v>
      </c>
      <c r="I477" s="144">
        <v>8.0500000000000007</v>
      </c>
      <c r="J477" s="144">
        <v>8.1999999999999993</v>
      </c>
      <c r="K477" s="144" t="s">
        <v>2014</v>
      </c>
      <c r="L477" s="144" t="s">
        <v>3004</v>
      </c>
    </row>
    <row r="478" spans="1:12" ht="16.5">
      <c r="A478" t="s">
        <v>167</v>
      </c>
      <c r="B478"/>
      <c r="C478" s="144" t="s">
        <v>632</v>
      </c>
      <c r="D478" s="144" t="s">
        <v>632</v>
      </c>
      <c r="E478" s="144" t="s">
        <v>500</v>
      </c>
      <c r="F478" s="144" t="s">
        <v>632</v>
      </c>
      <c r="G478" s="144" t="s">
        <v>703</v>
      </c>
      <c r="H478" s="144" t="s">
        <v>1166</v>
      </c>
      <c r="I478" s="144">
        <v>26</v>
      </c>
      <c r="J478" s="144">
        <v>26.25</v>
      </c>
      <c r="K478" s="144" t="s">
        <v>3005</v>
      </c>
      <c r="L478" s="144" t="s">
        <v>3006</v>
      </c>
    </row>
    <row r="479" spans="1:12" ht="16.5">
      <c r="A479" t="s">
        <v>1240</v>
      </c>
      <c r="B479"/>
      <c r="C479" s="144" t="s">
        <v>1044</v>
      </c>
      <c r="D479" s="144" t="s">
        <v>1044</v>
      </c>
      <c r="E479" s="144" t="s">
        <v>1044</v>
      </c>
      <c r="F479" s="144" t="s">
        <v>1044</v>
      </c>
      <c r="G479" s="144" t="s">
        <v>581</v>
      </c>
      <c r="H479" s="144" t="s">
        <v>581</v>
      </c>
      <c r="I479" s="144">
        <v>13.8</v>
      </c>
      <c r="J479" s="144">
        <v>14.3</v>
      </c>
      <c r="K479" s="144" t="s">
        <v>2031</v>
      </c>
      <c r="L479" s="144" t="s">
        <v>2032</v>
      </c>
    </row>
    <row r="480" spans="1:12" ht="16.5">
      <c r="A480" t="s">
        <v>1241</v>
      </c>
      <c r="B480"/>
      <c r="C480" s="144" t="s">
        <v>1222</v>
      </c>
      <c r="D480" s="144" t="s">
        <v>1222</v>
      </c>
      <c r="E480" s="144" t="s">
        <v>1626</v>
      </c>
      <c r="F480" s="144" t="s">
        <v>1626</v>
      </c>
      <c r="G480" s="144" t="s">
        <v>633</v>
      </c>
      <c r="H480" s="144" t="s">
        <v>921</v>
      </c>
      <c r="I480" s="144">
        <v>30.5</v>
      </c>
      <c r="J480" s="144">
        <v>30.75</v>
      </c>
      <c r="K480" s="144" t="s">
        <v>3007</v>
      </c>
      <c r="L480" s="144" t="s">
        <v>3008</v>
      </c>
    </row>
    <row r="481" spans="1:12" ht="16.5">
      <c r="A481" t="s">
        <v>1242</v>
      </c>
      <c r="B481"/>
      <c r="C481" s="144" t="s">
        <v>367</v>
      </c>
      <c r="D481" s="144" t="s">
        <v>367</v>
      </c>
      <c r="E481" s="144" t="s">
        <v>367</v>
      </c>
      <c r="F481" s="144" t="s">
        <v>367</v>
      </c>
      <c r="G481" s="144" t="s">
        <v>367</v>
      </c>
      <c r="H481" s="144" t="s">
        <v>367</v>
      </c>
      <c r="I481" s="144">
        <v>34.75</v>
      </c>
      <c r="J481" s="144">
        <v>35.25</v>
      </c>
      <c r="K481" s="144" t="s">
        <v>367</v>
      </c>
      <c r="L481" s="144" t="s">
        <v>367</v>
      </c>
    </row>
    <row r="482" spans="1:12" ht="16.5">
      <c r="A482" t="s">
        <v>1243</v>
      </c>
      <c r="B482"/>
      <c r="C482" s="144" t="s">
        <v>1858</v>
      </c>
      <c r="D482" s="144" t="s">
        <v>1858</v>
      </c>
      <c r="E482" s="144" t="s">
        <v>986</v>
      </c>
      <c r="F482" s="144" t="s">
        <v>986</v>
      </c>
      <c r="G482" s="144" t="s">
        <v>692</v>
      </c>
      <c r="H482" s="144" t="s">
        <v>1081</v>
      </c>
      <c r="I482" s="144">
        <v>47.25</v>
      </c>
      <c r="J482" s="144">
        <v>47.75</v>
      </c>
      <c r="K482" s="144" t="s">
        <v>2062</v>
      </c>
      <c r="L482" s="144" t="s">
        <v>3009</v>
      </c>
    </row>
    <row r="483" spans="1:12" ht="16.5">
      <c r="A483" t="s">
        <v>1244</v>
      </c>
      <c r="B483"/>
      <c r="C483" s="144" t="s">
        <v>367</v>
      </c>
      <c r="D483" s="144" t="s">
        <v>367</v>
      </c>
      <c r="E483" s="144" t="s">
        <v>367</v>
      </c>
      <c r="F483" s="144" t="s">
        <v>367</v>
      </c>
      <c r="G483" s="144" t="s">
        <v>367</v>
      </c>
      <c r="H483" s="144" t="s">
        <v>367</v>
      </c>
      <c r="I483" s="144">
        <v>29.75</v>
      </c>
      <c r="J483" s="144">
        <v>31</v>
      </c>
      <c r="K483" s="144" t="s">
        <v>367</v>
      </c>
      <c r="L483" s="144" t="s">
        <v>367</v>
      </c>
    </row>
    <row r="484" spans="1:12" ht="16.5">
      <c r="A484" t="s">
        <v>1245</v>
      </c>
      <c r="B484"/>
      <c r="C484" s="144" t="s">
        <v>1003</v>
      </c>
      <c r="D484" s="144" t="s">
        <v>1003</v>
      </c>
      <c r="E484" s="144" t="s">
        <v>1003</v>
      </c>
      <c r="F484" s="144" t="s">
        <v>1003</v>
      </c>
      <c r="G484" s="144" t="s">
        <v>633</v>
      </c>
      <c r="H484" s="144" t="s">
        <v>1724</v>
      </c>
      <c r="I484" s="144">
        <v>51.25</v>
      </c>
      <c r="J484" s="144">
        <v>51.75</v>
      </c>
      <c r="K484" s="144" t="s">
        <v>1989</v>
      </c>
      <c r="L484" s="144" t="s">
        <v>637</v>
      </c>
    </row>
    <row r="485" spans="1:12" ht="16.5">
      <c r="A485" t="s">
        <v>1247</v>
      </c>
      <c r="B485"/>
      <c r="C485" s="144" t="s">
        <v>1703</v>
      </c>
      <c r="D485" s="144" t="s">
        <v>2033</v>
      </c>
      <c r="E485" s="144" t="s">
        <v>1703</v>
      </c>
      <c r="F485" s="144" t="s">
        <v>2034</v>
      </c>
      <c r="G485" s="144" t="s">
        <v>675</v>
      </c>
      <c r="H485" s="144" t="s">
        <v>1627</v>
      </c>
      <c r="I485" s="144">
        <v>60.5</v>
      </c>
      <c r="J485" s="144">
        <v>61.5</v>
      </c>
      <c r="K485" s="144" t="s">
        <v>3010</v>
      </c>
      <c r="L485" s="144" t="s">
        <v>3011</v>
      </c>
    </row>
    <row r="486" spans="1:12" ht="16.5">
      <c r="A486" t="s">
        <v>1248</v>
      </c>
      <c r="B486"/>
      <c r="C486" s="144" t="s">
        <v>367</v>
      </c>
      <c r="D486" s="144" t="s">
        <v>367</v>
      </c>
      <c r="E486" s="144" t="s">
        <v>367</v>
      </c>
      <c r="F486" s="144" t="s">
        <v>367</v>
      </c>
      <c r="G486" s="144" t="s">
        <v>367</v>
      </c>
      <c r="H486" s="144" t="s">
        <v>367</v>
      </c>
      <c r="I486" s="144">
        <v>36.25</v>
      </c>
      <c r="J486" s="144">
        <v>37.75</v>
      </c>
      <c r="K486" s="144" t="s">
        <v>367</v>
      </c>
      <c r="L486" s="144" t="s">
        <v>367</v>
      </c>
    </row>
    <row r="487" spans="1:12" ht="16.5">
      <c r="A487" t="s">
        <v>498</v>
      </c>
      <c r="B487"/>
      <c r="C487" s="144" t="s">
        <v>710</v>
      </c>
      <c r="D487" s="144" t="s">
        <v>636</v>
      </c>
      <c r="E487" s="144" t="s">
        <v>712</v>
      </c>
      <c r="F487" s="144" t="s">
        <v>636</v>
      </c>
      <c r="G487" s="144" t="s">
        <v>770</v>
      </c>
      <c r="H487" s="144" t="s">
        <v>2028</v>
      </c>
      <c r="I487" s="144">
        <v>5.35</v>
      </c>
      <c r="J487" s="144">
        <v>5.4</v>
      </c>
      <c r="K487" s="144" t="s">
        <v>3012</v>
      </c>
      <c r="L487" s="144" t="s">
        <v>3013</v>
      </c>
    </row>
    <row r="488" spans="1:12" ht="16.5">
      <c r="A488" t="s">
        <v>1249</v>
      </c>
      <c r="B488"/>
      <c r="C488" s="144" t="s">
        <v>1354</v>
      </c>
      <c r="D488" s="144" t="s">
        <v>1158</v>
      </c>
      <c r="E488" s="144" t="s">
        <v>1354</v>
      </c>
      <c r="F488" s="144" t="s">
        <v>3014</v>
      </c>
      <c r="G488" s="144" t="s">
        <v>592</v>
      </c>
      <c r="H488" s="144" t="s">
        <v>3015</v>
      </c>
      <c r="I488" s="144">
        <v>0.28999999999999998</v>
      </c>
      <c r="J488" s="144">
        <v>0.3</v>
      </c>
      <c r="K488" s="144" t="s">
        <v>3016</v>
      </c>
      <c r="L488" s="144" t="s">
        <v>3017</v>
      </c>
    </row>
    <row r="489" spans="1:12" ht="16.5">
      <c r="A489" t="s">
        <v>1251</v>
      </c>
      <c r="B489"/>
      <c r="C489" s="144" t="s">
        <v>367</v>
      </c>
      <c r="D489" s="144" t="s">
        <v>367</v>
      </c>
      <c r="E489" s="144" t="s">
        <v>367</v>
      </c>
      <c r="F489" s="144" t="s">
        <v>367</v>
      </c>
      <c r="G489" s="144" t="s">
        <v>367</v>
      </c>
      <c r="H489" s="144" t="s">
        <v>367</v>
      </c>
      <c r="I489" s="144">
        <v>26.25</v>
      </c>
      <c r="J489" s="144">
        <v>35</v>
      </c>
      <c r="K489" s="144" t="s">
        <v>367</v>
      </c>
      <c r="L489" s="144" t="s">
        <v>367</v>
      </c>
    </row>
    <row r="490" spans="1:12" ht="16.5">
      <c r="A490" t="s">
        <v>1252</v>
      </c>
      <c r="B490"/>
      <c r="C490" s="144" t="s">
        <v>888</v>
      </c>
      <c r="D490" s="144" t="s">
        <v>964</v>
      </c>
      <c r="E490" s="144" t="s">
        <v>1065</v>
      </c>
      <c r="F490" s="144" t="s">
        <v>1340</v>
      </c>
      <c r="G490" s="144" t="s">
        <v>661</v>
      </c>
      <c r="H490" s="144" t="s">
        <v>3018</v>
      </c>
      <c r="I490" s="144">
        <v>0.71</v>
      </c>
      <c r="J490" s="144">
        <v>0.72</v>
      </c>
      <c r="K490" s="144" t="s">
        <v>3019</v>
      </c>
      <c r="L490" s="144" t="s">
        <v>3020</v>
      </c>
    </row>
    <row r="491" spans="1:12" ht="16.5">
      <c r="A491" t="s">
        <v>1253</v>
      </c>
      <c r="B491"/>
      <c r="C491" s="144" t="s">
        <v>837</v>
      </c>
      <c r="D491" s="144" t="s">
        <v>1006</v>
      </c>
      <c r="E491" s="144" t="s">
        <v>839</v>
      </c>
      <c r="F491" s="144" t="s">
        <v>1088</v>
      </c>
      <c r="G491" s="144" t="s">
        <v>577</v>
      </c>
      <c r="H491" s="144" t="s">
        <v>1608</v>
      </c>
      <c r="I491" s="144">
        <v>2.2999999999999998</v>
      </c>
      <c r="J491" s="144">
        <v>2.3199999999999998</v>
      </c>
      <c r="K491" s="144" t="s">
        <v>3021</v>
      </c>
      <c r="L491" s="144" t="s">
        <v>3022</v>
      </c>
    </row>
    <row r="492" spans="1:12" ht="16.5">
      <c r="A492" t="s">
        <v>1254</v>
      </c>
      <c r="B492"/>
      <c r="C492" s="144" t="s">
        <v>1737</v>
      </c>
      <c r="D492" s="144" t="s">
        <v>1735</v>
      </c>
      <c r="E492" s="144" t="s">
        <v>1736</v>
      </c>
      <c r="F492" s="144" t="s">
        <v>1735</v>
      </c>
      <c r="G492" s="144" t="s">
        <v>731</v>
      </c>
      <c r="H492" s="144" t="s">
        <v>2037</v>
      </c>
      <c r="I492" s="144">
        <v>318</v>
      </c>
      <c r="J492" s="144">
        <v>320</v>
      </c>
      <c r="K492" s="144" t="s">
        <v>3023</v>
      </c>
      <c r="L492" s="144" t="s">
        <v>3024</v>
      </c>
    </row>
    <row r="493" spans="1:12" ht="16.5">
      <c r="A493" t="s">
        <v>1255</v>
      </c>
      <c r="B493"/>
      <c r="C493" s="144" t="s">
        <v>1262</v>
      </c>
      <c r="D493" s="144" t="s">
        <v>904</v>
      </c>
      <c r="E493" s="144" t="s">
        <v>1713</v>
      </c>
      <c r="F493" s="144" t="s">
        <v>1713</v>
      </c>
      <c r="G493" s="144" t="s">
        <v>657</v>
      </c>
      <c r="H493" s="144" t="s">
        <v>3025</v>
      </c>
      <c r="I493" s="144">
        <v>2.04</v>
      </c>
      <c r="J493" s="144">
        <v>2.08</v>
      </c>
      <c r="K493" s="144" t="s">
        <v>3026</v>
      </c>
      <c r="L493" s="144" t="s">
        <v>3027</v>
      </c>
    </row>
    <row r="494" spans="1:12" ht="16.5">
      <c r="A494" t="s">
        <v>1256</v>
      </c>
      <c r="B494"/>
      <c r="C494" s="144" t="s">
        <v>647</v>
      </c>
      <c r="D494" s="144" t="s">
        <v>647</v>
      </c>
      <c r="E494" s="144" t="s">
        <v>799</v>
      </c>
      <c r="F494" s="144" t="s">
        <v>1604</v>
      </c>
      <c r="G494" s="144" t="s">
        <v>661</v>
      </c>
      <c r="H494" s="144" t="s">
        <v>645</v>
      </c>
      <c r="I494" s="144">
        <v>3.3</v>
      </c>
      <c r="J494" s="144">
        <v>3.34</v>
      </c>
      <c r="K494" s="144" t="s">
        <v>3028</v>
      </c>
      <c r="L494" s="144" t="s">
        <v>3029</v>
      </c>
    </row>
    <row r="495" spans="1:12" ht="16.5">
      <c r="A495" t="s">
        <v>1257</v>
      </c>
      <c r="B495"/>
      <c r="C495" s="144" t="s">
        <v>557</v>
      </c>
      <c r="D495" s="144" t="s">
        <v>557</v>
      </c>
      <c r="E495" s="144" t="s">
        <v>557</v>
      </c>
      <c r="F495" s="144" t="s">
        <v>557</v>
      </c>
      <c r="G495" s="144" t="s">
        <v>703</v>
      </c>
      <c r="H495" s="144" t="s">
        <v>731</v>
      </c>
      <c r="I495" s="144">
        <v>25</v>
      </c>
      <c r="J495" s="144">
        <v>25.25</v>
      </c>
      <c r="K495" s="144" t="s">
        <v>2038</v>
      </c>
      <c r="L495" s="144" t="s">
        <v>2039</v>
      </c>
    </row>
    <row r="496" spans="1:12" ht="16.5">
      <c r="A496" t="s">
        <v>1258</v>
      </c>
      <c r="B496"/>
      <c r="C496" s="144" t="s">
        <v>597</v>
      </c>
      <c r="D496" s="144" t="s">
        <v>597</v>
      </c>
      <c r="E496" s="144" t="s">
        <v>597</v>
      </c>
      <c r="F496" s="144" t="s">
        <v>597</v>
      </c>
      <c r="G496" s="144" t="s">
        <v>581</v>
      </c>
      <c r="H496" s="144" t="s">
        <v>581</v>
      </c>
      <c r="I496" s="144">
        <v>7.85</v>
      </c>
      <c r="J496" s="144">
        <v>8.4</v>
      </c>
      <c r="K496" s="144" t="s">
        <v>3030</v>
      </c>
      <c r="L496" s="144" t="s">
        <v>1020</v>
      </c>
    </row>
    <row r="497" spans="1:12" ht="16.5">
      <c r="A497" t="s">
        <v>1259</v>
      </c>
      <c r="B497"/>
      <c r="C497" s="144" t="s">
        <v>2020</v>
      </c>
      <c r="D497" s="144" t="s">
        <v>959</v>
      </c>
      <c r="E497" s="144" t="s">
        <v>2021</v>
      </c>
      <c r="F497" s="144" t="s">
        <v>2020</v>
      </c>
      <c r="G497" s="144" t="s">
        <v>820</v>
      </c>
      <c r="H497" s="144" t="s">
        <v>3031</v>
      </c>
      <c r="I497" s="144">
        <v>1.7</v>
      </c>
      <c r="J497" s="144">
        <v>1.71</v>
      </c>
      <c r="K497" s="144" t="s">
        <v>3032</v>
      </c>
      <c r="L497" s="144" t="s">
        <v>3033</v>
      </c>
    </row>
    <row r="498" spans="1:12" ht="16.5">
      <c r="A498" t="s">
        <v>1261</v>
      </c>
      <c r="B498"/>
      <c r="C498" s="144" t="s">
        <v>1034</v>
      </c>
      <c r="D498" s="144" t="s">
        <v>1035</v>
      </c>
      <c r="E498" s="144" t="s">
        <v>1547</v>
      </c>
      <c r="F498" s="144" t="s">
        <v>905</v>
      </c>
      <c r="G498" s="144" t="s">
        <v>1071</v>
      </c>
      <c r="H498" s="144" t="s">
        <v>3034</v>
      </c>
      <c r="I498" s="144">
        <v>1.93</v>
      </c>
      <c r="J498" s="144">
        <v>1.94</v>
      </c>
      <c r="K498" s="144" t="s">
        <v>3035</v>
      </c>
      <c r="L498" s="144" t="s">
        <v>3036</v>
      </c>
    </row>
    <row r="499" spans="1:12" ht="16.5">
      <c r="A499" t="s">
        <v>98</v>
      </c>
      <c r="B499"/>
      <c r="C499" s="144" t="s">
        <v>749</v>
      </c>
      <c r="D499" s="144" t="s">
        <v>795</v>
      </c>
      <c r="E499" s="144" t="s">
        <v>1030</v>
      </c>
      <c r="F499" s="144" t="s">
        <v>3037</v>
      </c>
      <c r="G499" s="144" t="s">
        <v>661</v>
      </c>
      <c r="H499" s="144" t="s">
        <v>1588</v>
      </c>
      <c r="I499" s="144">
        <v>4.34</v>
      </c>
      <c r="J499" s="144">
        <v>4.3600000000000003</v>
      </c>
      <c r="K499" s="144" t="s">
        <v>3038</v>
      </c>
      <c r="L499" s="144" t="s">
        <v>3039</v>
      </c>
    </row>
    <row r="500" spans="1:12" ht="16.5">
      <c r="A500" t="s">
        <v>1263</v>
      </c>
      <c r="B500"/>
      <c r="C500" s="144" t="s">
        <v>579</v>
      </c>
      <c r="D500" s="144" t="s">
        <v>579</v>
      </c>
      <c r="E500" s="144" t="s">
        <v>550</v>
      </c>
      <c r="F500" s="144" t="s">
        <v>510</v>
      </c>
      <c r="G500" s="144" t="s">
        <v>581</v>
      </c>
      <c r="H500" s="144" t="s">
        <v>581</v>
      </c>
      <c r="I500" s="144" t="s">
        <v>559</v>
      </c>
      <c r="J500" s="144" t="s">
        <v>510</v>
      </c>
      <c r="K500" s="144" t="s">
        <v>3040</v>
      </c>
      <c r="L500" s="144" t="s">
        <v>3041</v>
      </c>
    </row>
    <row r="501" spans="1:12" ht="16.5">
      <c r="A501" t="s">
        <v>1438</v>
      </c>
      <c r="B501"/>
      <c r="C501" s="144" t="s">
        <v>2040</v>
      </c>
      <c r="D501" s="144" t="s">
        <v>2040</v>
      </c>
      <c r="E501" s="144" t="s">
        <v>1287</v>
      </c>
      <c r="F501" s="144" t="s">
        <v>1028</v>
      </c>
      <c r="G501" s="144" t="s">
        <v>581</v>
      </c>
      <c r="H501" s="144" t="s">
        <v>581</v>
      </c>
      <c r="I501" s="144" t="s">
        <v>1028</v>
      </c>
      <c r="J501" s="144" t="s">
        <v>747</v>
      </c>
      <c r="K501" s="144" t="s">
        <v>3042</v>
      </c>
      <c r="L501" s="144" t="s">
        <v>3043</v>
      </c>
    </row>
    <row r="502" spans="1:12" ht="16.5">
      <c r="A502" t="s">
        <v>1264</v>
      </c>
      <c r="B502"/>
      <c r="C502" s="144" t="s">
        <v>508</v>
      </c>
      <c r="D502" s="144" t="s">
        <v>614</v>
      </c>
      <c r="E502" s="144" t="s">
        <v>1075</v>
      </c>
      <c r="F502" s="144" t="s">
        <v>508</v>
      </c>
      <c r="G502" s="144" t="s">
        <v>581</v>
      </c>
      <c r="H502" s="144" t="s">
        <v>581</v>
      </c>
      <c r="I502" s="144" t="s">
        <v>508</v>
      </c>
      <c r="J502" s="144" t="s">
        <v>615</v>
      </c>
      <c r="K502" s="144" t="s">
        <v>3044</v>
      </c>
      <c r="L502" s="144" t="s">
        <v>3045</v>
      </c>
    </row>
    <row r="503" spans="1:12" ht="16.5">
      <c r="A503" t="s">
        <v>1266</v>
      </c>
      <c r="B503"/>
      <c r="C503" s="144" t="s">
        <v>2041</v>
      </c>
      <c r="D503" s="144" t="s">
        <v>2041</v>
      </c>
      <c r="E503" s="144" t="s">
        <v>2042</v>
      </c>
      <c r="F503" s="144" t="s">
        <v>2042</v>
      </c>
      <c r="G503" s="144" t="s">
        <v>692</v>
      </c>
      <c r="H503" s="144" t="s">
        <v>3046</v>
      </c>
      <c r="I503" s="144" t="s">
        <v>2042</v>
      </c>
      <c r="J503" s="144" t="s">
        <v>3047</v>
      </c>
      <c r="K503" s="144" t="s">
        <v>1951</v>
      </c>
      <c r="L503" s="144" t="s">
        <v>3048</v>
      </c>
    </row>
    <row r="504" spans="1:12" ht="16.5">
      <c r="A504" t="s">
        <v>511</v>
      </c>
      <c r="B504"/>
      <c r="C504" s="144" t="s">
        <v>513</v>
      </c>
      <c r="D504" s="144" t="s">
        <v>779</v>
      </c>
      <c r="E504" s="144" t="s">
        <v>513</v>
      </c>
      <c r="F504" s="144" t="s">
        <v>1591</v>
      </c>
      <c r="G504" s="144" t="s">
        <v>638</v>
      </c>
      <c r="H504" s="144" t="s">
        <v>2043</v>
      </c>
      <c r="I504" s="144" t="s">
        <v>1294</v>
      </c>
      <c r="J504" s="144" t="s">
        <v>1591</v>
      </c>
      <c r="K504" s="144" t="s">
        <v>3049</v>
      </c>
      <c r="L504" s="144" t="s">
        <v>3050</v>
      </c>
    </row>
    <row r="505" spans="1:12" ht="16.5">
      <c r="A505" t="s">
        <v>1267</v>
      </c>
      <c r="B505"/>
      <c r="C505" s="144" t="s">
        <v>1395</v>
      </c>
      <c r="D505" s="144" t="s">
        <v>1808</v>
      </c>
      <c r="E505" s="144" t="s">
        <v>1395</v>
      </c>
      <c r="F505" s="144" t="s">
        <v>774</v>
      </c>
      <c r="G505" s="144" t="s">
        <v>581</v>
      </c>
      <c r="H505" s="144" t="s">
        <v>581</v>
      </c>
      <c r="I505" s="144" t="s">
        <v>774</v>
      </c>
      <c r="J505" s="144" t="s">
        <v>772</v>
      </c>
      <c r="K505" s="144" t="s">
        <v>3051</v>
      </c>
      <c r="L505" s="144" t="s">
        <v>3052</v>
      </c>
    </row>
    <row r="506" spans="1:12" ht="16.5">
      <c r="A506" t="s">
        <v>1268</v>
      </c>
      <c r="B506"/>
      <c r="C506" s="144" t="s">
        <v>367</v>
      </c>
      <c r="D506" s="144" t="s">
        <v>367</v>
      </c>
      <c r="E506" s="144" t="s">
        <v>367</v>
      </c>
      <c r="F506" s="144" t="s">
        <v>367</v>
      </c>
      <c r="G506" s="144" t="s">
        <v>367</v>
      </c>
      <c r="H506" s="144" t="s">
        <v>367</v>
      </c>
      <c r="I506" s="144" t="s">
        <v>684</v>
      </c>
      <c r="J506" s="144" t="s">
        <v>831</v>
      </c>
      <c r="K506" s="144" t="s">
        <v>367</v>
      </c>
      <c r="L506" s="144" t="s">
        <v>367</v>
      </c>
    </row>
    <row r="507" spans="1:12" ht="16.5">
      <c r="A507" t="s">
        <v>1774</v>
      </c>
      <c r="B507"/>
      <c r="C507" s="144" t="s">
        <v>1819</v>
      </c>
      <c r="D507" s="144" t="s">
        <v>1819</v>
      </c>
      <c r="E507" s="144" t="s">
        <v>1819</v>
      </c>
      <c r="F507" s="144" t="s">
        <v>1819</v>
      </c>
      <c r="G507" s="144" t="s">
        <v>581</v>
      </c>
      <c r="H507" s="144" t="s">
        <v>581</v>
      </c>
      <c r="I507" s="144" t="s">
        <v>674</v>
      </c>
      <c r="J507" s="144" t="s">
        <v>3053</v>
      </c>
      <c r="K507" s="144" t="s">
        <v>3054</v>
      </c>
      <c r="L507" s="144" t="s">
        <v>3055</v>
      </c>
    </row>
    <row r="508" spans="1:12" ht="16.5">
      <c r="A508" t="s">
        <v>134</v>
      </c>
      <c r="B508"/>
      <c r="C508" s="144" t="s">
        <v>536</v>
      </c>
      <c r="D508" s="144" t="s">
        <v>857</v>
      </c>
      <c r="E508" s="144" t="s">
        <v>831</v>
      </c>
      <c r="F508" s="144" t="s">
        <v>524</v>
      </c>
      <c r="G508" s="144" t="s">
        <v>864</v>
      </c>
      <c r="H508" s="144" t="s">
        <v>3056</v>
      </c>
      <c r="I508" s="144" t="s">
        <v>524</v>
      </c>
      <c r="J508" s="144" t="s">
        <v>584</v>
      </c>
      <c r="K508" s="144" t="s">
        <v>3057</v>
      </c>
      <c r="L508" s="144" t="s">
        <v>3058</v>
      </c>
    </row>
    <row r="509" spans="1:12" ht="16.5">
      <c r="A509" t="s">
        <v>3059</v>
      </c>
      <c r="B509" t="s">
        <v>2121</v>
      </c>
      <c r="C509" s="144" t="s">
        <v>367</v>
      </c>
      <c r="D509" s="144" t="s">
        <v>367</v>
      </c>
      <c r="E509" s="144" t="s">
        <v>367</v>
      </c>
      <c r="F509" s="144" t="s">
        <v>367</v>
      </c>
      <c r="G509" s="144" t="s">
        <v>367</v>
      </c>
      <c r="H509" s="144" t="s">
        <v>367</v>
      </c>
      <c r="I509" s="144" t="s">
        <v>367</v>
      </c>
      <c r="J509" s="144" t="s">
        <v>367</v>
      </c>
      <c r="K509" s="144" t="s">
        <v>367</v>
      </c>
      <c r="L509" s="144" t="s">
        <v>367</v>
      </c>
    </row>
    <row r="510" spans="1:12" ht="16.5">
      <c r="A510" t="s">
        <v>107</v>
      </c>
      <c r="B510"/>
      <c r="C510" s="144" t="s">
        <v>830</v>
      </c>
      <c r="D510" s="144" t="s">
        <v>536</v>
      </c>
      <c r="E510" s="144" t="s">
        <v>831</v>
      </c>
      <c r="F510" s="144" t="s">
        <v>536</v>
      </c>
      <c r="G510" s="144" t="s">
        <v>581</v>
      </c>
      <c r="H510" s="144" t="s">
        <v>581</v>
      </c>
      <c r="I510" s="144" t="s">
        <v>830</v>
      </c>
      <c r="J510" s="144" t="s">
        <v>536</v>
      </c>
      <c r="K510" s="144" t="s">
        <v>3060</v>
      </c>
      <c r="L510" s="144" t="s">
        <v>3061</v>
      </c>
    </row>
    <row r="511" spans="1:12" ht="16.5">
      <c r="A511" t="s">
        <v>105</v>
      </c>
      <c r="B511"/>
      <c r="C511" s="144" t="s">
        <v>1294</v>
      </c>
      <c r="D511" s="144" t="s">
        <v>1294</v>
      </c>
      <c r="E511" s="144" t="s">
        <v>721</v>
      </c>
      <c r="F511" s="144" t="s">
        <v>513</v>
      </c>
      <c r="G511" s="144" t="s">
        <v>613</v>
      </c>
      <c r="H511" s="144" t="s">
        <v>1276</v>
      </c>
      <c r="I511" s="144" t="s">
        <v>682</v>
      </c>
      <c r="J511" s="144" t="s">
        <v>513</v>
      </c>
      <c r="K511" s="144" t="s">
        <v>3062</v>
      </c>
      <c r="L511" s="144" t="s">
        <v>3063</v>
      </c>
    </row>
    <row r="512" spans="1:12" ht="16.5">
      <c r="A512" t="s">
        <v>1269</v>
      </c>
      <c r="B512"/>
      <c r="C512" s="144" t="s">
        <v>699</v>
      </c>
      <c r="D512" s="144" t="s">
        <v>663</v>
      </c>
      <c r="E512" s="144" t="s">
        <v>700</v>
      </c>
      <c r="F512" s="144" t="s">
        <v>663</v>
      </c>
      <c r="G512" s="144" t="s">
        <v>580</v>
      </c>
      <c r="H512" s="144" t="s">
        <v>1601</v>
      </c>
      <c r="I512" s="144">
        <v>5.3</v>
      </c>
      <c r="J512" s="144">
        <v>5.35</v>
      </c>
      <c r="K512" s="144" t="s">
        <v>3064</v>
      </c>
      <c r="L512" s="144" t="s">
        <v>3065</v>
      </c>
    </row>
    <row r="513" spans="1:12" ht="16.5">
      <c r="A513" t="s">
        <v>1270</v>
      </c>
      <c r="B513"/>
      <c r="C513" s="144" t="s">
        <v>919</v>
      </c>
      <c r="D513" s="144" t="s">
        <v>546</v>
      </c>
      <c r="E513" s="144" t="s">
        <v>919</v>
      </c>
      <c r="F513" s="144" t="s">
        <v>546</v>
      </c>
      <c r="G513" s="144" t="s">
        <v>648</v>
      </c>
      <c r="H513" s="144" t="s">
        <v>1884</v>
      </c>
      <c r="I513" s="144">
        <v>12.4</v>
      </c>
      <c r="J513" s="144">
        <v>12.5</v>
      </c>
      <c r="K513" s="144" t="s">
        <v>3066</v>
      </c>
      <c r="L513" s="144" t="s">
        <v>3067</v>
      </c>
    </row>
    <row r="514" spans="1:12" ht="16.5">
      <c r="A514" t="s">
        <v>486</v>
      </c>
      <c r="B514"/>
      <c r="C514" s="144" t="s">
        <v>598</v>
      </c>
      <c r="D514" s="144" t="s">
        <v>1014</v>
      </c>
      <c r="E514" s="144" t="s">
        <v>995</v>
      </c>
      <c r="F514" s="144" t="s">
        <v>993</v>
      </c>
      <c r="G514" s="144" t="s">
        <v>580</v>
      </c>
      <c r="H514" s="144" t="s">
        <v>1754</v>
      </c>
      <c r="I514" s="144">
        <v>7.45</v>
      </c>
      <c r="J514" s="144">
        <v>7.5</v>
      </c>
      <c r="K514" s="144" t="s">
        <v>3068</v>
      </c>
      <c r="L514" s="144" t="s">
        <v>3069</v>
      </c>
    </row>
    <row r="515" spans="1:12" ht="16.5">
      <c r="A515" t="s">
        <v>1271</v>
      </c>
      <c r="B515"/>
      <c r="C515" s="144" t="s">
        <v>1663</v>
      </c>
      <c r="D515" s="144" t="s">
        <v>855</v>
      </c>
      <c r="E515" s="144" t="s">
        <v>1663</v>
      </c>
      <c r="F515" s="144" t="s">
        <v>855</v>
      </c>
      <c r="G515" s="144" t="s">
        <v>580</v>
      </c>
      <c r="H515" s="144" t="s">
        <v>1606</v>
      </c>
      <c r="I515" s="144">
        <v>6.8</v>
      </c>
      <c r="J515" s="144">
        <v>6.85</v>
      </c>
      <c r="K515" s="144" t="s">
        <v>3070</v>
      </c>
      <c r="L515" s="144" t="s">
        <v>3071</v>
      </c>
    </row>
    <row r="516" spans="1:12" ht="16.5">
      <c r="A516" t="s">
        <v>1272</v>
      </c>
      <c r="B516"/>
      <c r="C516" s="144" t="s">
        <v>1008</v>
      </c>
      <c r="D516" s="144" t="s">
        <v>1008</v>
      </c>
      <c r="E516" s="144" t="s">
        <v>1008</v>
      </c>
      <c r="F516" s="144" t="s">
        <v>1008</v>
      </c>
      <c r="G516" s="144" t="s">
        <v>581</v>
      </c>
      <c r="H516" s="144" t="s">
        <v>581</v>
      </c>
      <c r="I516" s="144">
        <v>9.9</v>
      </c>
      <c r="J516" s="144">
        <v>9.9499999999999993</v>
      </c>
      <c r="K516" s="144" t="s">
        <v>3072</v>
      </c>
      <c r="L516" s="144" t="s">
        <v>3073</v>
      </c>
    </row>
    <row r="517" spans="1:12" ht="16.5">
      <c r="A517" t="s">
        <v>1775</v>
      </c>
      <c r="B517"/>
      <c r="C517" s="144" t="s">
        <v>831</v>
      </c>
      <c r="D517" s="144" t="s">
        <v>831</v>
      </c>
      <c r="E517" s="144" t="s">
        <v>586</v>
      </c>
      <c r="F517" s="144" t="s">
        <v>586</v>
      </c>
      <c r="G517" s="144" t="s">
        <v>616</v>
      </c>
      <c r="H517" s="144" t="s">
        <v>1588</v>
      </c>
      <c r="I517" s="144">
        <v>10.9</v>
      </c>
      <c r="J517" s="144">
        <v>11</v>
      </c>
      <c r="K517" s="144" t="s">
        <v>3074</v>
      </c>
      <c r="L517" s="144" t="s">
        <v>3075</v>
      </c>
    </row>
    <row r="518" spans="1:12" ht="16.5">
      <c r="A518" t="s">
        <v>1273</v>
      </c>
      <c r="B518"/>
      <c r="C518" s="144" t="s">
        <v>544</v>
      </c>
      <c r="D518" s="144" t="s">
        <v>493</v>
      </c>
      <c r="E518" s="144" t="s">
        <v>544</v>
      </c>
      <c r="F518" s="144" t="s">
        <v>493</v>
      </c>
      <c r="G518" s="144" t="s">
        <v>581</v>
      </c>
      <c r="H518" s="144" t="s">
        <v>581</v>
      </c>
      <c r="I518" s="144">
        <v>10.4</v>
      </c>
      <c r="J518" s="144">
        <v>10.5</v>
      </c>
      <c r="K518" s="144" t="s">
        <v>2045</v>
      </c>
      <c r="L518" s="144" t="s">
        <v>2046</v>
      </c>
    </row>
    <row r="519" spans="1:12" ht="16.5">
      <c r="A519" t="s">
        <v>1274</v>
      </c>
      <c r="B519"/>
      <c r="C519" s="144" t="s">
        <v>552</v>
      </c>
      <c r="D519" s="144" t="s">
        <v>1714</v>
      </c>
      <c r="E519" s="144" t="s">
        <v>552</v>
      </c>
      <c r="F519" s="144" t="s">
        <v>603</v>
      </c>
      <c r="G519" s="144" t="s">
        <v>580</v>
      </c>
      <c r="H519" s="144" t="s">
        <v>1657</v>
      </c>
      <c r="I519" s="144">
        <v>8.3000000000000007</v>
      </c>
      <c r="J519" s="144">
        <v>8.35</v>
      </c>
      <c r="K519" s="144" t="s">
        <v>3076</v>
      </c>
      <c r="L519" s="144" t="s">
        <v>3077</v>
      </c>
    </row>
    <row r="520" spans="1:12" ht="16.5">
      <c r="A520" t="s">
        <v>1275</v>
      </c>
      <c r="B520"/>
      <c r="C520" s="144" t="s">
        <v>729</v>
      </c>
      <c r="D520" s="144" t="s">
        <v>729</v>
      </c>
      <c r="E520" s="144" t="s">
        <v>857</v>
      </c>
      <c r="F520" s="144" t="s">
        <v>729</v>
      </c>
      <c r="G520" s="144" t="s">
        <v>581</v>
      </c>
      <c r="H520" s="144" t="s">
        <v>581</v>
      </c>
      <c r="I520" s="144">
        <v>11.6</v>
      </c>
      <c r="J520" s="144">
        <v>11.7</v>
      </c>
      <c r="K520" s="144" t="s">
        <v>3078</v>
      </c>
      <c r="L520" s="144" t="s">
        <v>3079</v>
      </c>
    </row>
    <row r="521" spans="1:12" ht="16.5">
      <c r="A521" t="s">
        <v>372</v>
      </c>
      <c r="B521"/>
      <c r="C521" s="144" t="s">
        <v>860</v>
      </c>
      <c r="D521" s="144" t="s">
        <v>860</v>
      </c>
      <c r="E521" s="144" t="s">
        <v>1705</v>
      </c>
      <c r="F521" s="144" t="s">
        <v>1705</v>
      </c>
      <c r="G521" s="144" t="s">
        <v>864</v>
      </c>
      <c r="H521" s="144" t="s">
        <v>1618</v>
      </c>
      <c r="I521" s="144">
        <v>19.100000000000001</v>
      </c>
      <c r="J521" s="144">
        <v>19.2</v>
      </c>
      <c r="K521" s="144" t="s">
        <v>3080</v>
      </c>
      <c r="L521" s="144" t="s">
        <v>3081</v>
      </c>
    </row>
    <row r="522" spans="1:12" ht="16.5">
      <c r="A522" t="s">
        <v>1277</v>
      </c>
      <c r="B522"/>
      <c r="C522" s="144" t="s">
        <v>995</v>
      </c>
      <c r="D522" s="144" t="s">
        <v>598</v>
      </c>
      <c r="E522" s="144" t="s">
        <v>995</v>
      </c>
      <c r="F522" s="144" t="s">
        <v>598</v>
      </c>
      <c r="G522" s="144" t="s">
        <v>580</v>
      </c>
      <c r="H522" s="144" t="s">
        <v>1719</v>
      </c>
      <c r="I522" s="144">
        <v>7.4</v>
      </c>
      <c r="J522" s="144">
        <v>7.45</v>
      </c>
      <c r="K522" s="144" t="s">
        <v>3082</v>
      </c>
      <c r="L522" s="144" t="s">
        <v>3083</v>
      </c>
    </row>
    <row r="523" spans="1:12" ht="16.5">
      <c r="A523" t="s">
        <v>1278</v>
      </c>
      <c r="B523"/>
      <c r="C523" s="144" t="s">
        <v>663</v>
      </c>
      <c r="D523" s="144" t="s">
        <v>663</v>
      </c>
      <c r="E523" s="144" t="s">
        <v>663</v>
      </c>
      <c r="F523" s="144" t="s">
        <v>663</v>
      </c>
      <c r="G523" s="144" t="s">
        <v>581</v>
      </c>
      <c r="H523" s="144" t="s">
        <v>581</v>
      </c>
      <c r="I523" s="144">
        <v>5.3</v>
      </c>
      <c r="J523" s="144">
        <v>5.35</v>
      </c>
      <c r="K523" s="144" t="s">
        <v>2047</v>
      </c>
      <c r="L523" s="144" t="s">
        <v>2048</v>
      </c>
    </row>
    <row r="524" spans="1:12" ht="16.5">
      <c r="A524" t="s">
        <v>1279</v>
      </c>
      <c r="B524"/>
      <c r="C524" s="144" t="s">
        <v>813</v>
      </c>
      <c r="D524" s="144" t="s">
        <v>813</v>
      </c>
      <c r="E524" s="144" t="s">
        <v>578</v>
      </c>
      <c r="F524" s="144" t="s">
        <v>813</v>
      </c>
      <c r="G524" s="144" t="s">
        <v>580</v>
      </c>
      <c r="H524" s="144" t="s">
        <v>1764</v>
      </c>
      <c r="I524" s="144">
        <v>6.25</v>
      </c>
      <c r="J524" s="144">
        <v>6.3</v>
      </c>
      <c r="K524" s="144" t="s">
        <v>2049</v>
      </c>
      <c r="L524" s="144" t="s">
        <v>2050</v>
      </c>
    </row>
    <row r="525" spans="1:12" ht="16.5">
      <c r="A525" t="s">
        <v>1280</v>
      </c>
      <c r="B525"/>
      <c r="C525" s="144" t="s">
        <v>1030</v>
      </c>
      <c r="D525" s="144" t="s">
        <v>748</v>
      </c>
      <c r="E525" s="144" t="s">
        <v>1030</v>
      </c>
      <c r="F525" s="144" t="s">
        <v>1184</v>
      </c>
      <c r="G525" s="144" t="s">
        <v>592</v>
      </c>
      <c r="H525" s="144" t="s">
        <v>1599</v>
      </c>
      <c r="I525" s="144">
        <v>4.3</v>
      </c>
      <c r="J525" s="144">
        <v>4.32</v>
      </c>
      <c r="K525" s="144" t="s">
        <v>3084</v>
      </c>
      <c r="L525" s="144" t="s">
        <v>3085</v>
      </c>
    </row>
    <row r="526" spans="1:12" ht="16.5">
      <c r="A526" t="s">
        <v>373</v>
      </c>
      <c r="B526"/>
      <c r="C526" s="144" t="s">
        <v>728</v>
      </c>
      <c r="D526" s="144" t="s">
        <v>728</v>
      </c>
      <c r="E526" s="144" t="s">
        <v>729</v>
      </c>
      <c r="F526" s="144" t="s">
        <v>729</v>
      </c>
      <c r="G526" s="144" t="s">
        <v>616</v>
      </c>
      <c r="H526" s="144" t="s">
        <v>892</v>
      </c>
      <c r="I526" s="144">
        <v>11.7</v>
      </c>
      <c r="J526" s="144">
        <v>11.8</v>
      </c>
      <c r="K526" s="144" t="s">
        <v>3086</v>
      </c>
      <c r="L526" s="144" t="s">
        <v>3087</v>
      </c>
    </row>
    <row r="527" spans="1:12" ht="16.5">
      <c r="A527" t="s">
        <v>1281</v>
      </c>
      <c r="B527"/>
      <c r="C527" s="144" t="s">
        <v>687</v>
      </c>
      <c r="D527" s="144" t="s">
        <v>687</v>
      </c>
      <c r="E527" s="144" t="s">
        <v>697</v>
      </c>
      <c r="F527" s="144" t="s">
        <v>697</v>
      </c>
      <c r="G527" s="144" t="s">
        <v>581</v>
      </c>
      <c r="H527" s="144" t="s">
        <v>581</v>
      </c>
      <c r="I527" s="144">
        <v>15.1</v>
      </c>
      <c r="J527" s="144">
        <v>15.2</v>
      </c>
      <c r="K527" s="144" t="s">
        <v>3088</v>
      </c>
      <c r="L527" s="144" t="s">
        <v>3089</v>
      </c>
    </row>
    <row r="528" spans="1:12" ht="16.5">
      <c r="A528" t="s">
        <v>1282</v>
      </c>
      <c r="B528"/>
      <c r="C528" s="144" t="s">
        <v>601</v>
      </c>
      <c r="D528" s="144" t="s">
        <v>601</v>
      </c>
      <c r="E528" s="144" t="s">
        <v>601</v>
      </c>
      <c r="F528" s="144" t="s">
        <v>601</v>
      </c>
      <c r="G528" s="144" t="s">
        <v>613</v>
      </c>
      <c r="H528" s="144" t="s">
        <v>617</v>
      </c>
      <c r="I528" s="144">
        <v>8.5500000000000007</v>
      </c>
      <c r="J528" s="144">
        <v>8.6</v>
      </c>
      <c r="K528" s="144" t="s">
        <v>3090</v>
      </c>
      <c r="L528" s="144" t="s">
        <v>3091</v>
      </c>
    </row>
    <row r="529" spans="1:12" ht="16.5">
      <c r="A529" t="s">
        <v>1283</v>
      </c>
      <c r="B529"/>
      <c r="C529" s="144" t="s">
        <v>1134</v>
      </c>
      <c r="D529" s="144" t="s">
        <v>1010</v>
      </c>
      <c r="E529" s="144" t="s">
        <v>1134</v>
      </c>
      <c r="F529" s="144" t="s">
        <v>1134</v>
      </c>
      <c r="G529" s="144" t="s">
        <v>581</v>
      </c>
      <c r="H529" s="144" t="s">
        <v>581</v>
      </c>
      <c r="I529" s="144">
        <v>9.75</v>
      </c>
      <c r="J529" s="144">
        <v>9.8000000000000007</v>
      </c>
      <c r="K529" s="144" t="s">
        <v>3092</v>
      </c>
      <c r="L529" s="144" t="s">
        <v>3093</v>
      </c>
    </row>
    <row r="530" spans="1:12" ht="16.5">
      <c r="A530" t="s">
        <v>1285</v>
      </c>
      <c r="B530"/>
      <c r="C530" s="144" t="s">
        <v>706</v>
      </c>
      <c r="D530" s="144" t="s">
        <v>1134</v>
      </c>
      <c r="E530" s="144" t="s">
        <v>1122</v>
      </c>
      <c r="F530" s="144" t="s">
        <v>1284</v>
      </c>
      <c r="G530" s="144" t="s">
        <v>580</v>
      </c>
      <c r="H530" s="144" t="s">
        <v>909</v>
      </c>
      <c r="I530" s="144">
        <v>9.75</v>
      </c>
      <c r="J530" s="144">
        <v>9.8000000000000007</v>
      </c>
      <c r="K530" s="144" t="s">
        <v>3094</v>
      </c>
      <c r="L530" s="144" t="s">
        <v>3095</v>
      </c>
    </row>
    <row r="531" spans="1:12" ht="16.5">
      <c r="A531" t="s">
        <v>1286</v>
      </c>
      <c r="B531"/>
      <c r="C531" s="144" t="s">
        <v>1732</v>
      </c>
      <c r="D531" s="144" t="s">
        <v>1732</v>
      </c>
      <c r="E531" s="144" t="s">
        <v>848</v>
      </c>
      <c r="F531" s="144" t="s">
        <v>1732</v>
      </c>
      <c r="G531" s="144" t="s">
        <v>581</v>
      </c>
      <c r="H531" s="144" t="s">
        <v>581</v>
      </c>
      <c r="I531" s="144">
        <v>4.78</v>
      </c>
      <c r="J531" s="144">
        <v>4.8</v>
      </c>
      <c r="K531" s="144" t="s">
        <v>3096</v>
      </c>
      <c r="L531" s="144" t="s">
        <v>3097</v>
      </c>
    </row>
    <row r="532" spans="1:12" ht="16.5">
      <c r="A532" t="s">
        <v>2051</v>
      </c>
      <c r="B532"/>
      <c r="C532" s="144" t="s">
        <v>1009</v>
      </c>
      <c r="D532" s="144" t="s">
        <v>1009</v>
      </c>
      <c r="E532" s="144" t="s">
        <v>1009</v>
      </c>
      <c r="F532" s="144" t="s">
        <v>1009</v>
      </c>
      <c r="G532" s="144" t="s">
        <v>581</v>
      </c>
      <c r="H532" s="144" t="s">
        <v>581</v>
      </c>
      <c r="I532" s="144">
        <v>10.199999999999999</v>
      </c>
      <c r="J532" s="144">
        <v>10.3</v>
      </c>
      <c r="K532" s="144" t="s">
        <v>3098</v>
      </c>
      <c r="L532" s="144" t="s">
        <v>3099</v>
      </c>
    </row>
    <row r="533" spans="1:12" ht="16.5">
      <c r="A533" t="s">
        <v>379</v>
      </c>
      <c r="B533"/>
      <c r="C533" s="144" t="s">
        <v>1109</v>
      </c>
      <c r="D533" s="144" t="s">
        <v>1109</v>
      </c>
      <c r="E533" s="144" t="s">
        <v>1044</v>
      </c>
      <c r="F533" s="144" t="s">
        <v>1044</v>
      </c>
      <c r="G533" s="144" t="s">
        <v>707</v>
      </c>
      <c r="H533" s="144" t="s">
        <v>2052</v>
      </c>
      <c r="I533" s="144">
        <v>13.9</v>
      </c>
      <c r="J533" s="144">
        <v>14</v>
      </c>
      <c r="K533" s="144" t="s">
        <v>3100</v>
      </c>
      <c r="L533" s="144" t="s">
        <v>3101</v>
      </c>
    </row>
    <row r="534" spans="1:12" ht="16.5">
      <c r="A534" t="s">
        <v>1289</v>
      </c>
      <c r="B534"/>
      <c r="C534" s="144" t="s">
        <v>857</v>
      </c>
      <c r="D534" s="144" t="s">
        <v>857</v>
      </c>
      <c r="E534" s="144" t="s">
        <v>923</v>
      </c>
      <c r="F534" s="144" t="s">
        <v>857</v>
      </c>
      <c r="G534" s="144" t="s">
        <v>581</v>
      </c>
      <c r="H534" s="144" t="s">
        <v>581</v>
      </c>
      <c r="I534" s="144">
        <v>11.5</v>
      </c>
      <c r="J534" s="144">
        <v>11.6</v>
      </c>
      <c r="K534" s="144" t="s">
        <v>2053</v>
      </c>
      <c r="L534" s="144" t="s">
        <v>2054</v>
      </c>
    </row>
    <row r="535" spans="1:12" ht="16.5">
      <c r="A535" t="s">
        <v>1290</v>
      </c>
      <c r="B535"/>
      <c r="C535" s="144" t="s">
        <v>367</v>
      </c>
      <c r="D535" s="144" t="s">
        <v>367</v>
      </c>
      <c r="E535" s="144" t="s">
        <v>367</v>
      </c>
      <c r="F535" s="144" t="s">
        <v>367</v>
      </c>
      <c r="G535" s="144" t="s">
        <v>367</v>
      </c>
      <c r="H535" s="144" t="s">
        <v>367</v>
      </c>
      <c r="I535" s="144">
        <v>5.05</v>
      </c>
      <c r="J535" s="144">
        <v>5.15</v>
      </c>
      <c r="K535" s="144" t="s">
        <v>367</v>
      </c>
      <c r="L535" s="144" t="s">
        <v>367</v>
      </c>
    </row>
    <row r="536" spans="1:12" ht="16.5">
      <c r="A536" t="s">
        <v>1291</v>
      </c>
      <c r="B536"/>
      <c r="C536" s="144" t="s">
        <v>722</v>
      </c>
      <c r="D536" s="144" t="s">
        <v>1321</v>
      </c>
      <c r="E536" s="144" t="s">
        <v>722</v>
      </c>
      <c r="F536" s="144" t="s">
        <v>1321</v>
      </c>
      <c r="G536" s="144" t="s">
        <v>580</v>
      </c>
      <c r="H536" s="144" t="s">
        <v>683</v>
      </c>
      <c r="I536" s="144">
        <v>8.85</v>
      </c>
      <c r="J536" s="144">
        <v>8.9</v>
      </c>
      <c r="K536" s="144" t="s">
        <v>3102</v>
      </c>
      <c r="L536" s="144" t="s">
        <v>3103</v>
      </c>
    </row>
    <row r="537" spans="1:12" ht="16.5">
      <c r="A537" t="s">
        <v>1293</v>
      </c>
      <c r="B537"/>
      <c r="C537" s="144" t="s">
        <v>736</v>
      </c>
      <c r="D537" s="144" t="s">
        <v>1043</v>
      </c>
      <c r="E537" s="144" t="s">
        <v>736</v>
      </c>
      <c r="F537" s="144" t="s">
        <v>1043</v>
      </c>
      <c r="G537" s="144" t="s">
        <v>770</v>
      </c>
      <c r="H537" s="144" t="s">
        <v>2055</v>
      </c>
      <c r="I537" s="144">
        <v>13.6</v>
      </c>
      <c r="J537" s="144">
        <v>13.7</v>
      </c>
      <c r="K537" s="144" t="s">
        <v>3104</v>
      </c>
      <c r="L537" s="144" t="s">
        <v>3105</v>
      </c>
    </row>
    <row r="538" spans="1:12" ht="16.5">
      <c r="A538" t="s">
        <v>1295</v>
      </c>
      <c r="B538"/>
      <c r="C538" s="144" t="s">
        <v>679</v>
      </c>
      <c r="D538" s="144" t="s">
        <v>1350</v>
      </c>
      <c r="E538" s="144" t="s">
        <v>679</v>
      </c>
      <c r="F538" s="144" t="s">
        <v>1350</v>
      </c>
      <c r="G538" s="144" t="s">
        <v>581</v>
      </c>
      <c r="H538" s="144" t="s">
        <v>581</v>
      </c>
      <c r="I538" s="144">
        <v>6.6</v>
      </c>
      <c r="J538" s="144">
        <v>6.65</v>
      </c>
      <c r="K538" s="144" t="s">
        <v>2056</v>
      </c>
      <c r="L538" s="144" t="s">
        <v>2057</v>
      </c>
    </row>
    <row r="539" spans="1:12" ht="16.5">
      <c r="A539" t="s">
        <v>1296</v>
      </c>
      <c r="B539"/>
      <c r="C539" s="144" t="s">
        <v>824</v>
      </c>
      <c r="D539" s="144" t="s">
        <v>824</v>
      </c>
      <c r="E539" s="144" t="s">
        <v>514</v>
      </c>
      <c r="F539" s="144" t="s">
        <v>514</v>
      </c>
      <c r="G539" s="144" t="s">
        <v>616</v>
      </c>
      <c r="H539" s="144" t="s">
        <v>921</v>
      </c>
      <c r="I539" s="144">
        <v>12.2</v>
      </c>
      <c r="J539" s="144">
        <v>12.3</v>
      </c>
      <c r="K539" s="144" t="s">
        <v>3106</v>
      </c>
      <c r="L539" s="144" t="s">
        <v>3107</v>
      </c>
    </row>
    <row r="540" spans="1:12" ht="16.5">
      <c r="A540" t="s">
        <v>489</v>
      </c>
      <c r="B540"/>
      <c r="C540" s="144" t="s">
        <v>1109</v>
      </c>
      <c r="D540" s="144" t="s">
        <v>1174</v>
      </c>
      <c r="E540" s="144" t="s">
        <v>1109</v>
      </c>
      <c r="F540" s="144" t="s">
        <v>553</v>
      </c>
      <c r="G540" s="144" t="s">
        <v>581</v>
      </c>
      <c r="H540" s="144" t="s">
        <v>581</v>
      </c>
      <c r="I540" s="144">
        <v>14.2</v>
      </c>
      <c r="J540" s="144">
        <v>14.3</v>
      </c>
      <c r="K540" s="144" t="s">
        <v>3108</v>
      </c>
      <c r="L540" s="144" t="s">
        <v>3109</v>
      </c>
    </row>
    <row r="541" spans="1:12" ht="16.5">
      <c r="A541" t="s">
        <v>1298</v>
      </c>
      <c r="B541"/>
      <c r="C541" s="144" t="s">
        <v>1014</v>
      </c>
      <c r="D541" s="144" t="s">
        <v>744</v>
      </c>
      <c r="E541" s="144" t="s">
        <v>1014</v>
      </c>
      <c r="F541" s="144" t="s">
        <v>744</v>
      </c>
      <c r="G541" s="144" t="s">
        <v>613</v>
      </c>
      <c r="H541" s="144" t="s">
        <v>1057</v>
      </c>
      <c r="I541" s="144">
        <v>7.6</v>
      </c>
      <c r="J541" s="144">
        <v>7.65</v>
      </c>
      <c r="K541" s="144" t="s">
        <v>1951</v>
      </c>
      <c r="L541" s="144" t="s">
        <v>837</v>
      </c>
    </row>
    <row r="542" spans="1:12" ht="16.5">
      <c r="A542" t="s">
        <v>1299</v>
      </c>
      <c r="B542"/>
      <c r="C542" s="144" t="s">
        <v>367</v>
      </c>
      <c r="D542" s="144" t="s">
        <v>367</v>
      </c>
      <c r="E542" s="144" t="s">
        <v>367</v>
      </c>
      <c r="F542" s="144" t="s">
        <v>367</v>
      </c>
      <c r="G542" s="144" t="s">
        <v>367</v>
      </c>
      <c r="H542" s="144" t="s">
        <v>367</v>
      </c>
      <c r="I542" s="144">
        <v>7.4</v>
      </c>
      <c r="J542" s="144">
        <v>7.45</v>
      </c>
      <c r="K542" s="144" t="s">
        <v>367</v>
      </c>
      <c r="L542" s="144" t="s">
        <v>367</v>
      </c>
    </row>
    <row r="543" spans="1:12" ht="16.5">
      <c r="A543" t="s">
        <v>1300</v>
      </c>
      <c r="B543"/>
      <c r="C543" s="144" t="s">
        <v>1184</v>
      </c>
      <c r="D543" s="144" t="s">
        <v>527</v>
      </c>
      <c r="E543" s="144" t="s">
        <v>1184</v>
      </c>
      <c r="F543" s="144" t="s">
        <v>652</v>
      </c>
      <c r="G543" s="144" t="s">
        <v>1787</v>
      </c>
      <c r="H543" s="144" t="s">
        <v>2059</v>
      </c>
      <c r="I543" s="144">
        <v>4.3600000000000003</v>
      </c>
      <c r="J543" s="144">
        <v>4.38</v>
      </c>
      <c r="K543" s="144" t="s">
        <v>2060</v>
      </c>
      <c r="L543" s="144" t="s">
        <v>2061</v>
      </c>
    </row>
    <row r="544" spans="1:12" ht="16.5">
      <c r="A544" t="s">
        <v>1301</v>
      </c>
      <c r="B544"/>
      <c r="C544" s="144" t="s">
        <v>510</v>
      </c>
      <c r="D544" s="144" t="s">
        <v>510</v>
      </c>
      <c r="E544" s="144" t="s">
        <v>510</v>
      </c>
      <c r="F544" s="144" t="s">
        <v>510</v>
      </c>
      <c r="G544" s="144" t="s">
        <v>581</v>
      </c>
      <c r="H544" s="144" t="s">
        <v>581</v>
      </c>
      <c r="I544" s="144">
        <v>6.05</v>
      </c>
      <c r="J544" s="144">
        <v>6.15</v>
      </c>
      <c r="K544" s="144" t="s">
        <v>3110</v>
      </c>
      <c r="L544" s="144" t="s">
        <v>3111</v>
      </c>
    </row>
    <row r="545" spans="1:12" ht="16.5">
      <c r="A545" t="s">
        <v>1302</v>
      </c>
      <c r="B545"/>
      <c r="C545" s="144" t="s">
        <v>367</v>
      </c>
      <c r="D545" s="144" t="s">
        <v>367</v>
      </c>
      <c r="E545" s="144" t="s">
        <v>367</v>
      </c>
      <c r="F545" s="144" t="s">
        <v>367</v>
      </c>
      <c r="G545" s="144" t="s">
        <v>367</v>
      </c>
      <c r="H545" s="144" t="s">
        <v>367</v>
      </c>
      <c r="I545" s="144">
        <v>13</v>
      </c>
      <c r="J545" s="144">
        <v>18.7</v>
      </c>
      <c r="K545" s="144" t="s">
        <v>367</v>
      </c>
      <c r="L545" s="144" t="s">
        <v>367</v>
      </c>
    </row>
    <row r="546" spans="1:12" ht="16.5">
      <c r="A546" t="s">
        <v>1303</v>
      </c>
      <c r="B546"/>
      <c r="C546" s="144" t="s">
        <v>1710</v>
      </c>
      <c r="D546" s="144" t="s">
        <v>1710</v>
      </c>
      <c r="E546" s="144" t="s">
        <v>1710</v>
      </c>
      <c r="F546" s="144" t="s">
        <v>1710</v>
      </c>
      <c r="G546" s="144" t="s">
        <v>581</v>
      </c>
      <c r="H546" s="144" t="s">
        <v>581</v>
      </c>
      <c r="I546" s="144">
        <v>1.73</v>
      </c>
      <c r="J546" s="144">
        <v>1.74</v>
      </c>
      <c r="K546" s="144" t="s">
        <v>3112</v>
      </c>
      <c r="L546" s="144" t="s">
        <v>3113</v>
      </c>
    </row>
    <row r="547" spans="1:12" ht="16.5">
      <c r="A547" t="s">
        <v>1304</v>
      </c>
      <c r="B547"/>
      <c r="C547" s="144" t="s">
        <v>550</v>
      </c>
      <c r="D547" s="144" t="s">
        <v>550</v>
      </c>
      <c r="E547" s="144" t="s">
        <v>1820</v>
      </c>
      <c r="F547" s="144" t="s">
        <v>550</v>
      </c>
      <c r="G547" s="144" t="s">
        <v>580</v>
      </c>
      <c r="H547" s="144" t="s">
        <v>1741</v>
      </c>
      <c r="I547" s="144">
        <v>5.95</v>
      </c>
      <c r="J547" s="144">
        <v>6</v>
      </c>
      <c r="K547" s="144" t="s">
        <v>3114</v>
      </c>
      <c r="L547" s="144" t="s">
        <v>3115</v>
      </c>
    </row>
    <row r="548" spans="1:12" ht="16.5">
      <c r="A548" t="s">
        <v>1305</v>
      </c>
      <c r="B548"/>
      <c r="C548" s="144" t="s">
        <v>367</v>
      </c>
      <c r="D548" s="144" t="s">
        <v>367</v>
      </c>
      <c r="E548" s="144" t="s">
        <v>367</v>
      </c>
      <c r="F548" s="144" t="s">
        <v>367</v>
      </c>
      <c r="G548" s="144" t="s">
        <v>367</v>
      </c>
      <c r="H548" s="144" t="s">
        <v>367</v>
      </c>
      <c r="I548" s="144">
        <v>1.68</v>
      </c>
      <c r="J548" s="144">
        <v>1.75</v>
      </c>
      <c r="K548" s="144" t="s">
        <v>367</v>
      </c>
      <c r="L548" s="144" t="s">
        <v>367</v>
      </c>
    </row>
    <row r="549" spans="1:12" ht="16.5">
      <c r="A549" t="s">
        <v>1306</v>
      </c>
      <c r="B549"/>
      <c r="C549" s="144" t="s">
        <v>367</v>
      </c>
      <c r="D549" s="144" t="s">
        <v>367</v>
      </c>
      <c r="E549" s="144" t="s">
        <v>367</v>
      </c>
      <c r="F549" s="144" t="s">
        <v>367</v>
      </c>
      <c r="G549" s="144" t="s">
        <v>367</v>
      </c>
      <c r="H549" s="144" t="s">
        <v>367</v>
      </c>
      <c r="I549" s="144">
        <v>4.92</v>
      </c>
      <c r="J549" s="144">
        <v>4.9800000000000004</v>
      </c>
      <c r="K549" s="144" t="s">
        <v>367</v>
      </c>
      <c r="L549" s="144" t="s">
        <v>367</v>
      </c>
    </row>
    <row r="550" spans="1:12" ht="16.5">
      <c r="A550" t="s">
        <v>1307</v>
      </c>
      <c r="B550"/>
      <c r="C550" s="144" t="s">
        <v>1141</v>
      </c>
      <c r="D550" s="144" t="s">
        <v>1141</v>
      </c>
      <c r="E550" s="144" t="s">
        <v>1141</v>
      </c>
      <c r="F550" s="144" t="s">
        <v>1141</v>
      </c>
      <c r="G550" s="144" t="s">
        <v>581</v>
      </c>
      <c r="H550" s="144" t="s">
        <v>581</v>
      </c>
      <c r="I550" s="144">
        <v>2.82</v>
      </c>
      <c r="J550" s="144">
        <v>2.84</v>
      </c>
      <c r="K550" s="144" t="s">
        <v>1989</v>
      </c>
      <c r="L550" s="144" t="s">
        <v>1250</v>
      </c>
    </row>
    <row r="551" spans="1:12" ht="16.5">
      <c r="A551" t="s">
        <v>1308</v>
      </c>
      <c r="B551"/>
      <c r="C551" s="144" t="s">
        <v>857</v>
      </c>
      <c r="D551" s="144" t="s">
        <v>729</v>
      </c>
      <c r="E551" s="144" t="s">
        <v>857</v>
      </c>
      <c r="F551" s="144" t="s">
        <v>857</v>
      </c>
      <c r="G551" s="144" t="s">
        <v>616</v>
      </c>
      <c r="H551" s="144" t="s">
        <v>892</v>
      </c>
      <c r="I551" s="144">
        <v>11.6</v>
      </c>
      <c r="J551" s="144">
        <v>11.7</v>
      </c>
      <c r="K551" s="144" t="s">
        <v>3116</v>
      </c>
      <c r="L551" s="144" t="s">
        <v>3117</v>
      </c>
    </row>
    <row r="552" spans="1:12" ht="16.5">
      <c r="A552" t="s">
        <v>1309</v>
      </c>
      <c r="B552"/>
      <c r="C552" s="144" t="s">
        <v>536</v>
      </c>
      <c r="D552" s="144" t="s">
        <v>923</v>
      </c>
      <c r="E552" s="144" t="s">
        <v>524</v>
      </c>
      <c r="F552" s="144" t="s">
        <v>923</v>
      </c>
      <c r="G552" s="144" t="s">
        <v>581</v>
      </c>
      <c r="H552" s="144" t="s">
        <v>581</v>
      </c>
      <c r="I552" s="144">
        <v>11.4</v>
      </c>
      <c r="J552" s="144">
        <v>11.5</v>
      </c>
      <c r="K552" s="144" t="s">
        <v>2063</v>
      </c>
      <c r="L552" s="144" t="s">
        <v>2064</v>
      </c>
    </row>
    <row r="553" spans="1:12" ht="16.5">
      <c r="A553" t="s">
        <v>1310</v>
      </c>
      <c r="B553"/>
      <c r="C553" s="144" t="s">
        <v>706</v>
      </c>
      <c r="D553" s="144" t="s">
        <v>886</v>
      </c>
      <c r="E553" s="144" t="s">
        <v>1122</v>
      </c>
      <c r="F553" s="144" t="s">
        <v>886</v>
      </c>
      <c r="G553" s="144" t="s">
        <v>580</v>
      </c>
      <c r="H553" s="144" t="s">
        <v>909</v>
      </c>
      <c r="I553" s="144">
        <v>9.6</v>
      </c>
      <c r="J553" s="144">
        <v>9.6999999999999993</v>
      </c>
      <c r="K553" s="144" t="s">
        <v>3118</v>
      </c>
      <c r="L553" s="144" t="s">
        <v>3119</v>
      </c>
    </row>
    <row r="554" spans="1:12" ht="16.5">
      <c r="A554" t="s">
        <v>1311</v>
      </c>
      <c r="B554"/>
      <c r="C554" s="144" t="s">
        <v>543</v>
      </c>
      <c r="D554" s="144" t="s">
        <v>679</v>
      </c>
      <c r="E554" s="144" t="s">
        <v>543</v>
      </c>
      <c r="F554" s="144" t="s">
        <v>717</v>
      </c>
      <c r="G554" s="144" t="s">
        <v>581</v>
      </c>
      <c r="H554" s="144" t="s">
        <v>581</v>
      </c>
      <c r="I554" s="144">
        <v>6.5</v>
      </c>
      <c r="J554" s="144">
        <v>6.55</v>
      </c>
      <c r="K554" s="144" t="s">
        <v>3120</v>
      </c>
      <c r="L554" s="144" t="s">
        <v>3121</v>
      </c>
    </row>
    <row r="555" spans="1:12" ht="16.5">
      <c r="A555" t="s">
        <v>1312</v>
      </c>
      <c r="B555"/>
      <c r="C555" s="144" t="s">
        <v>774</v>
      </c>
      <c r="D555" s="144" t="s">
        <v>1808</v>
      </c>
      <c r="E555" s="144" t="s">
        <v>774</v>
      </c>
      <c r="F555" s="144" t="s">
        <v>1808</v>
      </c>
      <c r="G555" s="144" t="s">
        <v>577</v>
      </c>
      <c r="H555" s="144" t="s">
        <v>3122</v>
      </c>
      <c r="I555" s="144">
        <v>2.9</v>
      </c>
      <c r="J555" s="144">
        <v>2.94</v>
      </c>
      <c r="K555" s="144" t="s">
        <v>3123</v>
      </c>
      <c r="L555" s="144" t="s">
        <v>3124</v>
      </c>
    </row>
    <row r="556" spans="1:12" ht="16.5">
      <c r="A556" t="s">
        <v>1313</v>
      </c>
      <c r="B556"/>
      <c r="C556" s="144" t="s">
        <v>1059</v>
      </c>
      <c r="D556" s="144" t="s">
        <v>1090</v>
      </c>
      <c r="E556" s="144" t="s">
        <v>778</v>
      </c>
      <c r="F556" s="144" t="s">
        <v>1059</v>
      </c>
      <c r="G556" s="144" t="s">
        <v>613</v>
      </c>
      <c r="H556" s="144" t="s">
        <v>1853</v>
      </c>
      <c r="I556" s="144">
        <v>9.35</v>
      </c>
      <c r="J556" s="144">
        <v>9.4</v>
      </c>
      <c r="K556" s="144" t="s">
        <v>3125</v>
      </c>
      <c r="L556" s="144" t="s">
        <v>3126</v>
      </c>
    </row>
    <row r="557" spans="1:12" ht="16.5">
      <c r="A557" t="s">
        <v>3127</v>
      </c>
      <c r="B557" t="s">
        <v>3128</v>
      </c>
      <c r="C557" s="144" t="s">
        <v>1437</v>
      </c>
      <c r="D557" s="144" t="s">
        <v>1437</v>
      </c>
      <c r="E557" s="144" t="s">
        <v>1437</v>
      </c>
      <c r="F557" s="144" t="s">
        <v>1437</v>
      </c>
      <c r="G557" s="144" t="s">
        <v>592</v>
      </c>
      <c r="H557" s="144" t="s">
        <v>791</v>
      </c>
      <c r="I557" s="144">
        <v>3.32</v>
      </c>
      <c r="J557" s="144">
        <v>3.36</v>
      </c>
      <c r="K557" s="144" t="s">
        <v>3129</v>
      </c>
      <c r="L557" s="144" t="s">
        <v>3130</v>
      </c>
    </row>
    <row r="558" spans="1:12" ht="16.5">
      <c r="A558" t="s">
        <v>1315</v>
      </c>
      <c r="B558"/>
      <c r="C558" s="144" t="s">
        <v>644</v>
      </c>
      <c r="D558" s="144" t="s">
        <v>644</v>
      </c>
      <c r="E558" s="144" t="s">
        <v>644</v>
      </c>
      <c r="F558" s="144" t="s">
        <v>644</v>
      </c>
      <c r="G558" s="144" t="s">
        <v>581</v>
      </c>
      <c r="H558" s="144" t="s">
        <v>581</v>
      </c>
      <c r="I558" s="144">
        <v>7.7</v>
      </c>
      <c r="J558" s="144">
        <v>8.5500000000000007</v>
      </c>
      <c r="K558" s="144" t="s">
        <v>2065</v>
      </c>
      <c r="L558" s="144" t="s">
        <v>960</v>
      </c>
    </row>
    <row r="559" spans="1:12" ht="16.5">
      <c r="A559" t="s">
        <v>1316</v>
      </c>
      <c r="B559"/>
      <c r="C559" s="144" t="s">
        <v>715</v>
      </c>
      <c r="D559" s="144" t="s">
        <v>521</v>
      </c>
      <c r="E559" s="144" t="s">
        <v>715</v>
      </c>
      <c r="F559" s="144" t="s">
        <v>715</v>
      </c>
      <c r="G559" s="144" t="s">
        <v>581</v>
      </c>
      <c r="H559" s="144" t="s">
        <v>581</v>
      </c>
      <c r="I559" s="144">
        <v>7.2</v>
      </c>
      <c r="J559" s="144">
        <v>7.25</v>
      </c>
      <c r="K559" s="144" t="s">
        <v>3131</v>
      </c>
      <c r="L559" s="144" t="s">
        <v>3132</v>
      </c>
    </row>
    <row r="560" spans="1:12" ht="16.5">
      <c r="A560" t="s">
        <v>1317</v>
      </c>
      <c r="B560"/>
      <c r="C560" s="144" t="s">
        <v>994</v>
      </c>
      <c r="D560" s="144" t="s">
        <v>994</v>
      </c>
      <c r="E560" s="144" t="s">
        <v>667</v>
      </c>
      <c r="F560" s="144" t="s">
        <v>667</v>
      </c>
      <c r="G560" s="144" t="s">
        <v>613</v>
      </c>
      <c r="H560" s="144" t="s">
        <v>1265</v>
      </c>
      <c r="I560" s="144">
        <v>7.25</v>
      </c>
      <c r="J560" s="144">
        <v>7.3</v>
      </c>
      <c r="K560" s="144" t="s">
        <v>3133</v>
      </c>
      <c r="L560" s="144" t="s">
        <v>3134</v>
      </c>
    </row>
    <row r="561" spans="1:12" ht="16.5">
      <c r="A561" t="s">
        <v>1318</v>
      </c>
      <c r="B561"/>
      <c r="C561" s="144" t="s">
        <v>666</v>
      </c>
      <c r="D561" s="144" t="s">
        <v>666</v>
      </c>
      <c r="E561" s="144" t="s">
        <v>666</v>
      </c>
      <c r="F561" s="144" t="s">
        <v>666</v>
      </c>
      <c r="G561" s="144" t="s">
        <v>638</v>
      </c>
      <c r="H561" s="144" t="s">
        <v>1740</v>
      </c>
      <c r="I561" s="144">
        <v>7</v>
      </c>
      <c r="J561" s="144">
        <v>7.15</v>
      </c>
      <c r="K561" s="144" t="s">
        <v>1989</v>
      </c>
      <c r="L561" s="144" t="s">
        <v>1630</v>
      </c>
    </row>
    <row r="562" spans="1:12" ht="16.5">
      <c r="A562" t="s">
        <v>1319</v>
      </c>
      <c r="B562"/>
      <c r="C562" s="144" t="s">
        <v>516</v>
      </c>
      <c r="D562" s="144" t="s">
        <v>516</v>
      </c>
      <c r="E562" s="144" t="s">
        <v>516</v>
      </c>
      <c r="F562" s="144" t="s">
        <v>516</v>
      </c>
      <c r="G562" s="144" t="s">
        <v>581</v>
      </c>
      <c r="H562" s="144" t="s">
        <v>581</v>
      </c>
      <c r="I562" s="144">
        <v>5.65</v>
      </c>
      <c r="J562" s="144">
        <v>5.7</v>
      </c>
      <c r="K562" s="144" t="s">
        <v>3135</v>
      </c>
      <c r="L562" s="144" t="s">
        <v>3136</v>
      </c>
    </row>
    <row r="563" spans="1:12" ht="16.5">
      <c r="A563" t="s">
        <v>1320</v>
      </c>
      <c r="B563"/>
      <c r="C563" s="144" t="s">
        <v>513</v>
      </c>
      <c r="D563" s="144" t="s">
        <v>513</v>
      </c>
      <c r="E563" s="144" t="s">
        <v>682</v>
      </c>
      <c r="F563" s="144" t="s">
        <v>682</v>
      </c>
      <c r="G563" s="144" t="s">
        <v>580</v>
      </c>
      <c r="H563" s="144" t="s">
        <v>683</v>
      </c>
      <c r="I563" s="144">
        <v>9</v>
      </c>
      <c r="J563" s="144">
        <v>9.0500000000000007</v>
      </c>
      <c r="K563" s="144" t="s">
        <v>2003</v>
      </c>
      <c r="L563" s="144" t="s">
        <v>2066</v>
      </c>
    </row>
    <row r="564" spans="1:12" ht="16.5">
      <c r="A564" t="s">
        <v>1322</v>
      </c>
      <c r="B564"/>
      <c r="C564" s="144" t="s">
        <v>597</v>
      </c>
      <c r="D564" s="144" t="s">
        <v>644</v>
      </c>
      <c r="E564" s="144" t="s">
        <v>597</v>
      </c>
      <c r="F564" s="144" t="s">
        <v>597</v>
      </c>
      <c r="G564" s="144" t="s">
        <v>581</v>
      </c>
      <c r="H564" s="144" t="s">
        <v>581</v>
      </c>
      <c r="I564" s="144">
        <v>8</v>
      </c>
      <c r="J564" s="144">
        <v>8.0500000000000007</v>
      </c>
      <c r="K564" s="144" t="s">
        <v>3137</v>
      </c>
      <c r="L564" s="144" t="s">
        <v>3138</v>
      </c>
    </row>
    <row r="565" spans="1:12" ht="16.5">
      <c r="A565" t="s">
        <v>1323</v>
      </c>
      <c r="B565"/>
      <c r="C565" s="144" t="s">
        <v>367</v>
      </c>
      <c r="D565" s="144" t="s">
        <v>367</v>
      </c>
      <c r="E565" s="144" t="s">
        <v>367</v>
      </c>
      <c r="F565" s="144" t="s">
        <v>367</v>
      </c>
      <c r="G565" s="144" t="s">
        <v>367</v>
      </c>
      <c r="H565" s="144" t="s">
        <v>367</v>
      </c>
      <c r="I565" s="144">
        <v>1.8</v>
      </c>
      <c r="J565" s="144">
        <v>1.86</v>
      </c>
      <c r="K565" s="144" t="s">
        <v>367</v>
      </c>
      <c r="L565" s="144" t="s">
        <v>367</v>
      </c>
    </row>
    <row r="566" spans="1:12" ht="16.5">
      <c r="A566" t="s">
        <v>1324</v>
      </c>
      <c r="B566"/>
      <c r="C566" s="144" t="s">
        <v>601</v>
      </c>
      <c r="D566" s="144" t="s">
        <v>939</v>
      </c>
      <c r="E566" s="144" t="s">
        <v>601</v>
      </c>
      <c r="F566" s="144" t="s">
        <v>939</v>
      </c>
      <c r="G566" s="144" t="s">
        <v>580</v>
      </c>
      <c r="H566" s="144" t="s">
        <v>759</v>
      </c>
      <c r="I566" s="144">
        <v>8.6999999999999993</v>
      </c>
      <c r="J566" s="144">
        <v>8.75</v>
      </c>
      <c r="K566" s="144" t="s">
        <v>3139</v>
      </c>
      <c r="L566" s="144" t="s">
        <v>3140</v>
      </c>
    </row>
    <row r="567" spans="1:12" ht="16.5">
      <c r="A567" t="s">
        <v>1325</v>
      </c>
      <c r="B567"/>
      <c r="C567" s="144" t="s">
        <v>367</v>
      </c>
      <c r="D567" s="144" t="s">
        <v>367</v>
      </c>
      <c r="E567" s="144" t="s">
        <v>367</v>
      </c>
      <c r="F567" s="144" t="s">
        <v>367</v>
      </c>
      <c r="G567" s="144" t="s">
        <v>367</v>
      </c>
      <c r="H567" s="144" t="s">
        <v>367</v>
      </c>
      <c r="I567" s="144">
        <v>22.6</v>
      </c>
      <c r="J567" s="144">
        <v>22.7</v>
      </c>
      <c r="K567" s="144" t="s">
        <v>367</v>
      </c>
      <c r="L567" s="144" t="s">
        <v>367</v>
      </c>
    </row>
    <row r="568" spans="1:12" ht="16.5">
      <c r="A568" t="s">
        <v>1327</v>
      </c>
      <c r="B568"/>
      <c r="C568" s="144" t="s">
        <v>1788</v>
      </c>
      <c r="D568" s="144" t="s">
        <v>1701</v>
      </c>
      <c r="E568" s="144" t="s">
        <v>1895</v>
      </c>
      <c r="F568" s="144" t="s">
        <v>1788</v>
      </c>
      <c r="G568" s="144" t="s">
        <v>581</v>
      </c>
      <c r="H568" s="144" t="s">
        <v>581</v>
      </c>
      <c r="I568" s="144">
        <v>0.93</v>
      </c>
      <c r="J568" s="144">
        <v>0.95</v>
      </c>
      <c r="K568" s="144" t="s">
        <v>2067</v>
      </c>
      <c r="L568" s="144" t="s">
        <v>506</v>
      </c>
    </row>
    <row r="569" spans="1:12" ht="16.5">
      <c r="A569" t="s">
        <v>1328</v>
      </c>
      <c r="B569"/>
      <c r="C569" s="144" t="s">
        <v>896</v>
      </c>
      <c r="D569" s="144" t="s">
        <v>906</v>
      </c>
      <c r="E569" s="144" t="s">
        <v>896</v>
      </c>
      <c r="F569" s="144" t="s">
        <v>906</v>
      </c>
      <c r="G569" s="144" t="s">
        <v>1386</v>
      </c>
      <c r="H569" s="144" t="s">
        <v>2068</v>
      </c>
      <c r="I569" s="144">
        <v>1.95</v>
      </c>
      <c r="J569" s="144">
        <v>1.98</v>
      </c>
      <c r="K569" s="144" t="s">
        <v>3141</v>
      </c>
      <c r="L569" s="144" t="s">
        <v>3142</v>
      </c>
    </row>
    <row r="570" spans="1:12" ht="16.5">
      <c r="A570" t="s">
        <v>1329</v>
      </c>
      <c r="B570"/>
      <c r="C570" s="144" t="s">
        <v>722</v>
      </c>
      <c r="D570" s="144" t="s">
        <v>722</v>
      </c>
      <c r="E570" s="144" t="s">
        <v>722</v>
      </c>
      <c r="F570" s="144" t="s">
        <v>722</v>
      </c>
      <c r="G570" s="144" t="s">
        <v>580</v>
      </c>
      <c r="H570" s="144" t="s">
        <v>621</v>
      </c>
      <c r="I570" s="144">
        <v>8.8000000000000007</v>
      </c>
      <c r="J570" s="144">
        <v>8.85</v>
      </c>
      <c r="K570" s="144" t="s">
        <v>3143</v>
      </c>
      <c r="L570" s="144" t="s">
        <v>3144</v>
      </c>
    </row>
    <row r="571" spans="1:12" ht="16.5">
      <c r="A571" t="s">
        <v>1331</v>
      </c>
      <c r="B571"/>
      <c r="C571" s="144" t="s">
        <v>597</v>
      </c>
      <c r="D571" s="144" t="s">
        <v>644</v>
      </c>
      <c r="E571" s="144" t="s">
        <v>597</v>
      </c>
      <c r="F571" s="144" t="s">
        <v>644</v>
      </c>
      <c r="G571" s="144" t="s">
        <v>580</v>
      </c>
      <c r="H571" s="144" t="s">
        <v>1789</v>
      </c>
      <c r="I571" s="144">
        <v>8</v>
      </c>
      <c r="J571" s="144">
        <v>8.0500000000000007</v>
      </c>
      <c r="K571" s="144" t="s">
        <v>3145</v>
      </c>
      <c r="L571" s="144" t="s">
        <v>3146</v>
      </c>
    </row>
    <row r="572" spans="1:12" ht="16.5">
      <c r="A572" t="s">
        <v>2070</v>
      </c>
      <c r="B572"/>
      <c r="C572" s="144" t="s">
        <v>728</v>
      </c>
      <c r="D572" s="144" t="s">
        <v>728</v>
      </c>
      <c r="E572" s="144" t="s">
        <v>857</v>
      </c>
      <c r="F572" s="144" t="s">
        <v>728</v>
      </c>
      <c r="G572" s="144" t="s">
        <v>581</v>
      </c>
      <c r="H572" s="144" t="s">
        <v>581</v>
      </c>
      <c r="I572" s="144">
        <v>11.7</v>
      </c>
      <c r="J572" s="144">
        <v>11.8</v>
      </c>
      <c r="K572" s="144" t="s">
        <v>3147</v>
      </c>
      <c r="L572" s="144" t="s">
        <v>3148</v>
      </c>
    </row>
    <row r="573" spans="1:12" ht="16.5">
      <c r="A573" t="s">
        <v>297</v>
      </c>
      <c r="B573"/>
      <c r="C573" s="144">
        <v>4.8600000000000003</v>
      </c>
      <c r="D573" s="144">
        <v>4.8600000000000003</v>
      </c>
      <c r="E573" s="144">
        <v>4.76</v>
      </c>
      <c r="F573" s="144">
        <v>4.8</v>
      </c>
      <c r="G573" s="144">
        <v>-0.02</v>
      </c>
      <c r="H573" s="144">
        <v>-0.41</v>
      </c>
      <c r="I573" s="144">
        <v>4.78</v>
      </c>
      <c r="J573" s="144">
        <v>4.8</v>
      </c>
      <c r="K573" s="144">
        <v>74010</v>
      </c>
      <c r="L573" s="144">
        <v>354.4</v>
      </c>
    </row>
    <row r="574" spans="1:12" ht="16.5">
      <c r="A574" t="s">
        <v>275</v>
      </c>
      <c r="B574"/>
      <c r="C574" s="144">
        <v>1.73</v>
      </c>
      <c r="D574" s="144">
        <v>1.75</v>
      </c>
      <c r="E574" s="144">
        <v>1.73</v>
      </c>
      <c r="F574" s="144">
        <v>1.73</v>
      </c>
      <c r="G574" s="144">
        <v>0</v>
      </c>
      <c r="H574" s="144">
        <v>0</v>
      </c>
      <c r="I574" s="144">
        <v>1.73</v>
      </c>
      <c r="J574" s="144">
        <v>1.74</v>
      </c>
      <c r="K574" s="144">
        <v>275500</v>
      </c>
      <c r="L574" s="144">
        <v>478.99</v>
      </c>
    </row>
    <row r="575" spans="1:12" ht="16.5">
      <c r="A575" t="s">
        <v>1332</v>
      </c>
      <c r="B575"/>
      <c r="C575" s="144">
        <v>2.42</v>
      </c>
      <c r="D575" s="144">
        <v>2.52</v>
      </c>
      <c r="E575" s="144">
        <v>2.4</v>
      </c>
      <c r="F575" s="144">
        <v>2.5</v>
      </c>
      <c r="G575" s="144">
        <v>0.08</v>
      </c>
      <c r="H575" s="144">
        <v>3.31</v>
      </c>
      <c r="I575" s="144">
        <v>2.5</v>
      </c>
      <c r="J575" s="144">
        <v>2.52</v>
      </c>
      <c r="K575" s="144">
        <v>2102011</v>
      </c>
      <c r="L575" s="144">
        <v>5201.8</v>
      </c>
    </row>
    <row r="576" spans="1:12" ht="16.5">
      <c r="A576" t="s">
        <v>1334</v>
      </c>
      <c r="B576"/>
      <c r="C576" s="144">
        <v>2.9</v>
      </c>
      <c r="D576" s="144">
        <v>2.9</v>
      </c>
      <c r="E576" s="144">
        <v>2.88</v>
      </c>
      <c r="F576" s="144">
        <v>2.88</v>
      </c>
      <c r="G576" s="144">
        <v>-0.02</v>
      </c>
      <c r="H576" s="144">
        <v>-0.69</v>
      </c>
      <c r="I576" s="144">
        <v>2.88</v>
      </c>
      <c r="J576" s="144">
        <v>2.9</v>
      </c>
      <c r="K576" s="144">
        <v>252900</v>
      </c>
      <c r="L576" s="144">
        <v>728.83</v>
      </c>
    </row>
    <row r="577" spans="1:12" ht="16.5">
      <c r="A577" t="s">
        <v>267</v>
      </c>
      <c r="B577"/>
      <c r="C577" s="144">
        <v>22.9</v>
      </c>
      <c r="D577" s="144">
        <v>22.9</v>
      </c>
      <c r="E577" s="144">
        <v>22.6</v>
      </c>
      <c r="F577" s="144">
        <v>22.7</v>
      </c>
      <c r="G577" s="144">
        <v>-0.1</v>
      </c>
      <c r="H577" s="144">
        <v>-0.44</v>
      </c>
      <c r="I577" s="144">
        <v>22.6</v>
      </c>
      <c r="J577" s="144">
        <v>22.7</v>
      </c>
      <c r="K577" s="144">
        <v>2679847</v>
      </c>
      <c r="L577" s="144">
        <v>60766.400000000001</v>
      </c>
    </row>
    <row r="578" spans="1:12" ht="16.5">
      <c r="A578" t="s">
        <v>1335</v>
      </c>
      <c r="B578"/>
      <c r="C578" s="144">
        <v>1.7</v>
      </c>
      <c r="D578" s="144">
        <v>1.72</v>
      </c>
      <c r="E578" s="144">
        <v>1.66</v>
      </c>
      <c r="F578" s="144">
        <v>1.67</v>
      </c>
      <c r="G578" s="144">
        <v>-0.03</v>
      </c>
      <c r="H578" s="144">
        <v>-1.76</v>
      </c>
      <c r="I578" s="144">
        <v>1.67</v>
      </c>
      <c r="J578" s="144">
        <v>1.69</v>
      </c>
      <c r="K578" s="144">
        <v>432235</v>
      </c>
      <c r="L578" s="144">
        <v>728.74</v>
      </c>
    </row>
    <row r="579" spans="1:12" ht="16.5">
      <c r="A579" t="s">
        <v>3149</v>
      </c>
      <c r="B579" t="s">
        <v>2244</v>
      </c>
      <c r="C579" s="144">
        <v>0.16</v>
      </c>
      <c r="D579" s="144">
        <v>0.16</v>
      </c>
      <c r="E579" s="144">
        <v>0.15</v>
      </c>
      <c r="F579" s="144">
        <v>0.16</v>
      </c>
      <c r="G579" s="144">
        <v>0</v>
      </c>
      <c r="H579" s="144">
        <v>0</v>
      </c>
      <c r="I579" s="144">
        <v>0.15</v>
      </c>
      <c r="J579" s="144">
        <v>0.16</v>
      </c>
      <c r="K579" s="144">
        <v>1548725</v>
      </c>
      <c r="L579" s="144">
        <v>246.47</v>
      </c>
    </row>
    <row r="580" spans="1:12" ht="16.5">
      <c r="A580" t="s">
        <v>228</v>
      </c>
      <c r="B580"/>
      <c r="C580" s="144">
        <v>2.06</v>
      </c>
      <c r="D580" s="144">
        <v>2.06</v>
      </c>
      <c r="E580" s="144">
        <v>2.02</v>
      </c>
      <c r="F580" s="144">
        <v>2.04</v>
      </c>
      <c r="G580" s="144">
        <v>0</v>
      </c>
      <c r="H580" s="144">
        <v>0</v>
      </c>
      <c r="I580" s="144">
        <v>2.02</v>
      </c>
      <c r="J580" s="144">
        <v>2.04</v>
      </c>
      <c r="K580" s="144">
        <v>7832320</v>
      </c>
      <c r="L580" s="144">
        <v>15974.48</v>
      </c>
    </row>
    <row r="581" spans="1:12" ht="16.5">
      <c r="A581" t="s">
        <v>197</v>
      </c>
      <c r="B581"/>
      <c r="C581" s="144">
        <v>0.84</v>
      </c>
      <c r="D581" s="144">
        <v>0.86</v>
      </c>
      <c r="E581" s="144">
        <v>0.83</v>
      </c>
      <c r="F581" s="144">
        <v>0.84</v>
      </c>
      <c r="G581" s="144">
        <v>0</v>
      </c>
      <c r="H581" s="144">
        <v>0</v>
      </c>
      <c r="I581" s="144">
        <v>0.84</v>
      </c>
      <c r="J581" s="144">
        <v>0.85</v>
      </c>
      <c r="K581" s="144">
        <v>10976251</v>
      </c>
      <c r="L581" s="144">
        <v>9237.09</v>
      </c>
    </row>
    <row r="582" spans="1:12" ht="16.5">
      <c r="A582" t="s">
        <v>1341</v>
      </c>
      <c r="B582"/>
      <c r="C582" s="144">
        <v>0.69</v>
      </c>
      <c r="D582" s="144">
        <v>0.69</v>
      </c>
      <c r="E582" s="144">
        <v>0.68</v>
      </c>
      <c r="F582" s="144">
        <v>0.68</v>
      </c>
      <c r="G582" s="144">
        <v>-0.01</v>
      </c>
      <c r="H582" s="144">
        <v>-1.45</v>
      </c>
      <c r="I582" s="144">
        <v>0.68</v>
      </c>
      <c r="J582" s="144">
        <v>0.69</v>
      </c>
      <c r="K582" s="144">
        <v>259700</v>
      </c>
      <c r="L582" s="144">
        <v>177.64</v>
      </c>
    </row>
    <row r="583" spans="1:12" ht="16.5">
      <c r="A583" t="s">
        <v>1343</v>
      </c>
      <c r="B583"/>
      <c r="C583" s="144">
        <v>8.6999999999999993</v>
      </c>
      <c r="D583" s="144">
        <v>8.6999999999999993</v>
      </c>
      <c r="E583" s="144">
        <v>8.6</v>
      </c>
      <c r="F583" s="144">
        <v>8.6999999999999993</v>
      </c>
      <c r="G583" s="144">
        <v>0.05</v>
      </c>
      <c r="H583" s="144">
        <v>0.57999999999999996</v>
      </c>
      <c r="I583" s="144">
        <v>8.65</v>
      </c>
      <c r="J583" s="144">
        <v>8.6999999999999993</v>
      </c>
      <c r="K583" s="144">
        <v>830750</v>
      </c>
      <c r="L583" s="144">
        <v>7188.2</v>
      </c>
    </row>
    <row r="584" spans="1:12" ht="16.5">
      <c r="A584" t="s">
        <v>178</v>
      </c>
      <c r="B584"/>
      <c r="C584" s="144">
        <v>4.42</v>
      </c>
      <c r="D584" s="144">
        <v>4.4400000000000004</v>
      </c>
      <c r="E584" s="144">
        <v>4.38</v>
      </c>
      <c r="F584" s="144">
        <v>4.42</v>
      </c>
      <c r="G584" s="144">
        <v>0.04</v>
      </c>
      <c r="H584" s="144">
        <v>0.91</v>
      </c>
      <c r="I584" s="144">
        <v>4.42</v>
      </c>
      <c r="J584" s="144">
        <v>4.4400000000000004</v>
      </c>
      <c r="K584" s="144">
        <v>168155</v>
      </c>
      <c r="L584" s="144">
        <v>740.65</v>
      </c>
    </row>
    <row r="585" spans="1:12" ht="16.5">
      <c r="A585" t="s">
        <v>337</v>
      </c>
      <c r="B585"/>
      <c r="C585" s="144">
        <v>1.4</v>
      </c>
      <c r="D585" s="144">
        <v>1.4</v>
      </c>
      <c r="E585" s="144">
        <v>1.39</v>
      </c>
      <c r="F585" s="144">
        <v>1.39</v>
      </c>
      <c r="G585" s="144">
        <v>0</v>
      </c>
      <c r="H585" s="144">
        <v>0</v>
      </c>
      <c r="I585" s="144">
        <v>1.39</v>
      </c>
      <c r="J585" s="144">
        <v>1.4</v>
      </c>
      <c r="K585" s="144">
        <v>1072205</v>
      </c>
      <c r="L585" s="144">
        <v>1492.77</v>
      </c>
    </row>
    <row r="586" spans="1:12" ht="16.5">
      <c r="A586" t="s">
        <v>158</v>
      </c>
      <c r="B586"/>
      <c r="C586" s="144">
        <v>3.88</v>
      </c>
      <c r="D586" s="144">
        <v>3.92</v>
      </c>
      <c r="E586" s="144">
        <v>3.86</v>
      </c>
      <c r="F586" s="144">
        <v>3.86</v>
      </c>
      <c r="G586" s="144">
        <v>-0.02</v>
      </c>
      <c r="H586" s="144">
        <v>-0.52</v>
      </c>
      <c r="I586" s="144">
        <v>3.86</v>
      </c>
      <c r="J586" s="144">
        <v>3.88</v>
      </c>
      <c r="K586" s="144">
        <v>440681</v>
      </c>
      <c r="L586" s="144">
        <v>1713.96</v>
      </c>
    </row>
    <row r="587" spans="1:12" ht="16.5">
      <c r="A587" t="s">
        <v>139</v>
      </c>
      <c r="B587"/>
      <c r="C587" s="144">
        <v>2</v>
      </c>
      <c r="D587" s="144">
        <v>2.04</v>
      </c>
      <c r="E587" s="144">
        <v>1.98</v>
      </c>
      <c r="F587" s="144">
        <v>2</v>
      </c>
      <c r="G587" s="144">
        <v>0</v>
      </c>
      <c r="H587" s="144">
        <v>0</v>
      </c>
      <c r="I587" s="144">
        <v>2</v>
      </c>
      <c r="J587" s="144">
        <v>2.02</v>
      </c>
      <c r="K587" s="144">
        <v>1980608</v>
      </c>
      <c r="L587" s="144">
        <v>3984.01</v>
      </c>
    </row>
    <row r="588" spans="1:12" ht="16.5">
      <c r="A588" t="s">
        <v>1347</v>
      </c>
      <c r="B588"/>
      <c r="C588" s="144">
        <v>9.8000000000000007</v>
      </c>
      <c r="D588" s="144">
        <v>9.85</v>
      </c>
      <c r="E588" s="144">
        <v>9.6999999999999993</v>
      </c>
      <c r="F588" s="144">
        <v>9.8000000000000007</v>
      </c>
      <c r="G588" s="144">
        <v>0.05</v>
      </c>
      <c r="H588" s="144">
        <v>0.51</v>
      </c>
      <c r="I588" s="144">
        <v>9.75</v>
      </c>
      <c r="J588" s="144">
        <v>9.8000000000000007</v>
      </c>
      <c r="K588" s="144">
        <v>110450</v>
      </c>
      <c r="L588" s="144">
        <v>1078.73</v>
      </c>
    </row>
    <row r="589" spans="1:12" ht="16.5">
      <c r="A589" t="s">
        <v>135</v>
      </c>
      <c r="B589"/>
      <c r="C589" s="144">
        <v>14.3</v>
      </c>
      <c r="D589" s="144">
        <v>14.4</v>
      </c>
      <c r="E589" s="144">
        <v>14.1</v>
      </c>
      <c r="F589" s="144">
        <v>14.1</v>
      </c>
      <c r="G589" s="144">
        <v>-0.2</v>
      </c>
      <c r="H589" s="144">
        <v>-1.4</v>
      </c>
      <c r="I589" s="144">
        <v>14.1</v>
      </c>
      <c r="J589" s="144">
        <v>14.2</v>
      </c>
      <c r="K589" s="144">
        <v>5016182</v>
      </c>
      <c r="L589" s="144">
        <v>71154.77</v>
      </c>
    </row>
    <row r="590" spans="1:12" ht="16.5">
      <c r="A590" t="s">
        <v>133</v>
      </c>
      <c r="B590"/>
      <c r="C590" s="144">
        <v>7.75</v>
      </c>
      <c r="D590" s="144">
        <v>8</v>
      </c>
      <c r="E590" s="144">
        <v>7.45</v>
      </c>
      <c r="F590" s="144">
        <v>7.9</v>
      </c>
      <c r="G590" s="144">
        <v>0.15</v>
      </c>
      <c r="H590" s="144">
        <v>1.94</v>
      </c>
      <c r="I590" s="144">
        <v>7.9</v>
      </c>
      <c r="J590" s="144">
        <v>7.95</v>
      </c>
      <c r="K590" s="144">
        <v>10967479</v>
      </c>
      <c r="L590" s="144">
        <v>85237.72</v>
      </c>
    </row>
    <row r="591" spans="1:12" ht="16.5">
      <c r="A591" t="s">
        <v>1348</v>
      </c>
      <c r="B591"/>
      <c r="C591" s="144">
        <v>5.5</v>
      </c>
      <c r="D591" s="144">
        <v>5.6</v>
      </c>
      <c r="E591" s="144">
        <v>5.4</v>
      </c>
      <c r="F591" s="144">
        <v>5.5</v>
      </c>
      <c r="G591" s="144">
        <v>-0.05</v>
      </c>
      <c r="H591" s="144">
        <v>-0.9</v>
      </c>
      <c r="I591" s="144">
        <v>5.5</v>
      </c>
      <c r="J591" s="144">
        <v>5.55</v>
      </c>
      <c r="K591" s="144">
        <v>4141760</v>
      </c>
      <c r="L591" s="144">
        <v>22776.95</v>
      </c>
    </row>
    <row r="592" spans="1:12" ht="16.5">
      <c r="A592" t="s">
        <v>127</v>
      </c>
      <c r="B592"/>
      <c r="C592" s="144">
        <v>1.85</v>
      </c>
      <c r="D592" s="144">
        <v>1.87</v>
      </c>
      <c r="E592" s="144">
        <v>1.85</v>
      </c>
      <c r="F592" s="144">
        <v>1.85</v>
      </c>
      <c r="G592" s="144">
        <v>0</v>
      </c>
      <c r="H592" s="144">
        <v>0</v>
      </c>
      <c r="I592" s="144">
        <v>1.85</v>
      </c>
      <c r="J592" s="144">
        <v>1.86</v>
      </c>
      <c r="K592" s="144">
        <v>558770</v>
      </c>
      <c r="L592" s="144">
        <v>1036.1400000000001</v>
      </c>
    </row>
    <row r="593" spans="1:12" ht="16.5">
      <c r="A593" t="s">
        <v>123</v>
      </c>
      <c r="B593"/>
      <c r="C593" s="144">
        <v>12.5</v>
      </c>
      <c r="D593" s="144">
        <v>12.6</v>
      </c>
      <c r="E593" s="144">
        <v>12.3</v>
      </c>
      <c r="F593" s="144">
        <v>12.4</v>
      </c>
      <c r="G593" s="144">
        <v>0</v>
      </c>
      <c r="H593" s="144">
        <v>0</v>
      </c>
      <c r="I593" s="144">
        <v>12.4</v>
      </c>
      <c r="J593" s="144">
        <v>12.5</v>
      </c>
      <c r="K593" s="144">
        <v>1796626</v>
      </c>
      <c r="L593" s="144">
        <v>22348.5</v>
      </c>
    </row>
    <row r="594" spans="1:12" ht="16.5">
      <c r="A594" t="s">
        <v>1351</v>
      </c>
      <c r="B594"/>
      <c r="C594" s="144">
        <v>3.24</v>
      </c>
      <c r="D594" s="144">
        <v>3.28</v>
      </c>
      <c r="E594" s="144">
        <v>3.22</v>
      </c>
      <c r="F594" s="144">
        <v>3.22</v>
      </c>
      <c r="G594" s="144">
        <v>0</v>
      </c>
      <c r="H594" s="144">
        <v>0</v>
      </c>
      <c r="I594" s="144">
        <v>3.22</v>
      </c>
      <c r="J594" s="144">
        <v>3.26</v>
      </c>
      <c r="K594" s="144">
        <v>412040</v>
      </c>
      <c r="L594" s="144">
        <v>1338.81</v>
      </c>
    </row>
    <row r="595" spans="1:12" ht="16.5">
      <c r="A595" t="s">
        <v>1352</v>
      </c>
      <c r="B595"/>
      <c r="C595" s="144">
        <v>1.47</v>
      </c>
      <c r="D595" s="144">
        <v>1.48</v>
      </c>
      <c r="E595" s="144">
        <v>1.45</v>
      </c>
      <c r="F595" s="144">
        <v>1.46</v>
      </c>
      <c r="G595" s="144">
        <v>0</v>
      </c>
      <c r="H595" s="144">
        <v>0</v>
      </c>
      <c r="I595" s="144">
        <v>1.46</v>
      </c>
      <c r="J595" s="144">
        <v>1.47</v>
      </c>
      <c r="K595" s="144">
        <v>304201</v>
      </c>
      <c r="L595" s="144">
        <v>444.65</v>
      </c>
    </row>
    <row r="596" spans="1:12" ht="16.5">
      <c r="A596" t="s">
        <v>3150</v>
      </c>
      <c r="B596" t="s">
        <v>2244</v>
      </c>
      <c r="C596" s="144">
        <v>0.69</v>
      </c>
      <c r="D596" s="144">
        <v>0.72</v>
      </c>
      <c r="E596" s="144">
        <v>0.56999999999999995</v>
      </c>
      <c r="F596" s="144">
        <v>0.7</v>
      </c>
      <c r="G596" s="144">
        <v>0.02</v>
      </c>
      <c r="H596" s="144">
        <v>2.94</v>
      </c>
      <c r="I596" s="144">
        <v>0.7</v>
      </c>
      <c r="J596" s="144">
        <v>0.71</v>
      </c>
      <c r="K596" s="144">
        <v>682415709</v>
      </c>
      <c r="L596" s="144">
        <v>455994.86</v>
      </c>
    </row>
    <row r="597" spans="1:12" ht="16.5">
      <c r="A597" t="s">
        <v>1355</v>
      </c>
      <c r="B597"/>
      <c r="C597" s="144">
        <v>0.17</v>
      </c>
      <c r="D597" s="144">
        <v>0.18</v>
      </c>
      <c r="E597" s="144">
        <v>0.16</v>
      </c>
      <c r="F597" s="144">
        <v>0.18</v>
      </c>
      <c r="G597" s="144">
        <v>0.01</v>
      </c>
      <c r="H597" s="144">
        <v>5.88</v>
      </c>
      <c r="I597" s="144">
        <v>0.17</v>
      </c>
      <c r="J597" s="144">
        <v>0.18</v>
      </c>
      <c r="K597" s="144">
        <v>61162967</v>
      </c>
      <c r="L597" s="144">
        <v>10418.74</v>
      </c>
    </row>
    <row r="598" spans="1:12" ht="16.5">
      <c r="A598" t="s">
        <v>96</v>
      </c>
      <c r="B598"/>
      <c r="C598" s="144">
        <v>4.9400000000000004</v>
      </c>
      <c r="D598" s="144">
        <v>4.9400000000000004</v>
      </c>
      <c r="E598" s="144">
        <v>4.84</v>
      </c>
      <c r="F598" s="144">
        <v>4.9000000000000004</v>
      </c>
      <c r="G598" s="144">
        <v>-0.02</v>
      </c>
      <c r="H598" s="144">
        <v>-0.41</v>
      </c>
      <c r="I598" s="144">
        <v>4.88</v>
      </c>
      <c r="J598" s="144">
        <v>4.9000000000000004</v>
      </c>
      <c r="K598" s="144">
        <v>1326272</v>
      </c>
      <c r="L598" s="144">
        <v>6478.64</v>
      </c>
    </row>
    <row r="599" spans="1:12" ht="16.5">
      <c r="A599" t="s">
        <v>90</v>
      </c>
      <c r="B599"/>
      <c r="C599" s="144">
        <v>4.9400000000000004</v>
      </c>
      <c r="D599" s="144">
        <v>4.9400000000000004</v>
      </c>
      <c r="E599" s="144">
        <v>4.84</v>
      </c>
      <c r="F599" s="144">
        <v>4.8600000000000003</v>
      </c>
      <c r="G599" s="144">
        <v>-0.04</v>
      </c>
      <c r="H599" s="144">
        <v>-0.82</v>
      </c>
      <c r="I599" s="144">
        <v>4.8600000000000003</v>
      </c>
      <c r="J599" s="144">
        <v>4.9000000000000004</v>
      </c>
      <c r="K599" s="144">
        <v>438790</v>
      </c>
      <c r="L599" s="144">
        <v>2137.88</v>
      </c>
    </row>
    <row r="600" spans="1:12" ht="16.5">
      <c r="A600" t="s">
        <v>1356</v>
      </c>
      <c r="B600"/>
      <c r="C600" s="144">
        <v>1.36</v>
      </c>
      <c r="D600" s="144">
        <v>1.38</v>
      </c>
      <c r="E600" s="144">
        <v>1.36</v>
      </c>
      <c r="F600" s="144">
        <v>1.36</v>
      </c>
      <c r="G600" s="144">
        <v>-0.01</v>
      </c>
      <c r="H600" s="144">
        <v>-0.73</v>
      </c>
      <c r="I600" s="144">
        <v>1.36</v>
      </c>
      <c r="J600" s="144">
        <v>1.38</v>
      </c>
      <c r="K600" s="144">
        <v>320602</v>
      </c>
      <c r="L600" s="144">
        <v>438.71</v>
      </c>
    </row>
    <row r="601" spans="1:12" ht="16.5">
      <c r="A601" t="s">
        <v>1358</v>
      </c>
      <c r="B601"/>
      <c r="C601" s="144" t="s">
        <v>711</v>
      </c>
      <c r="D601" s="144" t="s">
        <v>711</v>
      </c>
      <c r="E601" s="144" t="s">
        <v>912</v>
      </c>
      <c r="F601" s="144" t="s">
        <v>1135</v>
      </c>
      <c r="G601" s="144" t="s">
        <v>581</v>
      </c>
      <c r="H601" s="144" t="s">
        <v>581</v>
      </c>
      <c r="I601" s="144" t="s">
        <v>1086</v>
      </c>
      <c r="J601" s="144" t="s">
        <v>1135</v>
      </c>
      <c r="K601" s="144" t="s">
        <v>3151</v>
      </c>
      <c r="L601" s="144" t="s">
        <v>3152</v>
      </c>
    </row>
    <row r="602" spans="1:12" ht="16.5">
      <c r="A602" t="s">
        <v>301</v>
      </c>
      <c r="B602"/>
      <c r="C602" s="144" t="s">
        <v>1930</v>
      </c>
      <c r="D602" s="144" t="s">
        <v>1696</v>
      </c>
      <c r="E602" s="144" t="s">
        <v>1598</v>
      </c>
      <c r="F602" s="144" t="s">
        <v>1598</v>
      </c>
      <c r="G602" s="144" t="s">
        <v>581</v>
      </c>
      <c r="H602" s="144" t="s">
        <v>581</v>
      </c>
      <c r="I602" s="144" t="s">
        <v>1598</v>
      </c>
      <c r="J602" s="144" t="s">
        <v>1930</v>
      </c>
      <c r="K602" s="144" t="s">
        <v>3153</v>
      </c>
      <c r="L602" s="144" t="s">
        <v>3154</v>
      </c>
    </row>
    <row r="603" spans="1:12" ht="16.5">
      <c r="A603" t="s">
        <v>1359</v>
      </c>
      <c r="B603"/>
      <c r="C603" s="144" t="s">
        <v>668</v>
      </c>
      <c r="D603" s="144" t="s">
        <v>715</v>
      </c>
      <c r="E603" s="144" t="s">
        <v>668</v>
      </c>
      <c r="F603" s="144" t="s">
        <v>666</v>
      </c>
      <c r="G603" s="144" t="s">
        <v>613</v>
      </c>
      <c r="H603" s="144" t="s">
        <v>1616</v>
      </c>
      <c r="I603" s="144" t="s">
        <v>666</v>
      </c>
      <c r="J603" s="144" t="s">
        <v>715</v>
      </c>
      <c r="K603" s="144" t="s">
        <v>3155</v>
      </c>
      <c r="L603" s="144" t="s">
        <v>3156</v>
      </c>
    </row>
    <row r="604" spans="1:12" ht="16.5">
      <c r="A604" t="s">
        <v>300</v>
      </c>
      <c r="B604"/>
      <c r="C604" s="144" t="s">
        <v>1699</v>
      </c>
      <c r="D604" s="144" t="s">
        <v>1676</v>
      </c>
      <c r="E604" s="144" t="s">
        <v>1972</v>
      </c>
      <c r="F604" s="144" t="s">
        <v>1972</v>
      </c>
      <c r="G604" s="144" t="s">
        <v>571</v>
      </c>
      <c r="H604" s="144" t="s">
        <v>1616</v>
      </c>
      <c r="I604" s="144" t="s">
        <v>1972</v>
      </c>
      <c r="J604" s="144" t="s">
        <v>1699</v>
      </c>
      <c r="K604" s="144" t="s">
        <v>3157</v>
      </c>
      <c r="L604" s="144" t="s">
        <v>3158</v>
      </c>
    </row>
    <row r="605" spans="1:12" ht="16.5">
      <c r="A605" t="s">
        <v>298</v>
      </c>
      <c r="B605"/>
      <c r="C605" s="144" t="s">
        <v>522</v>
      </c>
      <c r="D605" s="144" t="s">
        <v>514</v>
      </c>
      <c r="E605" s="144" t="s">
        <v>728</v>
      </c>
      <c r="F605" s="144" t="s">
        <v>920</v>
      </c>
      <c r="G605" s="144" t="s">
        <v>707</v>
      </c>
      <c r="H605" s="144" t="s">
        <v>1760</v>
      </c>
      <c r="I605" s="144" t="s">
        <v>948</v>
      </c>
      <c r="J605" s="144" t="s">
        <v>920</v>
      </c>
      <c r="K605" s="144" t="s">
        <v>3159</v>
      </c>
      <c r="L605" s="144" t="s">
        <v>3160</v>
      </c>
    </row>
    <row r="606" spans="1:12" ht="16.5">
      <c r="A606" t="s">
        <v>3161</v>
      </c>
      <c r="B606" t="s">
        <v>2121</v>
      </c>
      <c r="C606" s="144" t="s">
        <v>367</v>
      </c>
      <c r="D606" s="144" t="s">
        <v>367</v>
      </c>
      <c r="E606" s="144" t="s">
        <v>367</v>
      </c>
      <c r="F606" s="144" t="s">
        <v>367</v>
      </c>
      <c r="G606" s="144" t="s">
        <v>367</v>
      </c>
      <c r="H606" s="144" t="s">
        <v>367</v>
      </c>
      <c r="I606" s="144" t="s">
        <v>367</v>
      </c>
      <c r="J606" s="144" t="s">
        <v>367</v>
      </c>
      <c r="K606" s="144" t="s">
        <v>367</v>
      </c>
      <c r="L606" s="144" t="s">
        <v>367</v>
      </c>
    </row>
    <row r="607" spans="1:12" ht="16.5">
      <c r="A607" t="s">
        <v>3162</v>
      </c>
      <c r="B607" t="s">
        <v>2244</v>
      </c>
      <c r="C607" s="144" t="s">
        <v>951</v>
      </c>
      <c r="D607" s="144" t="s">
        <v>1360</v>
      </c>
      <c r="E607" s="144" t="s">
        <v>2071</v>
      </c>
      <c r="F607" s="144" t="s">
        <v>951</v>
      </c>
      <c r="G607" s="144" t="s">
        <v>581</v>
      </c>
      <c r="H607" s="144" t="s">
        <v>581</v>
      </c>
      <c r="I607" s="144" t="s">
        <v>951</v>
      </c>
      <c r="J607" s="144" t="s">
        <v>1360</v>
      </c>
      <c r="K607" s="144" t="s">
        <v>3163</v>
      </c>
      <c r="L607" s="144" t="s">
        <v>3164</v>
      </c>
    </row>
    <row r="608" spans="1:12" ht="16.5">
      <c r="A608" t="s">
        <v>1361</v>
      </c>
      <c r="B608"/>
      <c r="C608" s="144" t="s">
        <v>758</v>
      </c>
      <c r="D608" s="144" t="s">
        <v>602</v>
      </c>
      <c r="E608" s="144" t="s">
        <v>3165</v>
      </c>
      <c r="F608" s="144" t="s">
        <v>3165</v>
      </c>
      <c r="G608" s="144" t="s">
        <v>638</v>
      </c>
      <c r="H608" s="144" t="s">
        <v>3166</v>
      </c>
      <c r="I608" s="144" t="s">
        <v>3165</v>
      </c>
      <c r="J608" s="144" t="s">
        <v>757</v>
      </c>
      <c r="K608" s="144" t="s">
        <v>3167</v>
      </c>
      <c r="L608" s="144" t="s">
        <v>3168</v>
      </c>
    </row>
    <row r="609" spans="1:12" ht="16.5">
      <c r="A609" t="s">
        <v>292</v>
      </c>
      <c r="B609"/>
      <c r="C609" s="144" t="s">
        <v>944</v>
      </c>
      <c r="D609" s="144" t="s">
        <v>943</v>
      </c>
      <c r="E609" s="144" t="s">
        <v>949</v>
      </c>
      <c r="F609" s="144" t="s">
        <v>944</v>
      </c>
      <c r="G609" s="144" t="s">
        <v>581</v>
      </c>
      <c r="H609" s="144" t="s">
        <v>581</v>
      </c>
      <c r="I609" s="144" t="s">
        <v>944</v>
      </c>
      <c r="J609" s="144" t="s">
        <v>943</v>
      </c>
      <c r="K609" s="144" t="s">
        <v>3169</v>
      </c>
      <c r="L609" s="144" t="s">
        <v>3170</v>
      </c>
    </row>
    <row r="610" spans="1:12" ht="16.5">
      <c r="A610" t="s">
        <v>1362</v>
      </c>
      <c r="B610"/>
      <c r="C610" s="144" t="s">
        <v>1656</v>
      </c>
      <c r="D610" s="144" t="s">
        <v>1631</v>
      </c>
      <c r="E610" s="144" t="s">
        <v>1525</v>
      </c>
      <c r="F610" s="144" t="s">
        <v>1656</v>
      </c>
      <c r="G610" s="144" t="s">
        <v>581</v>
      </c>
      <c r="H610" s="144" t="s">
        <v>581</v>
      </c>
      <c r="I610" s="144" t="s">
        <v>1656</v>
      </c>
      <c r="J610" s="144" t="s">
        <v>1631</v>
      </c>
      <c r="K610" s="144" t="s">
        <v>3171</v>
      </c>
      <c r="L610" s="144" t="s">
        <v>3172</v>
      </c>
    </row>
    <row r="611" spans="1:12" ht="16.5">
      <c r="A611" t="s">
        <v>496</v>
      </c>
      <c r="B611"/>
      <c r="C611" s="144" t="s">
        <v>584</v>
      </c>
      <c r="D611" s="144" t="s">
        <v>536</v>
      </c>
      <c r="E611" s="144" t="s">
        <v>524</v>
      </c>
      <c r="F611" s="144" t="s">
        <v>830</v>
      </c>
      <c r="G611" s="144" t="s">
        <v>648</v>
      </c>
      <c r="H611" s="144" t="s">
        <v>832</v>
      </c>
      <c r="I611" s="144" t="s">
        <v>584</v>
      </c>
      <c r="J611" s="144" t="s">
        <v>830</v>
      </c>
      <c r="K611" s="144" t="s">
        <v>3173</v>
      </c>
      <c r="L611" s="144" t="s">
        <v>3174</v>
      </c>
    </row>
    <row r="612" spans="1:12" ht="16.5">
      <c r="A612" t="s">
        <v>1363</v>
      </c>
      <c r="B612"/>
      <c r="C612" s="144" t="s">
        <v>1074</v>
      </c>
      <c r="D612" s="144" t="s">
        <v>1113</v>
      </c>
      <c r="E612" s="144" t="s">
        <v>1260</v>
      </c>
      <c r="F612" s="144" t="s">
        <v>1113</v>
      </c>
      <c r="G612" s="144" t="s">
        <v>577</v>
      </c>
      <c r="H612" s="144" t="s">
        <v>2072</v>
      </c>
      <c r="I612" s="144" t="s">
        <v>1710</v>
      </c>
      <c r="J612" s="144" t="s">
        <v>1113</v>
      </c>
      <c r="K612" s="144" t="s">
        <v>3175</v>
      </c>
      <c r="L612" s="144" t="s">
        <v>3176</v>
      </c>
    </row>
    <row r="613" spans="1:12" ht="16.5">
      <c r="A613" t="s">
        <v>1364</v>
      </c>
      <c r="B613"/>
      <c r="C613" s="144" t="s">
        <v>1092</v>
      </c>
      <c r="D613" s="144" t="s">
        <v>1093</v>
      </c>
      <c r="E613" s="144" t="s">
        <v>1092</v>
      </c>
      <c r="F613" s="144" t="s">
        <v>1092</v>
      </c>
      <c r="G613" s="144" t="s">
        <v>581</v>
      </c>
      <c r="H613" s="144" t="s">
        <v>581</v>
      </c>
      <c r="I613" s="144" t="s">
        <v>1092</v>
      </c>
      <c r="J613" s="144" t="s">
        <v>1093</v>
      </c>
      <c r="K613" s="144" t="s">
        <v>3177</v>
      </c>
      <c r="L613" s="144" t="s">
        <v>3178</v>
      </c>
    </row>
    <row r="614" spans="1:12" ht="16.5">
      <c r="A614" t="s">
        <v>1365</v>
      </c>
      <c r="B614"/>
      <c r="C614" s="144" t="s">
        <v>2002</v>
      </c>
      <c r="D614" s="144" t="s">
        <v>900</v>
      </c>
      <c r="E614" s="144" t="s">
        <v>2002</v>
      </c>
      <c r="F614" s="144" t="s">
        <v>900</v>
      </c>
      <c r="G614" s="144" t="s">
        <v>882</v>
      </c>
      <c r="H614" s="144" t="s">
        <v>3179</v>
      </c>
      <c r="I614" s="144" t="s">
        <v>1062</v>
      </c>
      <c r="J614" s="144" t="s">
        <v>900</v>
      </c>
      <c r="K614" s="144" t="s">
        <v>3180</v>
      </c>
      <c r="L614" s="144" t="s">
        <v>3181</v>
      </c>
    </row>
    <row r="615" spans="1:12" ht="16.5">
      <c r="A615" t="s">
        <v>1367</v>
      </c>
      <c r="B615"/>
      <c r="C615" s="144" t="s">
        <v>607</v>
      </c>
      <c r="D615" s="144" t="s">
        <v>607</v>
      </c>
      <c r="E615" s="144" t="s">
        <v>1383</v>
      </c>
      <c r="F615" s="144" t="s">
        <v>1384</v>
      </c>
      <c r="G615" s="144" t="s">
        <v>581</v>
      </c>
      <c r="H615" s="144" t="s">
        <v>581</v>
      </c>
      <c r="I615" s="144" t="s">
        <v>1383</v>
      </c>
      <c r="J615" s="144" t="s">
        <v>1384</v>
      </c>
      <c r="K615" s="144" t="s">
        <v>2073</v>
      </c>
      <c r="L615" s="144" t="s">
        <v>696</v>
      </c>
    </row>
    <row r="616" spans="1:12" ht="16.5">
      <c r="A616" t="s">
        <v>262</v>
      </c>
      <c r="B616"/>
      <c r="C616" s="144" t="s">
        <v>1743</v>
      </c>
      <c r="D616" s="144" t="s">
        <v>2074</v>
      </c>
      <c r="E616" s="144" t="s">
        <v>1743</v>
      </c>
      <c r="F616" s="144" t="s">
        <v>2075</v>
      </c>
      <c r="G616" s="144" t="s">
        <v>1766</v>
      </c>
      <c r="H616" s="144" t="s">
        <v>2076</v>
      </c>
      <c r="I616" s="144" t="s">
        <v>2077</v>
      </c>
      <c r="J616" s="144" t="s">
        <v>2075</v>
      </c>
      <c r="K616" s="144" t="s">
        <v>3182</v>
      </c>
      <c r="L616" s="144" t="s">
        <v>3183</v>
      </c>
    </row>
    <row r="617" spans="1:12" ht="16.5">
      <c r="A617" t="s">
        <v>1369</v>
      </c>
      <c r="B617"/>
      <c r="C617" s="144" t="s">
        <v>1370</v>
      </c>
      <c r="D617" s="144" t="s">
        <v>987</v>
      </c>
      <c r="E617" s="144" t="s">
        <v>1370</v>
      </c>
      <c r="F617" s="144" t="s">
        <v>1790</v>
      </c>
      <c r="G617" s="144" t="s">
        <v>592</v>
      </c>
      <c r="H617" s="144" t="s">
        <v>2078</v>
      </c>
      <c r="I617" s="144" t="s">
        <v>1790</v>
      </c>
      <c r="J617" s="144" t="s">
        <v>987</v>
      </c>
      <c r="K617" s="144" t="s">
        <v>3184</v>
      </c>
      <c r="L617" s="144" t="s">
        <v>3185</v>
      </c>
    </row>
    <row r="618" spans="1:12" ht="16.5">
      <c r="A618" t="s">
        <v>1371</v>
      </c>
      <c r="B618"/>
      <c r="C618" s="144" t="s">
        <v>1250</v>
      </c>
      <c r="D618" s="144" t="s">
        <v>1353</v>
      </c>
      <c r="E618" s="144" t="s">
        <v>1354</v>
      </c>
      <c r="F618" s="144" t="s">
        <v>1250</v>
      </c>
      <c r="G618" s="144" t="s">
        <v>581</v>
      </c>
      <c r="H618" s="144" t="s">
        <v>581</v>
      </c>
      <c r="I618" s="144" t="s">
        <v>1354</v>
      </c>
      <c r="J618" s="144" t="s">
        <v>1250</v>
      </c>
      <c r="K618" s="144" t="s">
        <v>3186</v>
      </c>
      <c r="L618" s="144" t="s">
        <v>3187</v>
      </c>
    </row>
    <row r="619" spans="1:12" ht="16.5">
      <c r="A619" t="s">
        <v>246</v>
      </c>
      <c r="B619"/>
      <c r="C619" s="144" t="s">
        <v>687</v>
      </c>
      <c r="D619" s="144" t="s">
        <v>694</v>
      </c>
      <c r="E619" s="144" t="s">
        <v>687</v>
      </c>
      <c r="F619" s="144" t="s">
        <v>694</v>
      </c>
      <c r="G619" s="144" t="s">
        <v>581</v>
      </c>
      <c r="H619" s="144" t="s">
        <v>581</v>
      </c>
      <c r="I619" s="144" t="s">
        <v>687</v>
      </c>
      <c r="J619" s="144" t="s">
        <v>696</v>
      </c>
      <c r="K619" s="144" t="s">
        <v>3188</v>
      </c>
      <c r="L619" s="144" t="s">
        <v>3189</v>
      </c>
    </row>
    <row r="620" spans="1:12" ht="16.5">
      <c r="A620" t="s">
        <v>1373</v>
      </c>
      <c r="B620"/>
      <c r="C620" s="144" t="s">
        <v>1119</v>
      </c>
      <c r="D620" s="144" t="s">
        <v>839</v>
      </c>
      <c r="E620" s="144" t="s">
        <v>1119</v>
      </c>
      <c r="F620" s="144" t="s">
        <v>839</v>
      </c>
      <c r="G620" s="144" t="s">
        <v>581</v>
      </c>
      <c r="H620" s="144" t="s">
        <v>581</v>
      </c>
      <c r="I620" s="144" t="s">
        <v>1119</v>
      </c>
      <c r="J620" s="144" t="s">
        <v>839</v>
      </c>
      <c r="K620" s="144" t="s">
        <v>2069</v>
      </c>
      <c r="L620" s="144" t="s">
        <v>3190</v>
      </c>
    </row>
    <row r="621" spans="1:12" ht="16.5">
      <c r="A621" t="s">
        <v>1374</v>
      </c>
      <c r="B621"/>
      <c r="C621" s="144" t="s">
        <v>628</v>
      </c>
      <c r="D621" s="144" t="s">
        <v>628</v>
      </c>
      <c r="E621" s="144" t="s">
        <v>1170</v>
      </c>
      <c r="F621" s="144" t="s">
        <v>1170</v>
      </c>
      <c r="G621" s="144" t="s">
        <v>661</v>
      </c>
      <c r="H621" s="144" t="s">
        <v>1960</v>
      </c>
      <c r="I621" s="144" t="s">
        <v>1170</v>
      </c>
      <c r="J621" s="144" t="s">
        <v>1216</v>
      </c>
      <c r="K621" s="144" t="s">
        <v>3191</v>
      </c>
      <c r="L621" s="144" t="s">
        <v>3192</v>
      </c>
    </row>
    <row r="622" spans="1:12" ht="16.5">
      <c r="A622" t="s">
        <v>1375</v>
      </c>
      <c r="B622"/>
      <c r="C622" s="144" t="s">
        <v>1158</v>
      </c>
      <c r="D622" s="144" t="s">
        <v>766</v>
      </c>
      <c r="E622" s="144" t="s">
        <v>2035</v>
      </c>
      <c r="F622" s="144" t="s">
        <v>1158</v>
      </c>
      <c r="G622" s="144" t="s">
        <v>581</v>
      </c>
      <c r="H622" s="144" t="s">
        <v>581</v>
      </c>
      <c r="I622" s="144" t="s">
        <v>2035</v>
      </c>
      <c r="J622" s="144" t="s">
        <v>1158</v>
      </c>
      <c r="K622" s="144" t="s">
        <v>3193</v>
      </c>
      <c r="L622" s="144" t="s">
        <v>3194</v>
      </c>
    </row>
    <row r="623" spans="1:12" ht="16.5">
      <c r="A623" t="s">
        <v>3195</v>
      </c>
      <c r="B623" t="s">
        <v>2244</v>
      </c>
      <c r="C623" s="144" t="s">
        <v>1336</v>
      </c>
      <c r="D623" s="144" t="s">
        <v>1336</v>
      </c>
      <c r="E623" s="144" t="s">
        <v>1179</v>
      </c>
      <c r="F623" s="144" t="s">
        <v>1337</v>
      </c>
      <c r="G623" s="144" t="s">
        <v>581</v>
      </c>
      <c r="H623" s="144" t="s">
        <v>581</v>
      </c>
      <c r="I623" s="144" t="s">
        <v>1337</v>
      </c>
      <c r="J623" s="144" t="s">
        <v>1336</v>
      </c>
      <c r="K623" s="144" t="s">
        <v>3196</v>
      </c>
      <c r="L623" s="144" t="s">
        <v>3197</v>
      </c>
    </row>
    <row r="624" spans="1:12" ht="16.5">
      <c r="A624" t="s">
        <v>214</v>
      </c>
      <c r="B624"/>
      <c r="C624" s="144" t="s">
        <v>1090</v>
      </c>
      <c r="D624" s="144" t="s">
        <v>1292</v>
      </c>
      <c r="E624" s="144" t="s">
        <v>1059</v>
      </c>
      <c r="F624" s="144" t="s">
        <v>1090</v>
      </c>
      <c r="G624" s="144" t="s">
        <v>581</v>
      </c>
      <c r="H624" s="144" t="s">
        <v>581</v>
      </c>
      <c r="I624" s="144" t="s">
        <v>1059</v>
      </c>
      <c r="J624" s="144" t="s">
        <v>1090</v>
      </c>
      <c r="K624" s="144" t="s">
        <v>3198</v>
      </c>
      <c r="L624" s="144" t="s">
        <v>3199</v>
      </c>
    </row>
    <row r="625" spans="1:12" ht="16.5">
      <c r="A625" t="s">
        <v>213</v>
      </c>
      <c r="B625"/>
      <c r="C625" s="144" t="s">
        <v>563</v>
      </c>
      <c r="D625" s="144" t="s">
        <v>1008</v>
      </c>
      <c r="E625" s="144" t="s">
        <v>1134</v>
      </c>
      <c r="F625" s="144" t="s">
        <v>1008</v>
      </c>
      <c r="G625" s="144" t="s">
        <v>580</v>
      </c>
      <c r="H625" s="144" t="s">
        <v>1770</v>
      </c>
      <c r="I625" s="144" t="s">
        <v>563</v>
      </c>
      <c r="J625" s="144" t="s">
        <v>1008</v>
      </c>
      <c r="K625" s="144" t="s">
        <v>3200</v>
      </c>
      <c r="L625" s="144" t="s">
        <v>3201</v>
      </c>
    </row>
    <row r="626" spans="1:12" ht="16.5">
      <c r="A626" t="s">
        <v>211</v>
      </c>
      <c r="B626"/>
      <c r="C626" s="144" t="s">
        <v>782</v>
      </c>
      <c r="D626" s="144" t="s">
        <v>981</v>
      </c>
      <c r="E626" s="144" t="s">
        <v>2040</v>
      </c>
      <c r="F626" s="144" t="s">
        <v>782</v>
      </c>
      <c r="G626" s="144" t="s">
        <v>657</v>
      </c>
      <c r="H626" s="144" t="s">
        <v>1913</v>
      </c>
      <c r="I626" s="144" t="s">
        <v>782</v>
      </c>
      <c r="J626" s="144" t="s">
        <v>981</v>
      </c>
      <c r="K626" s="144" t="s">
        <v>3202</v>
      </c>
      <c r="L626" s="144" t="s">
        <v>3203</v>
      </c>
    </row>
    <row r="627" spans="1:12" ht="16.5">
      <c r="A627" t="s">
        <v>2080</v>
      </c>
      <c r="B627"/>
      <c r="C627" s="144" t="s">
        <v>542</v>
      </c>
      <c r="D627" s="144" t="s">
        <v>1748</v>
      </c>
      <c r="E627" s="144" t="s">
        <v>1738</v>
      </c>
      <c r="F627" s="144" t="s">
        <v>1674</v>
      </c>
      <c r="G627" s="144" t="s">
        <v>770</v>
      </c>
      <c r="H627" s="144" t="s">
        <v>1330</v>
      </c>
      <c r="I627" s="144" t="s">
        <v>1674</v>
      </c>
      <c r="J627" s="144" t="s">
        <v>1748</v>
      </c>
      <c r="K627" s="144" t="s">
        <v>3204</v>
      </c>
      <c r="L627" s="144" t="s">
        <v>3205</v>
      </c>
    </row>
    <row r="628" spans="1:12" ht="16.5">
      <c r="A628" t="s">
        <v>1379</v>
      </c>
      <c r="B628"/>
      <c r="C628" s="144" t="s">
        <v>1124</v>
      </c>
      <c r="D628" s="144" t="s">
        <v>1124</v>
      </c>
      <c r="E628" s="144" t="s">
        <v>1380</v>
      </c>
      <c r="F628" s="144" t="s">
        <v>2081</v>
      </c>
      <c r="G628" s="144" t="s">
        <v>657</v>
      </c>
      <c r="H628" s="144" t="s">
        <v>645</v>
      </c>
      <c r="I628" s="144" t="s">
        <v>1380</v>
      </c>
      <c r="J628" s="144" t="s">
        <v>2081</v>
      </c>
      <c r="K628" s="144" t="s">
        <v>3206</v>
      </c>
      <c r="L628" s="144" t="s">
        <v>3207</v>
      </c>
    </row>
    <row r="629" spans="1:12" ht="16.5">
      <c r="A629" t="s">
        <v>1381</v>
      </c>
      <c r="B629"/>
      <c r="C629" s="144" t="s">
        <v>1449</v>
      </c>
      <c r="D629" s="144" t="s">
        <v>1449</v>
      </c>
      <c r="E629" s="144" t="s">
        <v>1096</v>
      </c>
      <c r="F629" s="144" t="s">
        <v>1449</v>
      </c>
      <c r="G629" s="144" t="s">
        <v>581</v>
      </c>
      <c r="H629" s="144" t="s">
        <v>581</v>
      </c>
      <c r="I629" s="144" t="s">
        <v>1449</v>
      </c>
      <c r="J629" s="144" t="s">
        <v>1141</v>
      </c>
      <c r="K629" s="144" t="s">
        <v>2082</v>
      </c>
      <c r="L629" s="144" t="s">
        <v>2083</v>
      </c>
    </row>
    <row r="630" spans="1:12" ht="16.5">
      <c r="A630" t="s">
        <v>1382</v>
      </c>
      <c r="B630"/>
      <c r="C630" s="144" t="s">
        <v>1079</v>
      </c>
      <c r="D630" s="144" t="s">
        <v>1380</v>
      </c>
      <c r="E630" s="144" t="s">
        <v>1079</v>
      </c>
      <c r="F630" s="144" t="s">
        <v>1515</v>
      </c>
      <c r="G630" s="144" t="s">
        <v>577</v>
      </c>
      <c r="H630" s="144" t="s">
        <v>3208</v>
      </c>
      <c r="I630" s="144" t="s">
        <v>1515</v>
      </c>
      <c r="J630" s="144" t="s">
        <v>1346</v>
      </c>
      <c r="K630" s="144" t="s">
        <v>3209</v>
      </c>
      <c r="L630" s="144" t="s">
        <v>3210</v>
      </c>
    </row>
    <row r="631" spans="1:12" ht="16.5">
      <c r="A631" t="s">
        <v>1385</v>
      </c>
      <c r="B631"/>
      <c r="C631" s="144" t="s">
        <v>1262</v>
      </c>
      <c r="D631" s="144" t="s">
        <v>904</v>
      </c>
      <c r="E631" s="144" t="s">
        <v>1713</v>
      </c>
      <c r="F631" s="144" t="s">
        <v>1713</v>
      </c>
      <c r="G631" s="144" t="s">
        <v>661</v>
      </c>
      <c r="H631" s="144" t="s">
        <v>713</v>
      </c>
      <c r="I631" s="144" t="s">
        <v>1713</v>
      </c>
      <c r="J631" s="144" t="s">
        <v>1262</v>
      </c>
      <c r="K631" s="144" t="s">
        <v>3211</v>
      </c>
      <c r="L631" s="144" t="s">
        <v>3212</v>
      </c>
    </row>
    <row r="632" spans="1:12" ht="16.5">
      <c r="A632" t="s">
        <v>198</v>
      </c>
      <c r="B632"/>
      <c r="C632" s="144" t="s">
        <v>623</v>
      </c>
      <c r="D632" s="144" t="s">
        <v>516</v>
      </c>
      <c r="E632" s="144" t="s">
        <v>623</v>
      </c>
      <c r="F632" s="144" t="s">
        <v>516</v>
      </c>
      <c r="G632" s="144" t="s">
        <v>581</v>
      </c>
      <c r="H632" s="144" t="s">
        <v>581</v>
      </c>
      <c r="I632" s="144" t="s">
        <v>623</v>
      </c>
      <c r="J632" s="144" t="s">
        <v>516</v>
      </c>
      <c r="K632" s="144" t="s">
        <v>3213</v>
      </c>
      <c r="L632" s="144" t="s">
        <v>3214</v>
      </c>
    </row>
    <row r="633" spans="1:12" ht="16.5">
      <c r="A633" t="s">
        <v>1387</v>
      </c>
      <c r="B633"/>
      <c r="C633" s="144" t="s">
        <v>931</v>
      </c>
      <c r="D633" s="144" t="s">
        <v>2085</v>
      </c>
      <c r="E633" s="144" t="s">
        <v>1498</v>
      </c>
      <c r="F633" s="144" t="s">
        <v>2085</v>
      </c>
      <c r="G633" s="144" t="s">
        <v>592</v>
      </c>
      <c r="H633" s="144" t="s">
        <v>709</v>
      </c>
      <c r="I633" s="144" t="s">
        <v>931</v>
      </c>
      <c r="J633" s="144" t="s">
        <v>2085</v>
      </c>
      <c r="K633" s="144" t="s">
        <v>3215</v>
      </c>
      <c r="L633" s="144" t="s">
        <v>3216</v>
      </c>
    </row>
    <row r="634" spans="1:12" ht="16.5">
      <c r="A634" t="s">
        <v>1388</v>
      </c>
      <c r="B634"/>
      <c r="C634" s="144" t="s">
        <v>1664</v>
      </c>
      <c r="D634" s="144" t="s">
        <v>1035</v>
      </c>
      <c r="E634" s="144" t="s">
        <v>1664</v>
      </c>
      <c r="F634" s="144" t="s">
        <v>1035</v>
      </c>
      <c r="G634" s="144" t="s">
        <v>882</v>
      </c>
      <c r="H634" s="144" t="s">
        <v>3217</v>
      </c>
      <c r="I634" s="144" t="s">
        <v>1034</v>
      </c>
      <c r="J634" s="144" t="s">
        <v>1035</v>
      </c>
      <c r="K634" s="144" t="s">
        <v>3218</v>
      </c>
      <c r="L634" s="144" t="s">
        <v>3219</v>
      </c>
    </row>
    <row r="635" spans="1:12" ht="16.5">
      <c r="A635" t="s">
        <v>194</v>
      </c>
      <c r="B635"/>
      <c r="C635" s="144" t="s">
        <v>920</v>
      </c>
      <c r="D635" s="144" t="s">
        <v>522</v>
      </c>
      <c r="E635" s="144" t="s">
        <v>948</v>
      </c>
      <c r="F635" s="144" t="s">
        <v>920</v>
      </c>
      <c r="G635" s="144" t="s">
        <v>581</v>
      </c>
      <c r="H635" s="144" t="s">
        <v>581</v>
      </c>
      <c r="I635" s="144" t="s">
        <v>920</v>
      </c>
      <c r="J635" s="144" t="s">
        <v>522</v>
      </c>
      <c r="K635" s="144" t="s">
        <v>3220</v>
      </c>
      <c r="L635" s="144" t="s">
        <v>3221</v>
      </c>
    </row>
    <row r="636" spans="1:12" ht="16.5">
      <c r="A636" t="s">
        <v>3222</v>
      </c>
      <c r="B636" t="s">
        <v>2121</v>
      </c>
      <c r="C636" s="144" t="s">
        <v>367</v>
      </c>
      <c r="D636" s="144" t="s">
        <v>367</v>
      </c>
      <c r="E636" s="144" t="s">
        <v>367</v>
      </c>
      <c r="F636" s="144" t="s">
        <v>367</v>
      </c>
      <c r="G636" s="144" t="s">
        <v>367</v>
      </c>
      <c r="H636" s="144" t="s">
        <v>367</v>
      </c>
      <c r="I636" s="144" t="s">
        <v>367</v>
      </c>
      <c r="J636" s="144" t="s">
        <v>367</v>
      </c>
      <c r="K636" s="144" t="s">
        <v>367</v>
      </c>
      <c r="L636" s="144" t="s">
        <v>367</v>
      </c>
    </row>
    <row r="637" spans="1:12" ht="16.5">
      <c r="A637" t="s">
        <v>1389</v>
      </c>
      <c r="B637"/>
      <c r="C637" s="144" t="s">
        <v>663</v>
      </c>
      <c r="D637" s="144" t="s">
        <v>663</v>
      </c>
      <c r="E637" s="144" t="s">
        <v>637</v>
      </c>
      <c r="F637" s="144" t="s">
        <v>637</v>
      </c>
      <c r="G637" s="144" t="s">
        <v>671</v>
      </c>
      <c r="H637" s="144" t="s">
        <v>3223</v>
      </c>
      <c r="I637" s="144" t="s">
        <v>637</v>
      </c>
      <c r="J637" s="144" t="s">
        <v>710</v>
      </c>
      <c r="K637" s="144" t="s">
        <v>3224</v>
      </c>
      <c r="L637" s="144" t="s">
        <v>3225</v>
      </c>
    </row>
    <row r="638" spans="1:12" ht="16.5">
      <c r="A638" t="s">
        <v>1390</v>
      </c>
      <c r="B638"/>
      <c r="C638" s="144" t="s">
        <v>1145</v>
      </c>
      <c r="D638" s="144" t="s">
        <v>1047</v>
      </c>
      <c r="E638" s="144" t="s">
        <v>1145</v>
      </c>
      <c r="F638" s="144" t="s">
        <v>2086</v>
      </c>
      <c r="G638" s="144" t="s">
        <v>882</v>
      </c>
      <c r="H638" s="144" t="s">
        <v>3226</v>
      </c>
      <c r="I638" s="144" t="s">
        <v>2086</v>
      </c>
      <c r="J638" s="144" t="s">
        <v>1047</v>
      </c>
      <c r="K638" s="144" t="s">
        <v>3227</v>
      </c>
      <c r="L638" s="144" t="s">
        <v>3228</v>
      </c>
    </row>
    <row r="639" spans="1:12" ht="16.5">
      <c r="A639" t="s">
        <v>1391</v>
      </c>
      <c r="B639"/>
      <c r="C639" s="144" t="s">
        <v>893</v>
      </c>
      <c r="D639" s="144" t="s">
        <v>893</v>
      </c>
      <c r="E639" s="144" t="s">
        <v>926</v>
      </c>
      <c r="F639" s="144" t="s">
        <v>893</v>
      </c>
      <c r="G639" s="144" t="s">
        <v>581</v>
      </c>
      <c r="H639" s="144" t="s">
        <v>581</v>
      </c>
      <c r="I639" s="144" t="s">
        <v>926</v>
      </c>
      <c r="J639" s="144" t="s">
        <v>893</v>
      </c>
      <c r="K639" s="144" t="s">
        <v>3229</v>
      </c>
      <c r="L639" s="144" t="s">
        <v>3230</v>
      </c>
    </row>
    <row r="640" spans="1:12" ht="16.5">
      <c r="A640" t="s">
        <v>1392</v>
      </c>
      <c r="B640"/>
      <c r="C640" s="144" t="s">
        <v>809</v>
      </c>
      <c r="D640" s="144" t="s">
        <v>656</v>
      </c>
      <c r="E640" s="144" t="s">
        <v>810</v>
      </c>
      <c r="F640" s="144" t="s">
        <v>810</v>
      </c>
      <c r="G640" s="144" t="s">
        <v>1386</v>
      </c>
      <c r="H640" s="144" t="s">
        <v>3231</v>
      </c>
      <c r="I640" s="144" t="s">
        <v>810</v>
      </c>
      <c r="J640" s="144" t="s">
        <v>655</v>
      </c>
      <c r="K640" s="144" t="s">
        <v>3232</v>
      </c>
      <c r="L640" s="144" t="s">
        <v>3233</v>
      </c>
    </row>
    <row r="641" spans="1:12" ht="16.5">
      <c r="A641" t="s">
        <v>3234</v>
      </c>
      <c r="B641" t="s">
        <v>2121</v>
      </c>
      <c r="C641" s="144" t="s">
        <v>367</v>
      </c>
      <c r="D641" s="144" t="s">
        <v>367</v>
      </c>
      <c r="E641" s="144" t="s">
        <v>367</v>
      </c>
      <c r="F641" s="144" t="s">
        <v>367</v>
      </c>
      <c r="G641" s="144" t="s">
        <v>367</v>
      </c>
      <c r="H641" s="144" t="s">
        <v>367</v>
      </c>
      <c r="I641" s="144" t="s">
        <v>367</v>
      </c>
      <c r="J641" s="144" t="s">
        <v>367</v>
      </c>
      <c r="K641" s="144" t="s">
        <v>367</v>
      </c>
      <c r="L641" s="144" t="s">
        <v>367</v>
      </c>
    </row>
    <row r="642" spans="1:12" ht="16.5">
      <c r="A642" t="s">
        <v>1393</v>
      </c>
      <c r="B642"/>
      <c r="C642" s="144" t="s">
        <v>805</v>
      </c>
      <c r="D642" s="144" t="s">
        <v>1558</v>
      </c>
      <c r="E642" s="144" t="s">
        <v>967</v>
      </c>
      <c r="F642" s="144" t="s">
        <v>805</v>
      </c>
      <c r="G642" s="144" t="s">
        <v>820</v>
      </c>
      <c r="H642" s="144" t="s">
        <v>1653</v>
      </c>
      <c r="I642" s="144" t="s">
        <v>805</v>
      </c>
      <c r="J642" s="144" t="s">
        <v>3235</v>
      </c>
      <c r="K642" s="144" t="s">
        <v>3236</v>
      </c>
      <c r="L642" s="144" t="s">
        <v>3237</v>
      </c>
    </row>
    <row r="643" spans="1:12" ht="16.5">
      <c r="A643" t="s">
        <v>1394</v>
      </c>
      <c r="B643"/>
      <c r="C643" s="144" t="s">
        <v>1633</v>
      </c>
      <c r="D643" s="144" t="s">
        <v>1633</v>
      </c>
      <c r="E643" s="144" t="s">
        <v>1808</v>
      </c>
      <c r="F643" s="144" t="s">
        <v>1633</v>
      </c>
      <c r="G643" s="144" t="s">
        <v>592</v>
      </c>
      <c r="H643" s="144" t="s">
        <v>1719</v>
      </c>
      <c r="I643" s="144" t="s">
        <v>1808</v>
      </c>
      <c r="J643" s="144" t="s">
        <v>1633</v>
      </c>
      <c r="K643" s="144" t="s">
        <v>3238</v>
      </c>
      <c r="L643" s="144" t="s">
        <v>3239</v>
      </c>
    </row>
    <row r="644" spans="1:12" ht="16.5">
      <c r="A644" t="s">
        <v>186</v>
      </c>
      <c r="B644"/>
      <c r="C644" s="144" t="s">
        <v>740</v>
      </c>
      <c r="D644" s="144" t="s">
        <v>736</v>
      </c>
      <c r="E644" s="144" t="s">
        <v>1747</v>
      </c>
      <c r="F644" s="144" t="s">
        <v>561</v>
      </c>
      <c r="G644" s="144" t="s">
        <v>770</v>
      </c>
      <c r="H644" s="144" t="s">
        <v>3240</v>
      </c>
      <c r="I644" s="144" t="s">
        <v>561</v>
      </c>
      <c r="J644" s="144" t="s">
        <v>736</v>
      </c>
      <c r="K644" s="144" t="s">
        <v>3241</v>
      </c>
      <c r="L644" s="144" t="s">
        <v>3242</v>
      </c>
    </row>
    <row r="645" spans="1:12" ht="16.5">
      <c r="A645" t="s">
        <v>177</v>
      </c>
      <c r="B645"/>
      <c r="C645" s="144" t="s">
        <v>788</v>
      </c>
      <c r="D645" s="144" t="s">
        <v>788</v>
      </c>
      <c r="E645" s="144" t="s">
        <v>876</v>
      </c>
      <c r="F645" s="144" t="s">
        <v>788</v>
      </c>
      <c r="G645" s="144" t="s">
        <v>581</v>
      </c>
      <c r="H645" s="144" t="s">
        <v>581</v>
      </c>
      <c r="I645" s="144" t="s">
        <v>790</v>
      </c>
      <c r="J645" s="144" t="s">
        <v>788</v>
      </c>
      <c r="K645" s="144" t="s">
        <v>3243</v>
      </c>
      <c r="L645" s="144" t="s">
        <v>3244</v>
      </c>
    </row>
    <row r="646" spans="1:12" ht="16.5">
      <c r="A646" t="s">
        <v>2087</v>
      </c>
      <c r="B646"/>
      <c r="C646" s="144" t="s">
        <v>970</v>
      </c>
      <c r="D646" s="144" t="s">
        <v>970</v>
      </c>
      <c r="E646" s="144" t="s">
        <v>946</v>
      </c>
      <c r="F646" s="144" t="s">
        <v>946</v>
      </c>
      <c r="G646" s="144" t="s">
        <v>609</v>
      </c>
      <c r="H646" s="144" t="s">
        <v>2661</v>
      </c>
      <c r="I646" s="144" t="s">
        <v>946</v>
      </c>
      <c r="J646" s="144" t="s">
        <v>2088</v>
      </c>
      <c r="K646" s="144" t="s">
        <v>3245</v>
      </c>
      <c r="L646" s="144" t="s">
        <v>3246</v>
      </c>
    </row>
    <row r="647" spans="1:12" ht="16.5">
      <c r="A647" t="s">
        <v>1397</v>
      </c>
      <c r="B647"/>
      <c r="C647" s="144" t="s">
        <v>569</v>
      </c>
      <c r="D647" s="144" t="s">
        <v>964</v>
      </c>
      <c r="E647" s="144" t="s">
        <v>570</v>
      </c>
      <c r="F647" s="144" t="s">
        <v>964</v>
      </c>
      <c r="G647" s="144" t="s">
        <v>592</v>
      </c>
      <c r="H647" s="144" t="s">
        <v>3208</v>
      </c>
      <c r="I647" s="144" t="s">
        <v>569</v>
      </c>
      <c r="J647" s="144" t="s">
        <v>964</v>
      </c>
      <c r="K647" s="144" t="s">
        <v>3247</v>
      </c>
      <c r="L647" s="144" t="s">
        <v>3248</v>
      </c>
    </row>
    <row r="648" spans="1:12" ht="16.5">
      <c r="A648" t="s">
        <v>1398</v>
      </c>
      <c r="B648"/>
      <c r="C648" s="144" t="s">
        <v>889</v>
      </c>
      <c r="D648" s="144" t="s">
        <v>1342</v>
      </c>
      <c r="E648" s="144" t="s">
        <v>889</v>
      </c>
      <c r="F648" s="144" t="s">
        <v>889</v>
      </c>
      <c r="G648" s="144" t="s">
        <v>581</v>
      </c>
      <c r="H648" s="144" t="s">
        <v>581</v>
      </c>
      <c r="I648" s="144" t="s">
        <v>889</v>
      </c>
      <c r="J648" s="144" t="s">
        <v>890</v>
      </c>
      <c r="K648" s="144" t="s">
        <v>3249</v>
      </c>
      <c r="L648" s="144" t="s">
        <v>3250</v>
      </c>
    </row>
    <row r="649" spans="1:12" ht="16.5">
      <c r="A649" t="s">
        <v>172</v>
      </c>
      <c r="B649"/>
      <c r="C649" s="144" t="s">
        <v>716</v>
      </c>
      <c r="D649" s="144" t="s">
        <v>679</v>
      </c>
      <c r="E649" s="144" t="s">
        <v>716</v>
      </c>
      <c r="F649" s="144" t="s">
        <v>717</v>
      </c>
      <c r="G649" s="144" t="s">
        <v>648</v>
      </c>
      <c r="H649" s="144" t="s">
        <v>3251</v>
      </c>
      <c r="I649" s="144" t="s">
        <v>543</v>
      </c>
      <c r="J649" s="144" t="s">
        <v>717</v>
      </c>
      <c r="K649" s="144" t="s">
        <v>3252</v>
      </c>
      <c r="L649" s="144" t="s">
        <v>3253</v>
      </c>
    </row>
    <row r="650" spans="1:12" ht="16.5">
      <c r="A650" t="s">
        <v>169</v>
      </c>
      <c r="B650"/>
      <c r="C650" s="144" t="s">
        <v>1262</v>
      </c>
      <c r="D650" s="144" t="s">
        <v>902</v>
      </c>
      <c r="E650" s="144" t="s">
        <v>1035</v>
      </c>
      <c r="F650" s="144" t="s">
        <v>1035</v>
      </c>
      <c r="G650" s="144" t="s">
        <v>661</v>
      </c>
      <c r="H650" s="144" t="s">
        <v>2549</v>
      </c>
      <c r="I650" s="144" t="s">
        <v>1035</v>
      </c>
      <c r="J650" s="144" t="s">
        <v>1262</v>
      </c>
      <c r="K650" s="144" t="s">
        <v>3254</v>
      </c>
      <c r="L650" s="144" t="s">
        <v>3255</v>
      </c>
    </row>
    <row r="651" spans="1:12" ht="16.5">
      <c r="A651" t="s">
        <v>338</v>
      </c>
      <c r="B651"/>
      <c r="C651" s="144" t="s">
        <v>597</v>
      </c>
      <c r="D651" s="144" t="s">
        <v>597</v>
      </c>
      <c r="E651" s="144" t="s">
        <v>828</v>
      </c>
      <c r="F651" s="144" t="s">
        <v>597</v>
      </c>
      <c r="G651" s="144" t="s">
        <v>581</v>
      </c>
      <c r="H651" s="144" t="s">
        <v>581</v>
      </c>
      <c r="I651" s="144" t="s">
        <v>827</v>
      </c>
      <c r="J651" s="144" t="s">
        <v>597</v>
      </c>
      <c r="K651" s="144" t="s">
        <v>3256</v>
      </c>
      <c r="L651" s="144" t="s">
        <v>3257</v>
      </c>
    </row>
    <row r="652" spans="1:12" ht="16.5">
      <c r="A652" t="s">
        <v>1399</v>
      </c>
      <c r="B652"/>
      <c r="C652" s="144" t="s">
        <v>1753</v>
      </c>
      <c r="D652" s="144" t="s">
        <v>1383</v>
      </c>
      <c r="E652" s="144" t="s">
        <v>1753</v>
      </c>
      <c r="F652" s="144" t="s">
        <v>1214</v>
      </c>
      <c r="G652" s="144" t="s">
        <v>820</v>
      </c>
      <c r="H652" s="144" t="s">
        <v>1719</v>
      </c>
      <c r="I652" s="144" t="s">
        <v>1753</v>
      </c>
      <c r="J652" s="144" t="s">
        <v>1214</v>
      </c>
      <c r="K652" s="144" t="s">
        <v>3258</v>
      </c>
      <c r="L652" s="144" t="s">
        <v>3259</v>
      </c>
    </row>
    <row r="653" spans="1:12" ht="16.5">
      <c r="A653" t="s">
        <v>164</v>
      </c>
      <c r="B653"/>
      <c r="C653" s="144" t="s">
        <v>911</v>
      </c>
      <c r="D653" s="144" t="s">
        <v>911</v>
      </c>
      <c r="E653" s="144" t="s">
        <v>2040</v>
      </c>
      <c r="F653" s="144" t="s">
        <v>783</v>
      </c>
      <c r="G653" s="144" t="s">
        <v>581</v>
      </c>
      <c r="H653" s="144" t="s">
        <v>581</v>
      </c>
      <c r="I653" s="144" t="s">
        <v>981</v>
      </c>
      <c r="J653" s="144" t="s">
        <v>783</v>
      </c>
      <c r="K653" s="144" t="s">
        <v>3260</v>
      </c>
      <c r="L653" s="144" t="s">
        <v>3261</v>
      </c>
    </row>
    <row r="654" spans="1:12" ht="16.5">
      <c r="A654" t="s">
        <v>157</v>
      </c>
      <c r="B654"/>
      <c r="C654" s="144" t="s">
        <v>627</v>
      </c>
      <c r="D654" s="144" t="s">
        <v>954</v>
      </c>
      <c r="E654" s="144" t="s">
        <v>551</v>
      </c>
      <c r="F654" s="144" t="s">
        <v>627</v>
      </c>
      <c r="G654" s="144" t="s">
        <v>592</v>
      </c>
      <c r="H654" s="144" t="s">
        <v>625</v>
      </c>
      <c r="I654" s="144" t="s">
        <v>551</v>
      </c>
      <c r="J654" s="144" t="s">
        <v>627</v>
      </c>
      <c r="K654" s="144" t="s">
        <v>3262</v>
      </c>
      <c r="L654" s="144" t="s">
        <v>3263</v>
      </c>
    </row>
    <row r="655" spans="1:12" ht="16.5">
      <c r="A655" t="s">
        <v>153</v>
      </c>
      <c r="B655"/>
      <c r="C655" s="144" t="s">
        <v>1338</v>
      </c>
      <c r="D655" s="144" t="s">
        <v>896</v>
      </c>
      <c r="E655" s="144" t="s">
        <v>1338</v>
      </c>
      <c r="F655" s="144" t="s">
        <v>1649</v>
      </c>
      <c r="G655" s="144" t="s">
        <v>653</v>
      </c>
      <c r="H655" s="144" t="s">
        <v>1646</v>
      </c>
      <c r="I655" s="144" t="s">
        <v>3264</v>
      </c>
      <c r="J655" s="144" t="s">
        <v>1649</v>
      </c>
      <c r="K655" s="144" t="s">
        <v>3265</v>
      </c>
      <c r="L655" s="144" t="s">
        <v>3266</v>
      </c>
    </row>
    <row r="656" spans="1:12" ht="16.5">
      <c r="A656" t="s">
        <v>143</v>
      </c>
      <c r="B656"/>
      <c r="C656" s="144" t="s">
        <v>1768</v>
      </c>
      <c r="D656" s="144" t="s">
        <v>1830</v>
      </c>
      <c r="E656" s="144" t="s">
        <v>1822</v>
      </c>
      <c r="F656" s="144" t="s">
        <v>1768</v>
      </c>
      <c r="G656" s="144" t="s">
        <v>648</v>
      </c>
      <c r="H656" s="144" t="s">
        <v>3267</v>
      </c>
      <c r="I656" s="144" t="s">
        <v>1768</v>
      </c>
      <c r="J656" s="144" t="s">
        <v>1905</v>
      </c>
      <c r="K656" s="144" t="s">
        <v>3268</v>
      </c>
      <c r="L656" s="144" t="s">
        <v>3269</v>
      </c>
    </row>
    <row r="657" spans="1:12" ht="16.5">
      <c r="A657" t="s">
        <v>1401</v>
      </c>
      <c r="B657"/>
      <c r="C657" s="144" t="s">
        <v>1665</v>
      </c>
      <c r="D657" s="144" t="s">
        <v>620</v>
      </c>
      <c r="E657" s="144" t="s">
        <v>647</v>
      </c>
      <c r="F657" s="144" t="s">
        <v>1611</v>
      </c>
      <c r="G657" s="144" t="s">
        <v>581</v>
      </c>
      <c r="H657" s="144" t="s">
        <v>581</v>
      </c>
      <c r="I657" s="144" t="s">
        <v>1611</v>
      </c>
      <c r="J657" s="144" t="s">
        <v>1665</v>
      </c>
      <c r="K657" s="144" t="s">
        <v>3270</v>
      </c>
      <c r="L657" s="144" t="s">
        <v>3271</v>
      </c>
    </row>
    <row r="658" spans="1:12" ht="16.5">
      <c r="A658" t="s">
        <v>84</v>
      </c>
      <c r="B658"/>
      <c r="C658" s="144" t="s">
        <v>551</v>
      </c>
      <c r="D658" s="144" t="s">
        <v>551</v>
      </c>
      <c r="E658" s="144" t="s">
        <v>1150</v>
      </c>
      <c r="F658" s="144" t="s">
        <v>628</v>
      </c>
      <c r="G658" s="144" t="s">
        <v>661</v>
      </c>
      <c r="H658" s="144" t="s">
        <v>793</v>
      </c>
      <c r="I658" s="144" t="s">
        <v>1216</v>
      </c>
      <c r="J658" s="144" t="s">
        <v>628</v>
      </c>
      <c r="K658" s="144" t="s">
        <v>3272</v>
      </c>
      <c r="L658" s="144" t="s">
        <v>3273</v>
      </c>
    </row>
    <row r="659" spans="1:12" ht="16.5">
      <c r="A659" t="s">
        <v>1403</v>
      </c>
      <c r="B659"/>
      <c r="C659" s="144" t="s">
        <v>873</v>
      </c>
      <c r="D659" s="144" t="s">
        <v>872</v>
      </c>
      <c r="E659" s="144" t="s">
        <v>932</v>
      </c>
      <c r="F659" s="144" t="s">
        <v>2090</v>
      </c>
      <c r="G659" s="144" t="s">
        <v>581</v>
      </c>
      <c r="H659" s="144" t="s">
        <v>581</v>
      </c>
      <c r="I659" s="144" t="s">
        <v>2090</v>
      </c>
      <c r="J659" s="144" t="s">
        <v>873</v>
      </c>
      <c r="K659" s="144" t="s">
        <v>3274</v>
      </c>
      <c r="L659" s="144" t="s">
        <v>3275</v>
      </c>
    </row>
    <row r="660" spans="1:12" ht="16.5">
      <c r="A660" t="s">
        <v>1404</v>
      </c>
      <c r="B660"/>
      <c r="C660" s="144">
        <v>0.42</v>
      </c>
      <c r="D660" s="144">
        <v>0.43</v>
      </c>
      <c r="E660" s="144">
        <v>0.42</v>
      </c>
      <c r="F660" s="144">
        <v>0.43</v>
      </c>
      <c r="G660" s="144">
        <v>0.01</v>
      </c>
      <c r="H660" s="144">
        <v>2.38</v>
      </c>
      <c r="I660" s="144">
        <v>0.42</v>
      </c>
      <c r="J660" s="144">
        <v>0.43</v>
      </c>
      <c r="K660" s="144">
        <v>427879</v>
      </c>
      <c r="L660" s="144">
        <v>180.89</v>
      </c>
    </row>
    <row r="661" spans="1:12" ht="16.5">
      <c r="A661" t="s">
        <v>1405</v>
      </c>
      <c r="B661"/>
      <c r="C661" s="144">
        <v>2.08</v>
      </c>
      <c r="D661" s="144">
        <v>2.08</v>
      </c>
      <c r="E661" s="144">
        <v>2.04</v>
      </c>
      <c r="F661" s="144">
        <v>2.06</v>
      </c>
      <c r="G661" s="144">
        <v>-0.02</v>
      </c>
      <c r="H661" s="144">
        <v>-0.96</v>
      </c>
      <c r="I661" s="144">
        <v>2.06</v>
      </c>
      <c r="J661" s="144">
        <v>2.08</v>
      </c>
      <c r="K661" s="144">
        <v>1884836</v>
      </c>
      <c r="L661" s="144">
        <v>3889.44</v>
      </c>
    </row>
    <row r="662" spans="1:12" ht="16.5">
      <c r="A662" t="s">
        <v>259</v>
      </c>
      <c r="B662"/>
      <c r="C662" s="144">
        <v>2.88</v>
      </c>
      <c r="D662" s="144">
        <v>2.88</v>
      </c>
      <c r="E662" s="144">
        <v>2.84</v>
      </c>
      <c r="F662" s="144">
        <v>2.86</v>
      </c>
      <c r="G662" s="144">
        <v>0</v>
      </c>
      <c r="H662" s="144">
        <v>0</v>
      </c>
      <c r="I662" s="144">
        <v>2.86</v>
      </c>
      <c r="J662" s="144">
        <v>2.88</v>
      </c>
      <c r="K662" s="144">
        <v>4524976</v>
      </c>
      <c r="L662" s="144">
        <v>12968.22</v>
      </c>
    </row>
    <row r="663" spans="1:12" ht="16.5">
      <c r="A663" t="s">
        <v>1406</v>
      </c>
      <c r="B663"/>
      <c r="C663" s="144">
        <v>0.44</v>
      </c>
      <c r="D663" s="144">
        <v>0.46</v>
      </c>
      <c r="E663" s="144">
        <v>0.43</v>
      </c>
      <c r="F663" s="144">
        <v>0.44</v>
      </c>
      <c r="G663" s="144">
        <v>0</v>
      </c>
      <c r="H663" s="144">
        <v>0</v>
      </c>
      <c r="I663" s="144">
        <v>0.43</v>
      </c>
      <c r="J663" s="144">
        <v>0.44</v>
      </c>
      <c r="K663" s="144">
        <v>15327004</v>
      </c>
      <c r="L663" s="144">
        <v>6813.23</v>
      </c>
    </row>
    <row r="664" spans="1:12" ht="16.5">
      <c r="A664" t="s">
        <v>256</v>
      </c>
      <c r="B664"/>
      <c r="C664" s="144">
        <v>8.3000000000000007</v>
      </c>
      <c r="D664" s="144">
        <v>8.35</v>
      </c>
      <c r="E664" s="144">
        <v>8.25</v>
      </c>
      <c r="F664" s="144">
        <v>8.3000000000000007</v>
      </c>
      <c r="G664" s="144">
        <v>0</v>
      </c>
      <c r="H664" s="144">
        <v>0</v>
      </c>
      <c r="I664" s="144">
        <v>8.25</v>
      </c>
      <c r="J664" s="144">
        <v>8.3000000000000007</v>
      </c>
      <c r="K664" s="144">
        <v>89617</v>
      </c>
      <c r="L664" s="144">
        <v>741.12</v>
      </c>
    </row>
    <row r="665" spans="1:12" ht="16.5">
      <c r="A665" t="s">
        <v>250</v>
      </c>
      <c r="B665"/>
      <c r="C665" s="144">
        <v>8.75</v>
      </c>
      <c r="D665" s="144">
        <v>8.75</v>
      </c>
      <c r="E665" s="144">
        <v>8.6</v>
      </c>
      <c r="F665" s="144">
        <v>8.6</v>
      </c>
      <c r="G665" s="144">
        <v>-0.15</v>
      </c>
      <c r="H665" s="144">
        <v>-1.71</v>
      </c>
      <c r="I665" s="144">
        <v>8.6</v>
      </c>
      <c r="J665" s="144">
        <v>8.65</v>
      </c>
      <c r="K665" s="144">
        <v>2543845</v>
      </c>
      <c r="L665" s="144">
        <v>22015.599999999999</v>
      </c>
    </row>
    <row r="666" spans="1:12" ht="16.5">
      <c r="A666" t="s">
        <v>1407</v>
      </c>
      <c r="B666"/>
      <c r="C666" s="144">
        <v>0.31</v>
      </c>
      <c r="D666" s="144">
        <v>0.32</v>
      </c>
      <c r="E666" s="144">
        <v>0.3</v>
      </c>
      <c r="F666" s="144">
        <v>0.31</v>
      </c>
      <c r="G666" s="144">
        <v>0</v>
      </c>
      <c r="H666" s="144">
        <v>0</v>
      </c>
      <c r="I666" s="144">
        <v>0.31</v>
      </c>
      <c r="J666" s="144">
        <v>0.32</v>
      </c>
      <c r="K666" s="144">
        <v>31155900</v>
      </c>
      <c r="L666" s="144">
        <v>9562.64</v>
      </c>
    </row>
    <row r="667" spans="1:12" ht="16.5">
      <c r="A667" t="s">
        <v>1408</v>
      </c>
      <c r="B667"/>
      <c r="C667" s="144">
        <v>2.1800000000000002</v>
      </c>
      <c r="D667" s="144">
        <v>2.1800000000000002</v>
      </c>
      <c r="E667" s="144">
        <v>2.16</v>
      </c>
      <c r="F667" s="144">
        <v>2.16</v>
      </c>
      <c r="G667" s="144">
        <v>0</v>
      </c>
      <c r="H667" s="144">
        <v>0</v>
      </c>
      <c r="I667" s="144">
        <v>2.16</v>
      </c>
      <c r="J667" s="144">
        <v>2.1800000000000002</v>
      </c>
      <c r="K667" s="144">
        <v>136400</v>
      </c>
      <c r="L667" s="144">
        <v>295.45</v>
      </c>
    </row>
    <row r="668" spans="1:12" ht="16.5">
      <c r="A668" t="s">
        <v>1409</v>
      </c>
      <c r="B668"/>
      <c r="C668" s="144">
        <v>11</v>
      </c>
      <c r="D668" s="144">
        <v>11</v>
      </c>
      <c r="E668" s="144">
        <v>10.7</v>
      </c>
      <c r="F668" s="144">
        <v>10.8</v>
      </c>
      <c r="G668" s="144">
        <v>-0.2</v>
      </c>
      <c r="H668" s="144">
        <v>-1.82</v>
      </c>
      <c r="I668" s="144">
        <v>10.8</v>
      </c>
      <c r="J668" s="144">
        <v>10.9</v>
      </c>
      <c r="K668" s="144">
        <v>246541</v>
      </c>
      <c r="L668" s="144">
        <v>2675.31</v>
      </c>
    </row>
    <row r="669" spans="1:12" ht="16.5">
      <c r="A669" t="s">
        <v>162</v>
      </c>
      <c r="B669"/>
      <c r="C669" s="144">
        <v>337</v>
      </c>
      <c r="D669" s="144">
        <v>340</v>
      </c>
      <c r="E669" s="144">
        <v>337</v>
      </c>
      <c r="F669" s="144">
        <v>338</v>
      </c>
      <c r="G669" s="144">
        <v>0</v>
      </c>
      <c r="H669" s="144">
        <v>0</v>
      </c>
      <c r="I669" s="144">
        <v>337</v>
      </c>
      <c r="J669" s="144">
        <v>338</v>
      </c>
      <c r="K669" s="144">
        <v>2642472</v>
      </c>
      <c r="L669" s="144">
        <v>893543.99</v>
      </c>
    </row>
    <row r="670" spans="1:12" ht="16.5">
      <c r="A670" t="s">
        <v>161</v>
      </c>
      <c r="B670"/>
      <c r="C670" s="144">
        <v>160.5</v>
      </c>
      <c r="D670" s="144">
        <v>160.5</v>
      </c>
      <c r="E670" s="144">
        <v>158</v>
      </c>
      <c r="F670" s="144">
        <v>158.5</v>
      </c>
      <c r="G670" s="144">
        <v>-1</v>
      </c>
      <c r="H670" s="144">
        <v>-0.63</v>
      </c>
      <c r="I670" s="144">
        <v>158.5</v>
      </c>
      <c r="J670" s="144">
        <v>159</v>
      </c>
      <c r="K670" s="144">
        <v>192878</v>
      </c>
      <c r="L670" s="144">
        <v>30629.59</v>
      </c>
    </row>
    <row r="671" spans="1:12" ht="16.5">
      <c r="A671" t="s">
        <v>159</v>
      </c>
      <c r="B671"/>
      <c r="C671" s="144">
        <v>5.15</v>
      </c>
      <c r="D671" s="144">
        <v>5.15</v>
      </c>
      <c r="E671" s="144">
        <v>5.05</v>
      </c>
      <c r="F671" s="144">
        <v>5.0999999999999996</v>
      </c>
      <c r="G671" s="144">
        <v>0.05</v>
      </c>
      <c r="H671" s="144">
        <v>0.99</v>
      </c>
      <c r="I671" s="144">
        <v>5.05</v>
      </c>
      <c r="J671" s="144">
        <v>5.15</v>
      </c>
      <c r="K671" s="144">
        <v>67400</v>
      </c>
      <c r="L671" s="144">
        <v>344.12</v>
      </c>
    </row>
    <row r="672" spans="1:12" ht="16.5">
      <c r="A672" t="s">
        <v>150</v>
      </c>
      <c r="B672"/>
      <c r="C672" s="144">
        <v>5.35</v>
      </c>
      <c r="D672" s="144">
        <v>5.35</v>
      </c>
      <c r="E672" s="144">
        <v>5.2</v>
      </c>
      <c r="F672" s="144">
        <v>5.25</v>
      </c>
      <c r="G672" s="144">
        <v>-0.05</v>
      </c>
      <c r="H672" s="144">
        <v>-0.94</v>
      </c>
      <c r="I672" s="144">
        <v>5.25</v>
      </c>
      <c r="J672" s="144">
        <v>5.3</v>
      </c>
      <c r="K672" s="144">
        <v>140828</v>
      </c>
      <c r="L672" s="144">
        <v>739.94</v>
      </c>
    </row>
    <row r="673" spans="1:12" ht="16.5">
      <c r="A673" t="s">
        <v>1410</v>
      </c>
      <c r="B673"/>
      <c r="C673" s="144">
        <v>2.08</v>
      </c>
      <c r="D673" s="144">
        <v>2.1</v>
      </c>
      <c r="E673" s="144">
        <v>2.08</v>
      </c>
      <c r="F673" s="144">
        <v>2.1</v>
      </c>
      <c r="G673" s="144">
        <v>0</v>
      </c>
      <c r="H673" s="144">
        <v>0</v>
      </c>
      <c r="I673" s="144">
        <v>2.08</v>
      </c>
      <c r="J673" s="144">
        <v>2.1</v>
      </c>
      <c r="K673" s="144">
        <v>195700</v>
      </c>
      <c r="L673" s="144">
        <v>407.2</v>
      </c>
    </row>
    <row r="674" spans="1:12" ht="16.5">
      <c r="A674" t="s">
        <v>125</v>
      </c>
      <c r="B674"/>
      <c r="C674" s="144">
        <v>17.8</v>
      </c>
      <c r="D674" s="144">
        <v>18.2</v>
      </c>
      <c r="E674" s="144">
        <v>17.7</v>
      </c>
      <c r="F674" s="144">
        <v>18.100000000000001</v>
      </c>
      <c r="G674" s="144">
        <v>0.4</v>
      </c>
      <c r="H674" s="144">
        <v>2.2599999999999998</v>
      </c>
      <c r="I674" s="144">
        <v>18</v>
      </c>
      <c r="J674" s="144">
        <v>18.100000000000001</v>
      </c>
      <c r="K674" s="144">
        <v>5955726</v>
      </c>
      <c r="L674" s="144">
        <v>107105.65</v>
      </c>
    </row>
    <row r="675" spans="1:12" ht="16.5">
      <c r="A675" t="s">
        <v>106</v>
      </c>
      <c r="B675"/>
      <c r="C675" s="144">
        <v>35</v>
      </c>
      <c r="D675" s="144">
        <v>35</v>
      </c>
      <c r="E675" s="144">
        <v>33.75</v>
      </c>
      <c r="F675" s="144">
        <v>34.75</v>
      </c>
      <c r="G675" s="144">
        <v>0.25</v>
      </c>
      <c r="H675" s="144">
        <v>0.72</v>
      </c>
      <c r="I675" s="144">
        <v>34.25</v>
      </c>
      <c r="J675" s="144">
        <v>34.75</v>
      </c>
      <c r="K675" s="144">
        <v>578033</v>
      </c>
      <c r="L675" s="144">
        <v>19880.82</v>
      </c>
    </row>
    <row r="676" spans="1:12" ht="16.5">
      <c r="A676" t="s">
        <v>102</v>
      </c>
      <c r="B676"/>
      <c r="C676" s="144">
        <v>1.85</v>
      </c>
      <c r="D676" s="144">
        <v>1.85</v>
      </c>
      <c r="E676" s="144">
        <v>1.83</v>
      </c>
      <c r="F676" s="144">
        <v>1.83</v>
      </c>
      <c r="G676" s="144">
        <v>-0.01</v>
      </c>
      <c r="H676" s="144">
        <v>-0.54</v>
      </c>
      <c r="I676" s="144">
        <v>1.83</v>
      </c>
      <c r="J676" s="144">
        <v>1.84</v>
      </c>
      <c r="K676" s="144">
        <v>6630638</v>
      </c>
      <c r="L676" s="144">
        <v>12179.2</v>
      </c>
    </row>
    <row r="677" spans="1:12" ht="16.5">
      <c r="A677" t="s">
        <v>1411</v>
      </c>
      <c r="B677"/>
      <c r="C677" s="144">
        <v>1.55</v>
      </c>
      <c r="D677" s="144">
        <v>1.57</v>
      </c>
      <c r="E677" s="144">
        <v>1.52</v>
      </c>
      <c r="F677" s="144">
        <v>1.56</v>
      </c>
      <c r="G677" s="144">
        <v>0.01</v>
      </c>
      <c r="H677" s="144">
        <v>0.65</v>
      </c>
      <c r="I677" s="144">
        <v>1.54</v>
      </c>
      <c r="J677" s="144">
        <v>1.56</v>
      </c>
      <c r="K677" s="144">
        <v>323900</v>
      </c>
      <c r="L677" s="144">
        <v>501.41</v>
      </c>
    </row>
    <row r="678" spans="1:12" ht="16.5">
      <c r="A678" t="s">
        <v>1412</v>
      </c>
      <c r="B678"/>
      <c r="C678" s="144">
        <v>5.5</v>
      </c>
      <c r="D678" s="144">
        <v>5.6</v>
      </c>
      <c r="E678" s="144">
        <v>5.5</v>
      </c>
      <c r="F678" s="144">
        <v>5.55</v>
      </c>
      <c r="G678" s="144">
        <v>0</v>
      </c>
      <c r="H678" s="144">
        <v>0</v>
      </c>
      <c r="I678" s="144">
        <v>5.5</v>
      </c>
      <c r="J678" s="144">
        <v>5.55</v>
      </c>
      <c r="K678" s="144">
        <v>697810</v>
      </c>
      <c r="L678" s="144">
        <v>3852.15</v>
      </c>
    </row>
    <row r="679" spans="1:12" ht="16.5">
      <c r="A679" t="s">
        <v>1413</v>
      </c>
      <c r="B679"/>
      <c r="C679" s="144">
        <v>1.85</v>
      </c>
      <c r="D679" s="144">
        <v>1.88</v>
      </c>
      <c r="E679" s="144">
        <v>1.84</v>
      </c>
      <c r="F679" s="144">
        <v>1.84</v>
      </c>
      <c r="G679" s="144">
        <v>-0.01</v>
      </c>
      <c r="H679" s="144">
        <v>-0.54</v>
      </c>
      <c r="I679" s="144">
        <v>1.84</v>
      </c>
      <c r="J679" s="144">
        <v>1.85</v>
      </c>
      <c r="K679" s="144">
        <v>305199</v>
      </c>
      <c r="L679" s="144">
        <v>566.04</v>
      </c>
    </row>
    <row r="680" spans="1:12" ht="16.5">
      <c r="A680" t="s">
        <v>1414</v>
      </c>
      <c r="B680"/>
      <c r="C680" s="144">
        <v>3.42</v>
      </c>
      <c r="D680" s="144">
        <v>3.46</v>
      </c>
      <c r="E680" s="144">
        <v>3.34</v>
      </c>
      <c r="F680" s="144">
        <v>3.34</v>
      </c>
      <c r="G680" s="144">
        <v>-0.06</v>
      </c>
      <c r="H680" s="144">
        <v>-1.76</v>
      </c>
      <c r="I680" s="144">
        <v>3.34</v>
      </c>
      <c r="J680" s="144">
        <v>3.38</v>
      </c>
      <c r="K680" s="144">
        <v>752350</v>
      </c>
      <c r="L680" s="144">
        <v>2543.79</v>
      </c>
    </row>
    <row r="681" spans="1:12" ht="16.5">
      <c r="A681" t="s">
        <v>1415</v>
      </c>
      <c r="B681"/>
      <c r="C681" s="144">
        <v>138.5</v>
      </c>
      <c r="D681" s="144">
        <v>141</v>
      </c>
      <c r="E681" s="144">
        <v>137.5</v>
      </c>
      <c r="F681" s="144">
        <v>139.5</v>
      </c>
      <c r="G681" s="144">
        <v>0.5</v>
      </c>
      <c r="H681" s="144">
        <v>0.36</v>
      </c>
      <c r="I681" s="144">
        <v>139.5</v>
      </c>
      <c r="J681" s="144">
        <v>140</v>
      </c>
      <c r="K681" s="144">
        <v>2624722</v>
      </c>
      <c r="L681" s="144">
        <v>365042.77</v>
      </c>
    </row>
    <row r="682" spans="1:12" ht="16.5">
      <c r="A682" t="s">
        <v>1416</v>
      </c>
      <c r="B682"/>
      <c r="C682" s="144">
        <v>68.25</v>
      </c>
      <c r="D682" s="144">
        <v>69.25</v>
      </c>
      <c r="E682" s="144">
        <v>67.5</v>
      </c>
      <c r="F682" s="144">
        <v>69.25</v>
      </c>
      <c r="G682" s="144">
        <v>0.75</v>
      </c>
      <c r="H682" s="144">
        <v>1.0900000000000001</v>
      </c>
      <c r="I682" s="144">
        <v>69</v>
      </c>
      <c r="J682" s="144">
        <v>69.25</v>
      </c>
      <c r="K682" s="144">
        <v>2836180</v>
      </c>
      <c r="L682" s="144">
        <v>194630.56</v>
      </c>
    </row>
    <row r="683" spans="1:12" ht="16.5">
      <c r="A683" t="s">
        <v>1417</v>
      </c>
      <c r="B683"/>
      <c r="C683" s="144">
        <v>6.55</v>
      </c>
      <c r="D683" s="144">
        <v>6.6</v>
      </c>
      <c r="E683" s="144">
        <v>6.35</v>
      </c>
      <c r="F683" s="144">
        <v>6.55</v>
      </c>
      <c r="G683" s="144">
        <v>0.05</v>
      </c>
      <c r="H683" s="144">
        <v>0.77</v>
      </c>
      <c r="I683" s="144">
        <v>6.4</v>
      </c>
      <c r="J683" s="144">
        <v>6.55</v>
      </c>
      <c r="K683" s="144">
        <v>684500</v>
      </c>
      <c r="L683" s="144">
        <v>4456.37</v>
      </c>
    </row>
    <row r="684" spans="1:12" ht="16.5">
      <c r="A684" t="s">
        <v>1418</v>
      </c>
      <c r="B684"/>
      <c r="C684" s="144">
        <v>57</v>
      </c>
      <c r="D684" s="144">
        <v>57</v>
      </c>
      <c r="E684" s="144">
        <v>55.5</v>
      </c>
      <c r="F684" s="144">
        <v>56.25</v>
      </c>
      <c r="G684" s="144">
        <v>-0.75</v>
      </c>
      <c r="H684" s="144">
        <v>-1.32</v>
      </c>
      <c r="I684" s="144">
        <v>56.25</v>
      </c>
      <c r="J684" s="144">
        <v>56.5</v>
      </c>
      <c r="K684" s="144">
        <v>675699</v>
      </c>
      <c r="L684" s="144">
        <v>38037.620000000003</v>
      </c>
    </row>
    <row r="685" spans="1:12" ht="16.5">
      <c r="A685" t="s">
        <v>1419</v>
      </c>
      <c r="B685"/>
      <c r="C685" s="144">
        <v>4</v>
      </c>
      <c r="D685" s="144">
        <v>4.0199999999999996</v>
      </c>
      <c r="E685" s="144">
        <v>3.98</v>
      </c>
      <c r="F685" s="144">
        <v>4</v>
      </c>
      <c r="G685" s="144">
        <v>0.02</v>
      </c>
      <c r="H685" s="144">
        <v>0.5</v>
      </c>
      <c r="I685" s="144">
        <v>3.98</v>
      </c>
      <c r="J685" s="144">
        <v>4</v>
      </c>
      <c r="K685" s="144">
        <v>1054301</v>
      </c>
      <c r="L685" s="144">
        <v>4215</v>
      </c>
    </row>
    <row r="686" spans="1:12" ht="16.5">
      <c r="A686" t="s">
        <v>1420</v>
      </c>
      <c r="B686"/>
      <c r="C686" s="144">
        <v>41</v>
      </c>
      <c r="D686" s="144">
        <v>41</v>
      </c>
      <c r="E686" s="144">
        <v>40</v>
      </c>
      <c r="F686" s="144">
        <v>40.25</v>
      </c>
      <c r="G686" s="144">
        <v>-0.75</v>
      </c>
      <c r="H686" s="144">
        <v>-1.83</v>
      </c>
      <c r="I686" s="144">
        <v>40</v>
      </c>
      <c r="J686" s="144">
        <v>40.25</v>
      </c>
      <c r="K686" s="144">
        <v>1377907</v>
      </c>
      <c r="L686" s="144">
        <v>55581.03</v>
      </c>
    </row>
    <row r="687" spans="1:12" ht="16.5">
      <c r="A687" t="s">
        <v>1421</v>
      </c>
      <c r="B687"/>
      <c r="C687" s="144">
        <v>1.1499999999999999</v>
      </c>
      <c r="D687" s="144">
        <v>1.2</v>
      </c>
      <c r="E687" s="144">
        <v>1.1399999999999999</v>
      </c>
      <c r="F687" s="144">
        <v>1.19</v>
      </c>
      <c r="G687" s="144">
        <v>0.04</v>
      </c>
      <c r="H687" s="144">
        <v>3.48</v>
      </c>
      <c r="I687" s="144">
        <v>1.19</v>
      </c>
      <c r="J687" s="144">
        <v>1.2</v>
      </c>
      <c r="K687" s="144">
        <v>26513563</v>
      </c>
      <c r="L687" s="144">
        <v>31243.67</v>
      </c>
    </row>
    <row r="688" spans="1:12" ht="16.5">
      <c r="A688" t="s">
        <v>2091</v>
      </c>
      <c r="B688"/>
      <c r="C688" s="144">
        <v>4.8</v>
      </c>
      <c r="D688" s="144">
        <v>4.8600000000000003</v>
      </c>
      <c r="E688" s="144">
        <v>4.74</v>
      </c>
      <c r="F688" s="144">
        <v>4.8600000000000003</v>
      </c>
      <c r="G688" s="144">
        <v>0.06</v>
      </c>
      <c r="H688" s="144">
        <v>1.25</v>
      </c>
      <c r="I688" s="144">
        <v>4.82</v>
      </c>
      <c r="J688" s="144">
        <v>4.8600000000000003</v>
      </c>
      <c r="K688" s="144">
        <v>1854500</v>
      </c>
      <c r="L688" s="144">
        <v>8907.07</v>
      </c>
    </row>
    <row r="689" spans="1:12" ht="16.5">
      <c r="A689" t="s">
        <v>199</v>
      </c>
      <c r="B689"/>
      <c r="C689" s="144">
        <v>28.75</v>
      </c>
      <c r="D689" s="144">
        <v>30.25</v>
      </c>
      <c r="E689" s="144">
        <v>28.25</v>
      </c>
      <c r="F689" s="144">
        <v>29.75</v>
      </c>
      <c r="G689" s="144">
        <v>0.75</v>
      </c>
      <c r="H689" s="144">
        <v>2.59</v>
      </c>
      <c r="I689" s="144">
        <v>29.75</v>
      </c>
      <c r="J689" s="144">
        <v>30</v>
      </c>
      <c r="K689" s="144">
        <v>1529962</v>
      </c>
      <c r="L689" s="144">
        <v>45283.7</v>
      </c>
    </row>
    <row r="690" spans="1:12" ht="16.5">
      <c r="A690" t="s">
        <v>1422</v>
      </c>
      <c r="B690"/>
      <c r="C690" s="144">
        <v>1.65</v>
      </c>
      <c r="D690" s="144">
        <v>1.66</v>
      </c>
      <c r="E690" s="144">
        <v>1.61</v>
      </c>
      <c r="F690" s="144">
        <v>1.63</v>
      </c>
      <c r="G690" s="144">
        <v>0</v>
      </c>
      <c r="H690" s="144">
        <v>0</v>
      </c>
      <c r="I690" s="144">
        <v>1.62</v>
      </c>
      <c r="J690" s="144">
        <v>1.63</v>
      </c>
      <c r="K690" s="144">
        <v>1013501</v>
      </c>
      <c r="L690" s="144">
        <v>1653.75</v>
      </c>
    </row>
    <row r="691" spans="1:12" ht="16.5">
      <c r="A691" t="s">
        <v>1423</v>
      </c>
      <c r="B691"/>
      <c r="C691" s="144">
        <v>6.3</v>
      </c>
      <c r="D691" s="144">
        <v>6.35</v>
      </c>
      <c r="E691" s="144">
        <v>6.2</v>
      </c>
      <c r="F691" s="144">
        <v>6.3</v>
      </c>
      <c r="G691" s="144">
        <v>0.05</v>
      </c>
      <c r="H691" s="144">
        <v>0.8</v>
      </c>
      <c r="I691" s="144">
        <v>6.25</v>
      </c>
      <c r="J691" s="144">
        <v>6.3</v>
      </c>
      <c r="K691" s="144">
        <v>4121852</v>
      </c>
      <c r="L691" s="144">
        <v>25948.28</v>
      </c>
    </row>
    <row r="692" spans="1:12" ht="16.5">
      <c r="A692" t="s">
        <v>1424</v>
      </c>
      <c r="B692"/>
      <c r="C692" s="144">
        <v>16.899999999999999</v>
      </c>
      <c r="D692" s="144">
        <v>17.100000000000001</v>
      </c>
      <c r="E692" s="144">
        <v>16.7</v>
      </c>
      <c r="F692" s="144">
        <v>16.899999999999999</v>
      </c>
      <c r="G692" s="144">
        <v>0</v>
      </c>
      <c r="H692" s="144">
        <v>0</v>
      </c>
      <c r="I692" s="144">
        <v>16.899999999999999</v>
      </c>
      <c r="J692" s="144">
        <v>17</v>
      </c>
      <c r="K692" s="144">
        <v>326354</v>
      </c>
      <c r="L692" s="144">
        <v>5536.13</v>
      </c>
    </row>
    <row r="693" spans="1:12" ht="16.5">
      <c r="A693" t="s">
        <v>1425</v>
      </c>
      <c r="B693"/>
      <c r="C693" s="144">
        <v>8.9</v>
      </c>
      <c r="D693" s="144">
        <v>9</v>
      </c>
      <c r="E693" s="144">
        <v>8.75</v>
      </c>
      <c r="F693" s="144">
        <v>9</v>
      </c>
      <c r="G693" s="144">
        <v>0.05</v>
      </c>
      <c r="H693" s="144">
        <v>0.56000000000000005</v>
      </c>
      <c r="I693" s="144">
        <v>8.9499999999999993</v>
      </c>
      <c r="J693" s="144">
        <v>9</v>
      </c>
      <c r="K693" s="144">
        <v>1882443</v>
      </c>
      <c r="L693" s="144">
        <v>16681.41</v>
      </c>
    </row>
    <row r="694" spans="1:12" ht="16.5">
      <c r="A694" t="s">
        <v>1426</v>
      </c>
      <c r="B694"/>
      <c r="C694" s="144">
        <v>2.46</v>
      </c>
      <c r="D694" s="144">
        <v>2.5</v>
      </c>
      <c r="E694" s="144">
        <v>2.42</v>
      </c>
      <c r="F694" s="144">
        <v>2.44</v>
      </c>
      <c r="G694" s="144">
        <v>-0.02</v>
      </c>
      <c r="H694" s="144">
        <v>-0.81</v>
      </c>
      <c r="I694" s="144">
        <v>2.44</v>
      </c>
      <c r="J694" s="144">
        <v>2.46</v>
      </c>
      <c r="K694" s="144">
        <v>1254587</v>
      </c>
      <c r="L694" s="144">
        <v>3082.03</v>
      </c>
    </row>
    <row r="695" spans="1:12" ht="16.5">
      <c r="A695" t="s">
        <v>140</v>
      </c>
      <c r="B695"/>
      <c r="C695" s="144">
        <v>5.55</v>
      </c>
      <c r="D695" s="144">
        <v>5.55</v>
      </c>
      <c r="E695" s="144">
        <v>5.4</v>
      </c>
      <c r="F695" s="144">
        <v>5.45</v>
      </c>
      <c r="G695" s="144">
        <v>0</v>
      </c>
      <c r="H695" s="144">
        <v>0</v>
      </c>
      <c r="I695" s="144">
        <v>5.45</v>
      </c>
      <c r="J695" s="144">
        <v>5.5</v>
      </c>
      <c r="K695" s="144">
        <v>594730</v>
      </c>
      <c r="L695" s="144">
        <v>3246.43</v>
      </c>
    </row>
    <row r="696" spans="1:12" ht="16.5">
      <c r="A696" t="s">
        <v>1427</v>
      </c>
      <c r="B696"/>
      <c r="C696" s="144">
        <v>3.38</v>
      </c>
      <c r="D696" s="144">
        <v>3.38</v>
      </c>
      <c r="E696" s="144">
        <v>3.34</v>
      </c>
      <c r="F696" s="144">
        <v>3.36</v>
      </c>
      <c r="G696" s="144">
        <v>0</v>
      </c>
      <c r="H696" s="144">
        <v>0</v>
      </c>
      <c r="I696" s="144">
        <v>3.36</v>
      </c>
      <c r="J696" s="144">
        <v>3.38</v>
      </c>
      <c r="K696" s="144">
        <v>891500</v>
      </c>
      <c r="L696" s="144">
        <v>3000.38</v>
      </c>
    </row>
    <row r="697" spans="1:12" ht="16.5">
      <c r="A697" t="s">
        <v>88</v>
      </c>
      <c r="B697"/>
      <c r="C697" s="144">
        <v>5.5</v>
      </c>
      <c r="D697" s="144">
        <v>5.5</v>
      </c>
      <c r="E697" s="144">
        <v>5.4</v>
      </c>
      <c r="F697" s="144">
        <v>5.45</v>
      </c>
      <c r="G697" s="144">
        <v>0</v>
      </c>
      <c r="H697" s="144">
        <v>0</v>
      </c>
      <c r="I697" s="144">
        <v>5.4</v>
      </c>
      <c r="J697" s="144">
        <v>5.45</v>
      </c>
      <c r="K697" s="144">
        <v>34600</v>
      </c>
      <c r="L697" s="144">
        <v>188.11</v>
      </c>
    </row>
    <row r="698" spans="1:12" ht="16.5">
      <c r="A698" t="s">
        <v>1428</v>
      </c>
      <c r="B698"/>
      <c r="C698" s="144">
        <v>12.2</v>
      </c>
      <c r="D698" s="144">
        <v>12.2</v>
      </c>
      <c r="E698" s="144">
        <v>12</v>
      </c>
      <c r="F698" s="144">
        <v>12.2</v>
      </c>
      <c r="G698" s="144">
        <v>0</v>
      </c>
      <c r="H698" s="144">
        <v>0</v>
      </c>
      <c r="I698" s="144">
        <v>12.1</v>
      </c>
      <c r="J698" s="144">
        <v>12.2</v>
      </c>
      <c r="K698" s="144">
        <v>2380044</v>
      </c>
      <c r="L698" s="144">
        <v>28757.34</v>
      </c>
    </row>
    <row r="699" spans="1:12" ht="16.5">
      <c r="A699" t="s">
        <v>3276</v>
      </c>
      <c r="B699" t="s">
        <v>2244</v>
      </c>
      <c r="C699" s="144">
        <v>0.13</v>
      </c>
      <c r="D699" s="144">
        <v>0.13</v>
      </c>
      <c r="E699" s="144">
        <v>0.12</v>
      </c>
      <c r="F699" s="144">
        <v>0.12</v>
      </c>
      <c r="G699" s="144">
        <v>0</v>
      </c>
      <c r="H699" s="144">
        <v>0</v>
      </c>
      <c r="I699" s="144">
        <v>0.12</v>
      </c>
      <c r="J699" s="144">
        <v>0.13</v>
      </c>
      <c r="K699" s="144">
        <v>27550400</v>
      </c>
      <c r="L699" s="144">
        <v>3342.05</v>
      </c>
    </row>
    <row r="700" spans="1:12" ht="16.5">
      <c r="A700" t="s">
        <v>1430</v>
      </c>
      <c r="B700"/>
      <c r="C700" s="144">
        <v>1.68</v>
      </c>
      <c r="D700" s="144">
        <v>1.74</v>
      </c>
      <c r="E700" s="144">
        <v>1.68</v>
      </c>
      <c r="F700" s="144">
        <v>1.69</v>
      </c>
      <c r="G700" s="144">
        <v>0.01</v>
      </c>
      <c r="H700" s="144">
        <v>0.6</v>
      </c>
      <c r="I700" s="144">
        <v>1.69</v>
      </c>
      <c r="J700" s="144">
        <v>1.7</v>
      </c>
      <c r="K700" s="144">
        <v>1339902</v>
      </c>
      <c r="L700" s="144">
        <v>2295.52</v>
      </c>
    </row>
    <row r="701" spans="1:12" ht="16.5">
      <c r="A701" t="s">
        <v>1432</v>
      </c>
      <c r="B701"/>
      <c r="C701" s="144">
        <v>2.54</v>
      </c>
      <c r="D701" s="144">
        <v>2.54</v>
      </c>
      <c r="E701" s="144">
        <v>2.52</v>
      </c>
      <c r="F701" s="144">
        <v>2.54</v>
      </c>
      <c r="G701" s="144">
        <v>0</v>
      </c>
      <c r="H701" s="144">
        <v>0</v>
      </c>
      <c r="I701" s="144">
        <v>2.5</v>
      </c>
      <c r="J701" s="144">
        <v>2.54</v>
      </c>
      <c r="K701" s="144">
        <v>131600</v>
      </c>
      <c r="L701" s="144">
        <v>332.16</v>
      </c>
    </row>
    <row r="702" spans="1:12" ht="16.5">
      <c r="A702" t="s">
        <v>126</v>
      </c>
      <c r="B702"/>
      <c r="C702" s="144">
        <v>6.6</v>
      </c>
      <c r="D702" s="144">
        <v>6.75</v>
      </c>
      <c r="E702" s="144">
        <v>6.5</v>
      </c>
      <c r="F702" s="144">
        <v>6.7</v>
      </c>
      <c r="G702" s="144">
        <v>0.2</v>
      </c>
      <c r="H702" s="144">
        <v>3.08</v>
      </c>
      <c r="I702" s="144">
        <v>6.65</v>
      </c>
      <c r="J702" s="144">
        <v>6.7</v>
      </c>
      <c r="K702" s="144">
        <v>5614961</v>
      </c>
      <c r="L702" s="144">
        <v>37435.230000000003</v>
      </c>
    </row>
    <row r="703" spans="1:12" ht="16.5">
      <c r="A703" t="s">
        <v>1433</v>
      </c>
      <c r="B703"/>
      <c r="C703" s="144">
        <v>3.94</v>
      </c>
      <c r="D703" s="144">
        <v>3.96</v>
      </c>
      <c r="E703" s="144">
        <v>3.92</v>
      </c>
      <c r="F703" s="144">
        <v>3.96</v>
      </c>
      <c r="G703" s="144">
        <v>0.04</v>
      </c>
      <c r="H703" s="144">
        <v>1.02</v>
      </c>
      <c r="I703" s="144">
        <v>3.94</v>
      </c>
      <c r="J703" s="144">
        <v>3.96</v>
      </c>
      <c r="K703" s="144">
        <v>184044</v>
      </c>
      <c r="L703" s="144">
        <v>727.38</v>
      </c>
    </row>
    <row r="704" spans="1:12" ht="16.5">
      <c r="A704" t="s">
        <v>80</v>
      </c>
      <c r="B704"/>
      <c r="C704" s="144">
        <v>13.8</v>
      </c>
      <c r="D704" s="144">
        <v>13.9</v>
      </c>
      <c r="E704" s="144">
        <v>13.8</v>
      </c>
      <c r="F704" s="144">
        <v>13.9</v>
      </c>
      <c r="G704" s="144">
        <v>0.2</v>
      </c>
      <c r="H704" s="144">
        <v>1.46</v>
      </c>
      <c r="I704" s="144">
        <v>13.8</v>
      </c>
      <c r="J704" s="144">
        <v>13.9</v>
      </c>
      <c r="K704" s="144">
        <v>304642</v>
      </c>
      <c r="L704" s="144">
        <v>4208.1899999999996</v>
      </c>
    </row>
    <row r="705" spans="1:12" ht="16.5">
      <c r="A705" t="s">
        <v>1435</v>
      </c>
      <c r="B705"/>
      <c r="C705" s="144">
        <v>1.1399999999999999</v>
      </c>
      <c r="D705" s="144">
        <v>1.1599999999999999</v>
      </c>
      <c r="E705" s="144">
        <v>1.1299999999999999</v>
      </c>
      <c r="F705" s="144">
        <v>1.1499999999999999</v>
      </c>
      <c r="G705" s="144">
        <v>0.01</v>
      </c>
      <c r="H705" s="144">
        <v>0.88</v>
      </c>
      <c r="I705" s="144">
        <v>1.1499999999999999</v>
      </c>
      <c r="J705" s="144">
        <v>1.1599999999999999</v>
      </c>
      <c r="K705" s="144">
        <v>6730681</v>
      </c>
      <c r="L705" s="144">
        <v>7735.2</v>
      </c>
    </row>
    <row r="706" spans="1:12" ht="16.5">
      <c r="A706" t="s">
        <v>1436</v>
      </c>
      <c r="B706"/>
      <c r="C706" s="144">
        <v>1.46</v>
      </c>
      <c r="D706" s="144">
        <v>1.49</v>
      </c>
      <c r="E706" s="144">
        <v>1.45</v>
      </c>
      <c r="F706" s="144">
        <v>1.46</v>
      </c>
      <c r="G706" s="144">
        <v>0</v>
      </c>
      <c r="H706" s="144">
        <v>0</v>
      </c>
      <c r="I706" s="144">
        <v>1.46</v>
      </c>
      <c r="J706" s="144">
        <v>1.47</v>
      </c>
      <c r="K706" s="144">
        <v>2430233</v>
      </c>
      <c r="L706" s="144">
        <v>3565.7</v>
      </c>
    </row>
    <row r="707" spans="1:12" ht="16.5">
      <c r="A707" t="s">
        <v>1439</v>
      </c>
      <c r="B707"/>
      <c r="C707" s="144">
        <v>5.4</v>
      </c>
      <c r="D707" s="144">
        <v>5.5</v>
      </c>
      <c r="E707" s="144">
        <v>5.35</v>
      </c>
      <c r="F707" s="144">
        <v>5.4</v>
      </c>
      <c r="G707" s="144">
        <v>0</v>
      </c>
      <c r="H707" s="144">
        <v>0</v>
      </c>
      <c r="I707" s="144">
        <v>5.4</v>
      </c>
      <c r="J707" s="144">
        <v>5.45</v>
      </c>
      <c r="K707" s="144">
        <v>4173450</v>
      </c>
      <c r="L707" s="144">
        <v>22744.52</v>
      </c>
    </row>
    <row r="708" spans="1:12" ht="16.5">
      <c r="A708" t="s">
        <v>1440</v>
      </c>
      <c r="B708"/>
      <c r="C708" s="144">
        <v>1.75</v>
      </c>
      <c r="D708" s="144">
        <v>1.76</v>
      </c>
      <c r="E708" s="144">
        <v>1.74</v>
      </c>
      <c r="F708" s="144">
        <v>1.74</v>
      </c>
      <c r="G708" s="144">
        <v>-0.01</v>
      </c>
      <c r="H708" s="144">
        <v>-0.56999999999999995</v>
      </c>
      <c r="I708" s="144">
        <v>1.74</v>
      </c>
      <c r="J708" s="144">
        <v>1.75</v>
      </c>
      <c r="K708" s="144">
        <v>806509</v>
      </c>
      <c r="L708" s="144">
        <v>1406.5</v>
      </c>
    </row>
    <row r="709" spans="1:12" ht="16.5">
      <c r="A709" t="s">
        <v>3277</v>
      </c>
      <c r="B709" t="s">
        <v>2244</v>
      </c>
      <c r="C709" s="144">
        <v>0.37</v>
      </c>
      <c r="D709" s="144">
        <v>0.4</v>
      </c>
      <c r="E709" s="144">
        <v>0.36</v>
      </c>
      <c r="F709" s="144">
        <v>0.39</v>
      </c>
      <c r="G709" s="144">
        <v>0.03</v>
      </c>
      <c r="H709" s="144">
        <v>8.33</v>
      </c>
      <c r="I709" s="144">
        <v>0.39</v>
      </c>
      <c r="J709" s="144">
        <v>0.4</v>
      </c>
      <c r="K709" s="144">
        <v>47544950</v>
      </c>
      <c r="L709" s="144">
        <v>18279.599999999999</v>
      </c>
    </row>
    <row r="710" spans="1:12" ht="16.5">
      <c r="A710" t="s">
        <v>1441</v>
      </c>
      <c r="B710"/>
      <c r="C710" s="144">
        <v>0.99</v>
      </c>
      <c r="D710" s="144">
        <v>0.99</v>
      </c>
      <c r="E710" s="144">
        <v>0.96</v>
      </c>
      <c r="F710" s="144">
        <v>0.97</v>
      </c>
      <c r="G710" s="144">
        <v>-0.01</v>
      </c>
      <c r="H710" s="144">
        <v>-1.02</v>
      </c>
      <c r="I710" s="144">
        <v>0.97</v>
      </c>
      <c r="J710" s="144">
        <v>0.98</v>
      </c>
      <c r="K710" s="144">
        <v>7218915</v>
      </c>
      <c r="L710" s="144">
        <v>7053.29</v>
      </c>
    </row>
    <row r="711" spans="1:12" ht="16.5">
      <c r="A711" t="s">
        <v>1443</v>
      </c>
      <c r="B711"/>
      <c r="C711" s="144">
        <v>15</v>
      </c>
      <c r="D711" s="144">
        <v>15.2</v>
      </c>
      <c r="E711" s="144">
        <v>14.7</v>
      </c>
      <c r="F711" s="144">
        <v>14.7</v>
      </c>
      <c r="G711" s="144">
        <v>-0.3</v>
      </c>
      <c r="H711" s="144">
        <v>-2</v>
      </c>
      <c r="I711" s="144">
        <v>14.7</v>
      </c>
      <c r="J711" s="144">
        <v>14.8</v>
      </c>
      <c r="K711" s="144">
        <v>913522</v>
      </c>
      <c r="L711" s="144">
        <v>13625.3</v>
      </c>
    </row>
    <row r="712" spans="1:12" ht="16.5">
      <c r="A712" t="s">
        <v>1785</v>
      </c>
      <c r="B712"/>
      <c r="C712" s="144">
        <v>3.64</v>
      </c>
      <c r="D712" s="144">
        <v>3.64</v>
      </c>
      <c r="E712" s="144">
        <v>3.6</v>
      </c>
      <c r="F712" s="144">
        <v>3.62</v>
      </c>
      <c r="G712" s="144">
        <v>0</v>
      </c>
      <c r="H712" s="144">
        <v>0</v>
      </c>
      <c r="I712" s="144">
        <v>3.6</v>
      </c>
      <c r="J712" s="144">
        <v>3.62</v>
      </c>
      <c r="K712" s="144">
        <v>842415</v>
      </c>
      <c r="L712" s="144">
        <v>3045.37</v>
      </c>
    </row>
    <row r="713" spans="1:12" ht="16.5">
      <c r="A713" t="s">
        <v>1444</v>
      </c>
      <c r="B713"/>
      <c r="C713" s="144">
        <v>28</v>
      </c>
      <c r="D713" s="144">
        <v>28</v>
      </c>
      <c r="E713" s="144">
        <v>27.5</v>
      </c>
      <c r="F713" s="144">
        <v>28</v>
      </c>
      <c r="G713" s="144">
        <v>0</v>
      </c>
      <c r="H713" s="144">
        <v>0</v>
      </c>
      <c r="I713" s="144">
        <v>27.75</v>
      </c>
      <c r="J713" s="144">
        <v>28</v>
      </c>
      <c r="K713" s="144">
        <v>68357</v>
      </c>
      <c r="L713" s="144">
        <v>1889.49</v>
      </c>
    </row>
    <row r="714" spans="1:12" ht="16.5">
      <c r="A714" t="s">
        <v>1445</v>
      </c>
      <c r="B714"/>
      <c r="C714" s="144">
        <v>2.54</v>
      </c>
      <c r="D714" s="144">
        <v>2.56</v>
      </c>
      <c r="E714" s="144">
        <v>2.54</v>
      </c>
      <c r="F714" s="144">
        <v>2.54</v>
      </c>
      <c r="G714" s="144">
        <v>0</v>
      </c>
      <c r="H714" s="144">
        <v>0</v>
      </c>
      <c r="I714" s="144">
        <v>2.54</v>
      </c>
      <c r="J714" s="144">
        <v>2.56</v>
      </c>
      <c r="K714" s="144">
        <v>377502</v>
      </c>
      <c r="L714" s="144">
        <v>961.82</v>
      </c>
    </row>
    <row r="715" spans="1:12" ht="16.5">
      <c r="A715" t="s">
        <v>1446</v>
      </c>
      <c r="B715"/>
      <c r="C715" s="144">
        <v>15</v>
      </c>
      <c r="D715" s="144">
        <v>15</v>
      </c>
      <c r="E715" s="144">
        <v>15</v>
      </c>
      <c r="F715" s="144">
        <v>15</v>
      </c>
      <c r="G715" s="144">
        <v>0</v>
      </c>
      <c r="H715" s="144">
        <v>0</v>
      </c>
      <c r="I715" s="144">
        <v>15</v>
      </c>
      <c r="J715" s="144">
        <v>15.6</v>
      </c>
      <c r="K715" s="144">
        <v>100</v>
      </c>
      <c r="L715" s="144">
        <v>1.5</v>
      </c>
    </row>
    <row r="716" spans="1:12" ht="16.5">
      <c r="A716" t="s">
        <v>1448</v>
      </c>
      <c r="B716"/>
      <c r="C716" s="144">
        <v>8.9499999999999993</v>
      </c>
      <c r="D716" s="144">
        <v>8.9499999999999993</v>
      </c>
      <c r="E716" s="144">
        <v>8.85</v>
      </c>
      <c r="F716" s="144">
        <v>8.9</v>
      </c>
      <c r="G716" s="144">
        <v>0</v>
      </c>
      <c r="H716" s="144">
        <v>0</v>
      </c>
      <c r="I716" s="144">
        <v>8.85</v>
      </c>
      <c r="J716" s="144">
        <v>8.9</v>
      </c>
      <c r="K716" s="144">
        <v>391029</v>
      </c>
      <c r="L716" s="144">
        <v>3474.13</v>
      </c>
    </row>
    <row r="717" spans="1:12" ht="16.5">
      <c r="A717" t="s">
        <v>111</v>
      </c>
      <c r="B717"/>
      <c r="C717" s="144">
        <v>2.72</v>
      </c>
      <c r="D717" s="144">
        <v>2.74</v>
      </c>
      <c r="E717" s="144">
        <v>2.7</v>
      </c>
      <c r="F717" s="144">
        <v>2.72</v>
      </c>
      <c r="G717" s="144">
        <v>0</v>
      </c>
      <c r="H717" s="144">
        <v>0</v>
      </c>
      <c r="I717" s="144">
        <v>2.7</v>
      </c>
      <c r="J717" s="144">
        <v>2.72</v>
      </c>
      <c r="K717" s="144">
        <v>65680</v>
      </c>
      <c r="L717" s="144">
        <v>178.38</v>
      </c>
    </row>
    <row r="718" spans="1:12" ht="16.5">
      <c r="A718" t="s">
        <v>2092</v>
      </c>
      <c r="B718"/>
      <c r="C718" s="144">
        <v>9.5500000000000007</v>
      </c>
      <c r="D718" s="144">
        <v>9.6</v>
      </c>
      <c r="E718" s="144">
        <v>9.4</v>
      </c>
      <c r="F718" s="144">
        <v>9.4499999999999993</v>
      </c>
      <c r="G718" s="144">
        <v>0.05</v>
      </c>
      <c r="H718" s="144">
        <v>0.53</v>
      </c>
      <c r="I718" s="144">
        <v>9.4499999999999993</v>
      </c>
      <c r="J718" s="144">
        <v>9.5</v>
      </c>
      <c r="K718" s="144">
        <v>6806494</v>
      </c>
      <c r="L718" s="144">
        <v>64525.16</v>
      </c>
    </row>
    <row r="719" spans="1:12" ht="16.5">
      <c r="A719" t="s">
        <v>1450</v>
      </c>
      <c r="B719"/>
      <c r="C719" s="144">
        <v>4.46</v>
      </c>
      <c r="D719" s="144">
        <v>4.46</v>
      </c>
      <c r="E719" s="144">
        <v>4.4400000000000004</v>
      </c>
      <c r="F719" s="144">
        <v>4.4400000000000004</v>
      </c>
      <c r="G719" s="144">
        <v>0</v>
      </c>
      <c r="H719" s="144">
        <v>0</v>
      </c>
      <c r="I719" s="144">
        <v>4.4400000000000004</v>
      </c>
      <c r="J719" s="144">
        <v>4.46</v>
      </c>
      <c r="K719" s="144">
        <v>37204</v>
      </c>
      <c r="L719" s="144">
        <v>165.21</v>
      </c>
    </row>
    <row r="720" spans="1:12" ht="16.5">
      <c r="A720" t="s">
        <v>3278</v>
      </c>
      <c r="B720" t="s">
        <v>2125</v>
      </c>
      <c r="C720" s="144">
        <v>0.68</v>
      </c>
      <c r="D720" s="144">
        <v>0.7</v>
      </c>
      <c r="E720" s="144">
        <v>0.68</v>
      </c>
      <c r="F720" s="144">
        <v>0.69</v>
      </c>
      <c r="G720" s="144">
        <v>0</v>
      </c>
      <c r="H720" s="144">
        <v>0</v>
      </c>
      <c r="I720" s="144">
        <v>0.68</v>
      </c>
      <c r="J720" s="144">
        <v>0.69</v>
      </c>
      <c r="K720" s="144">
        <v>546100</v>
      </c>
      <c r="L720" s="144">
        <v>374.79</v>
      </c>
    </row>
    <row r="721" spans="1:12" ht="16.5">
      <c r="A721" t="s">
        <v>1451</v>
      </c>
      <c r="B721"/>
      <c r="C721" s="144">
        <v>1.2</v>
      </c>
      <c r="D721" s="144">
        <v>1.2</v>
      </c>
      <c r="E721" s="144">
        <v>1.19</v>
      </c>
      <c r="F721" s="144">
        <v>1.2</v>
      </c>
      <c r="G721" s="144">
        <v>0</v>
      </c>
      <c r="H721" s="144">
        <v>0</v>
      </c>
      <c r="I721" s="144">
        <v>1.19</v>
      </c>
      <c r="J721" s="144">
        <v>1.2</v>
      </c>
      <c r="K721" s="144">
        <v>55000</v>
      </c>
      <c r="L721" s="144">
        <v>65.53</v>
      </c>
    </row>
    <row r="722" spans="1:12" ht="16.5">
      <c r="A722" t="s">
        <v>1452</v>
      </c>
      <c r="B722"/>
      <c r="C722" s="144">
        <v>2.04</v>
      </c>
      <c r="D722" s="144">
        <v>2.04</v>
      </c>
      <c r="E722" s="144">
        <v>2.02</v>
      </c>
      <c r="F722" s="144">
        <v>2.04</v>
      </c>
      <c r="G722" s="144">
        <v>-0.02</v>
      </c>
      <c r="H722" s="144">
        <v>-0.97</v>
      </c>
      <c r="I722" s="144">
        <v>2.02</v>
      </c>
      <c r="J722" s="144">
        <v>2.04</v>
      </c>
      <c r="K722" s="144">
        <v>147601</v>
      </c>
      <c r="L722" s="144">
        <v>299.17</v>
      </c>
    </row>
    <row r="723" spans="1:12" ht="16.5">
      <c r="A723" t="s">
        <v>1453</v>
      </c>
      <c r="B723"/>
      <c r="C723" s="144">
        <v>3.5</v>
      </c>
      <c r="D723" s="144">
        <v>3.52</v>
      </c>
      <c r="E723" s="144">
        <v>3.48</v>
      </c>
      <c r="F723" s="144">
        <v>3.5</v>
      </c>
      <c r="G723" s="144">
        <v>0.04</v>
      </c>
      <c r="H723" s="144">
        <v>1.1599999999999999</v>
      </c>
      <c r="I723" s="144">
        <v>3.48</v>
      </c>
      <c r="J723" s="144">
        <v>3.5</v>
      </c>
      <c r="K723" s="144">
        <v>59301</v>
      </c>
      <c r="L723" s="144">
        <v>207.15</v>
      </c>
    </row>
    <row r="724" spans="1:12" ht="16.5">
      <c r="A724" t="s">
        <v>1454</v>
      </c>
      <c r="B724"/>
      <c r="C724" s="144">
        <v>0.51</v>
      </c>
      <c r="D724" s="144">
        <v>0.51</v>
      </c>
      <c r="E724" s="144">
        <v>0.5</v>
      </c>
      <c r="F724" s="144">
        <v>0.5</v>
      </c>
      <c r="G724" s="144">
        <v>-0.01</v>
      </c>
      <c r="H724" s="144">
        <v>-1.96</v>
      </c>
      <c r="I724" s="144">
        <v>0.5</v>
      </c>
      <c r="J724" s="144">
        <v>0.51</v>
      </c>
      <c r="K724" s="144">
        <v>12988394</v>
      </c>
      <c r="L724" s="144">
        <v>6568.34</v>
      </c>
    </row>
    <row r="725" spans="1:12" ht="16.5">
      <c r="A725" t="s">
        <v>1455</v>
      </c>
      <c r="B725"/>
      <c r="C725" s="144">
        <v>1.41</v>
      </c>
      <c r="D725" s="144">
        <v>1.43</v>
      </c>
      <c r="E725" s="144">
        <v>1.39</v>
      </c>
      <c r="F725" s="144">
        <v>1.43</v>
      </c>
      <c r="G725" s="144">
        <v>0.02</v>
      </c>
      <c r="H725" s="144">
        <v>1.42</v>
      </c>
      <c r="I725" s="144">
        <v>1.43</v>
      </c>
      <c r="J725" s="144">
        <v>1.44</v>
      </c>
      <c r="K725" s="144">
        <v>2605719</v>
      </c>
      <c r="L725" s="144">
        <v>3668.16</v>
      </c>
    </row>
    <row r="726" spans="1:12" ht="16.5">
      <c r="A726" t="s">
        <v>1456</v>
      </c>
      <c r="B726"/>
      <c r="C726" s="144">
        <v>7.6</v>
      </c>
      <c r="D726" s="144">
        <v>7.65</v>
      </c>
      <c r="E726" s="144">
        <v>7.3</v>
      </c>
      <c r="F726" s="144">
        <v>7.3</v>
      </c>
      <c r="G726" s="144">
        <v>-0.3</v>
      </c>
      <c r="H726" s="144">
        <v>-3.95</v>
      </c>
      <c r="I726" s="144">
        <v>7.3</v>
      </c>
      <c r="J726" s="144">
        <v>7.4</v>
      </c>
      <c r="K726" s="144">
        <v>6976935</v>
      </c>
      <c r="L726" s="144">
        <v>51443.87</v>
      </c>
    </row>
    <row r="727" spans="1:12" ht="16.5">
      <c r="A727" t="s">
        <v>1457</v>
      </c>
      <c r="B727"/>
      <c r="C727" s="144">
        <v>1.85</v>
      </c>
      <c r="D727" s="144">
        <v>1.86</v>
      </c>
      <c r="E727" s="144">
        <v>1.83</v>
      </c>
      <c r="F727" s="144">
        <v>1.84</v>
      </c>
      <c r="G727" s="144">
        <v>0</v>
      </c>
      <c r="H727" s="144">
        <v>0</v>
      </c>
      <c r="I727" s="144">
        <v>1.84</v>
      </c>
      <c r="J727" s="144">
        <v>1.85</v>
      </c>
      <c r="K727" s="144">
        <v>385006</v>
      </c>
      <c r="L727" s="144">
        <v>709.45</v>
      </c>
    </row>
    <row r="728" spans="1:12" ht="16.5">
      <c r="A728" t="s">
        <v>1458</v>
      </c>
      <c r="B728"/>
      <c r="C728" s="144">
        <v>1.32</v>
      </c>
      <c r="D728" s="144">
        <v>1.33</v>
      </c>
      <c r="E728" s="144">
        <v>1.28</v>
      </c>
      <c r="F728" s="144">
        <v>1.3</v>
      </c>
      <c r="G728" s="144">
        <v>-0.02</v>
      </c>
      <c r="H728" s="144">
        <v>-1.52</v>
      </c>
      <c r="I728" s="144">
        <v>1.29</v>
      </c>
      <c r="J728" s="144">
        <v>1.3</v>
      </c>
      <c r="K728" s="144">
        <v>3112553</v>
      </c>
      <c r="L728" s="144">
        <v>4042.34</v>
      </c>
    </row>
    <row r="729" spans="1:12" ht="16.5">
      <c r="A729" t="s">
        <v>1459</v>
      </c>
      <c r="B729"/>
      <c r="C729" s="144">
        <v>0.81</v>
      </c>
      <c r="D729" s="144">
        <v>0.82</v>
      </c>
      <c r="E729" s="144">
        <v>0.81</v>
      </c>
      <c r="F729" s="144">
        <v>0.81</v>
      </c>
      <c r="G729" s="144">
        <v>0</v>
      </c>
      <c r="H729" s="144">
        <v>0</v>
      </c>
      <c r="I729" s="144">
        <v>0.8</v>
      </c>
      <c r="J729" s="144">
        <v>0.81</v>
      </c>
      <c r="K729" s="144">
        <v>354900</v>
      </c>
      <c r="L729" s="144">
        <v>287.47000000000003</v>
      </c>
    </row>
    <row r="730" spans="1:12" ht="16.5">
      <c r="A730" t="s">
        <v>1460</v>
      </c>
      <c r="B730"/>
      <c r="C730" s="144">
        <v>11.9</v>
      </c>
      <c r="D730" s="144">
        <v>12</v>
      </c>
      <c r="E730" s="144">
        <v>11.8</v>
      </c>
      <c r="F730" s="144">
        <v>11.8</v>
      </c>
      <c r="G730" s="144">
        <v>0</v>
      </c>
      <c r="H730" s="144">
        <v>0</v>
      </c>
      <c r="I730" s="144">
        <v>11.7</v>
      </c>
      <c r="J730" s="144">
        <v>11.8</v>
      </c>
      <c r="K730" s="144">
        <v>102701</v>
      </c>
      <c r="L730" s="144">
        <v>1219.8399999999999</v>
      </c>
    </row>
    <row r="731" spans="1:12" ht="16.5">
      <c r="A731" t="s">
        <v>1461</v>
      </c>
      <c r="B731"/>
      <c r="C731" s="144">
        <v>1.24</v>
      </c>
      <c r="D731" s="144">
        <v>1.26</v>
      </c>
      <c r="E731" s="144">
        <v>1.24</v>
      </c>
      <c r="F731" s="144">
        <v>1.25</v>
      </c>
      <c r="G731" s="144">
        <v>0.01</v>
      </c>
      <c r="H731" s="144">
        <v>0.81</v>
      </c>
      <c r="I731" s="144">
        <v>1.24</v>
      </c>
      <c r="J731" s="144">
        <v>1.25</v>
      </c>
      <c r="K731" s="144">
        <v>773477</v>
      </c>
      <c r="L731" s="144">
        <v>965.41</v>
      </c>
    </row>
    <row r="732" spans="1:12" ht="16.5">
      <c r="A732" t="s">
        <v>1462</v>
      </c>
      <c r="B732"/>
      <c r="C732" s="144">
        <v>4.8</v>
      </c>
      <c r="D732" s="144">
        <v>4.9000000000000004</v>
      </c>
      <c r="E732" s="144">
        <v>4.78</v>
      </c>
      <c r="F732" s="144">
        <v>4.88</v>
      </c>
      <c r="G732" s="144">
        <v>0.06</v>
      </c>
      <c r="H732" s="144">
        <v>1.24</v>
      </c>
      <c r="I732" s="144">
        <v>4.84</v>
      </c>
      <c r="J732" s="144">
        <v>4.88</v>
      </c>
      <c r="K732" s="144">
        <v>4950201</v>
      </c>
      <c r="L732" s="144">
        <v>23949.32</v>
      </c>
    </row>
    <row r="733" spans="1:12" ht="16.5">
      <c r="A733" t="s">
        <v>1463</v>
      </c>
      <c r="B733"/>
      <c r="C733" s="144">
        <v>0.38</v>
      </c>
      <c r="D733" s="144">
        <v>0.38</v>
      </c>
      <c r="E733" s="144">
        <v>0.36</v>
      </c>
      <c r="F733" s="144">
        <v>0.37</v>
      </c>
      <c r="G733" s="144">
        <v>0</v>
      </c>
      <c r="H733" s="144">
        <v>0</v>
      </c>
      <c r="I733" s="144">
        <v>0.37</v>
      </c>
      <c r="J733" s="144">
        <v>0.38</v>
      </c>
      <c r="K733" s="144">
        <v>7621603</v>
      </c>
      <c r="L733" s="144">
        <v>2835.75</v>
      </c>
    </row>
    <row r="734" spans="1:12" ht="16.5">
      <c r="A734" t="s">
        <v>1464</v>
      </c>
      <c r="B734"/>
      <c r="C734" s="144">
        <v>3.32</v>
      </c>
      <c r="D734" s="144">
        <v>3.34</v>
      </c>
      <c r="E734" s="144">
        <v>3.28</v>
      </c>
      <c r="F734" s="144">
        <v>3.28</v>
      </c>
      <c r="G734" s="144">
        <v>-0.06</v>
      </c>
      <c r="H734" s="144">
        <v>-1.8</v>
      </c>
      <c r="I734" s="144">
        <v>3.28</v>
      </c>
      <c r="J734" s="144">
        <v>3.3</v>
      </c>
      <c r="K734" s="144">
        <v>222500</v>
      </c>
      <c r="L734" s="144">
        <v>734.15</v>
      </c>
    </row>
    <row r="735" spans="1:12" ht="16.5">
      <c r="A735" t="s">
        <v>3279</v>
      </c>
      <c r="B735" t="s">
        <v>2244</v>
      </c>
      <c r="C735" s="144">
        <v>0.52</v>
      </c>
      <c r="D735" s="144">
        <v>0.53</v>
      </c>
      <c r="E735" s="144">
        <v>0.51</v>
      </c>
      <c r="F735" s="144">
        <v>0.51</v>
      </c>
      <c r="G735" s="144">
        <v>-0.02</v>
      </c>
      <c r="H735" s="144">
        <v>-3.77</v>
      </c>
      <c r="I735" s="144">
        <v>0.51</v>
      </c>
      <c r="J735" s="144">
        <v>0.52</v>
      </c>
      <c r="K735" s="144">
        <v>750900</v>
      </c>
      <c r="L735" s="144">
        <v>388.86</v>
      </c>
    </row>
    <row r="736" spans="1:12" ht="16.5">
      <c r="A736" t="s">
        <v>1465</v>
      </c>
      <c r="B736"/>
      <c r="C736" s="144">
        <v>1.72</v>
      </c>
      <c r="D736" s="144">
        <v>1.72</v>
      </c>
      <c r="E736" s="144">
        <v>1.68</v>
      </c>
      <c r="F736" s="144">
        <v>1.7</v>
      </c>
      <c r="G736" s="144">
        <v>-0.02</v>
      </c>
      <c r="H736" s="144">
        <v>-1.1599999999999999</v>
      </c>
      <c r="I736" s="144">
        <v>1.69</v>
      </c>
      <c r="J736" s="144">
        <v>1.7</v>
      </c>
      <c r="K736" s="144">
        <v>525401</v>
      </c>
      <c r="L736" s="144">
        <v>889.37</v>
      </c>
    </row>
    <row r="737" spans="1:12" ht="16.5">
      <c r="A737" t="s">
        <v>1466</v>
      </c>
      <c r="B737"/>
      <c r="C737" s="144">
        <v>6.4</v>
      </c>
      <c r="D737" s="144">
        <v>6.7</v>
      </c>
      <c r="E737" s="144">
        <v>6.35</v>
      </c>
      <c r="F737" s="144">
        <v>6.4</v>
      </c>
      <c r="G737" s="144">
        <v>0</v>
      </c>
      <c r="H737" s="144">
        <v>0</v>
      </c>
      <c r="I737" s="144">
        <v>6.35</v>
      </c>
      <c r="J737" s="144">
        <v>6.4</v>
      </c>
      <c r="K737" s="144">
        <v>1886710</v>
      </c>
      <c r="L737" s="144">
        <v>12301.65</v>
      </c>
    </row>
    <row r="738" spans="1:12" ht="16.5">
      <c r="A738" t="s">
        <v>1467</v>
      </c>
      <c r="B738"/>
      <c r="C738" s="144">
        <v>3.26</v>
      </c>
      <c r="D738" s="144">
        <v>3.28</v>
      </c>
      <c r="E738" s="144">
        <v>3.2</v>
      </c>
      <c r="F738" s="144">
        <v>3.26</v>
      </c>
      <c r="G738" s="144">
        <v>0.02</v>
      </c>
      <c r="H738" s="144">
        <v>0.62</v>
      </c>
      <c r="I738" s="144">
        <v>3.24</v>
      </c>
      <c r="J738" s="144">
        <v>3.26</v>
      </c>
      <c r="K738" s="144">
        <v>1276011</v>
      </c>
      <c r="L738" s="144">
        <v>4140.3</v>
      </c>
    </row>
    <row r="739" spans="1:12" ht="16.5">
      <c r="A739" t="s">
        <v>1468</v>
      </c>
      <c r="B739"/>
      <c r="C739" s="144">
        <v>0.76</v>
      </c>
      <c r="D739" s="144">
        <v>0.76</v>
      </c>
      <c r="E739" s="144">
        <v>0.75</v>
      </c>
      <c r="F739" s="144">
        <v>0.76</v>
      </c>
      <c r="G739" s="144">
        <v>0</v>
      </c>
      <c r="H739" s="144">
        <v>0</v>
      </c>
      <c r="I739" s="144">
        <v>0.75</v>
      </c>
      <c r="J739" s="144">
        <v>0.76</v>
      </c>
      <c r="K739" s="144">
        <v>166300</v>
      </c>
      <c r="L739" s="144">
        <v>124.79</v>
      </c>
    </row>
    <row r="740" spans="1:12" ht="16.5">
      <c r="A740" t="s">
        <v>1469</v>
      </c>
      <c r="B740"/>
      <c r="C740" s="144">
        <v>0.68</v>
      </c>
      <c r="D740" s="144">
        <v>0.69</v>
      </c>
      <c r="E740" s="144">
        <v>0.68</v>
      </c>
      <c r="F740" s="144">
        <v>0.69</v>
      </c>
      <c r="G740" s="144">
        <v>0.01</v>
      </c>
      <c r="H740" s="144">
        <v>1.47</v>
      </c>
      <c r="I740" s="144">
        <v>0.68</v>
      </c>
      <c r="J740" s="144">
        <v>0.69</v>
      </c>
      <c r="K740" s="144">
        <v>101400</v>
      </c>
      <c r="L740" s="144">
        <v>69.16</v>
      </c>
    </row>
    <row r="741" spans="1:12" ht="16.5">
      <c r="A741" t="s">
        <v>2093</v>
      </c>
      <c r="B741"/>
      <c r="C741" s="144">
        <v>16.3</v>
      </c>
      <c r="D741" s="144">
        <v>16.5</v>
      </c>
      <c r="E741" s="144">
        <v>16.100000000000001</v>
      </c>
      <c r="F741" s="144">
        <v>16.399999999999999</v>
      </c>
      <c r="G741" s="144">
        <v>0.1</v>
      </c>
      <c r="H741" s="144">
        <v>0.61</v>
      </c>
      <c r="I741" s="144">
        <v>16.3</v>
      </c>
      <c r="J741" s="144">
        <v>16.399999999999999</v>
      </c>
      <c r="K741" s="144">
        <v>911842</v>
      </c>
      <c r="L741" s="144">
        <v>14942.36</v>
      </c>
    </row>
    <row r="742" spans="1:12" ht="16.5">
      <c r="A742" t="s">
        <v>1470</v>
      </c>
      <c r="B742"/>
      <c r="C742" s="144">
        <v>2.2599999999999998</v>
      </c>
      <c r="D742" s="144">
        <v>2.3199999999999998</v>
      </c>
      <c r="E742" s="144">
        <v>2.2599999999999998</v>
      </c>
      <c r="F742" s="144">
        <v>2.3199999999999998</v>
      </c>
      <c r="G742" s="144">
        <v>0.06</v>
      </c>
      <c r="H742" s="144">
        <v>2.65</v>
      </c>
      <c r="I742" s="144">
        <v>2.2999999999999998</v>
      </c>
      <c r="J742" s="144">
        <v>2.3199999999999998</v>
      </c>
      <c r="K742" s="144">
        <v>85100</v>
      </c>
      <c r="L742" s="144">
        <v>195.04</v>
      </c>
    </row>
    <row r="743" spans="1:12" ht="16.5">
      <c r="A743" t="s">
        <v>1471</v>
      </c>
      <c r="B743"/>
      <c r="C743" s="144">
        <v>2.5</v>
      </c>
      <c r="D743" s="144">
        <v>2.54</v>
      </c>
      <c r="E743" s="144">
        <v>2.5</v>
      </c>
      <c r="F743" s="144">
        <v>2.5</v>
      </c>
      <c r="G743" s="144">
        <v>0</v>
      </c>
      <c r="H743" s="144">
        <v>0</v>
      </c>
      <c r="I743" s="144">
        <v>2.5</v>
      </c>
      <c r="J743" s="144">
        <v>2.52</v>
      </c>
      <c r="K743" s="144">
        <v>1392800</v>
      </c>
      <c r="L743" s="144">
        <v>3513.43</v>
      </c>
    </row>
    <row r="744" spans="1:12" ht="16.5">
      <c r="A744" t="s">
        <v>1472</v>
      </c>
      <c r="B744"/>
      <c r="C744" s="144">
        <v>5.45</v>
      </c>
      <c r="D744" s="144">
        <v>5.5</v>
      </c>
      <c r="E744" s="144">
        <v>5.4</v>
      </c>
      <c r="F744" s="144">
        <v>5.45</v>
      </c>
      <c r="G744" s="144">
        <v>0</v>
      </c>
      <c r="H744" s="144">
        <v>0</v>
      </c>
      <c r="I744" s="144">
        <v>5.45</v>
      </c>
      <c r="J744" s="144">
        <v>5.5</v>
      </c>
      <c r="K744" s="144">
        <v>56005</v>
      </c>
      <c r="L744" s="144">
        <v>305.20999999999998</v>
      </c>
    </row>
    <row r="745" spans="1:12" ht="16.5">
      <c r="A745" t="s">
        <v>204</v>
      </c>
      <c r="B745"/>
      <c r="C745" s="144">
        <v>3.76</v>
      </c>
      <c r="D745" s="144">
        <v>3.86</v>
      </c>
      <c r="E745" s="144">
        <v>3.76</v>
      </c>
      <c r="F745" s="144">
        <v>3.82</v>
      </c>
      <c r="G745" s="144">
        <v>0.1</v>
      </c>
      <c r="H745" s="144">
        <v>2.69</v>
      </c>
      <c r="I745" s="144">
        <v>3.82</v>
      </c>
      <c r="J745" s="144">
        <v>3.84</v>
      </c>
      <c r="K745" s="144">
        <v>1514101</v>
      </c>
      <c r="L745" s="144">
        <v>5761.16</v>
      </c>
    </row>
    <row r="746" spans="1:12" ht="16.5">
      <c r="A746" t="s">
        <v>2094</v>
      </c>
      <c r="B746"/>
      <c r="C746" s="144">
        <v>6.05</v>
      </c>
      <c r="D746" s="144">
        <v>6.9</v>
      </c>
      <c r="E746" s="144">
        <v>5.95</v>
      </c>
      <c r="F746" s="144">
        <v>6.7</v>
      </c>
      <c r="G746" s="144">
        <v>0.65</v>
      </c>
      <c r="H746" s="144">
        <v>10.74</v>
      </c>
      <c r="I746" s="144">
        <v>6.7</v>
      </c>
      <c r="J746" s="144">
        <v>6.75</v>
      </c>
      <c r="K746" s="144">
        <v>26619563</v>
      </c>
      <c r="L746" s="144">
        <v>174608.67</v>
      </c>
    </row>
    <row r="747" spans="1:12" ht="16.5">
      <c r="A747" t="s">
        <v>1473</v>
      </c>
      <c r="B747"/>
      <c r="C747" s="144">
        <v>2.2599999999999998</v>
      </c>
      <c r="D747" s="144">
        <v>2.82</v>
      </c>
      <c r="E747" s="144">
        <v>2.2599999999999998</v>
      </c>
      <c r="F747" s="144">
        <v>2.56</v>
      </c>
      <c r="G747" s="144">
        <v>0.38</v>
      </c>
      <c r="H747" s="144">
        <v>17.43</v>
      </c>
      <c r="I747" s="144">
        <v>2.56</v>
      </c>
      <c r="J747" s="144">
        <v>2.58</v>
      </c>
      <c r="K747" s="144">
        <v>40213893</v>
      </c>
      <c r="L747" s="144">
        <v>109807.17</v>
      </c>
    </row>
    <row r="748" spans="1:12" ht="16.5">
      <c r="A748" t="s">
        <v>1474</v>
      </c>
      <c r="B748"/>
      <c r="C748" s="144">
        <v>2.68</v>
      </c>
      <c r="D748" s="144">
        <v>2.84</v>
      </c>
      <c r="E748" s="144">
        <v>2.68</v>
      </c>
      <c r="F748" s="144">
        <v>2.78</v>
      </c>
      <c r="G748" s="144">
        <v>0.08</v>
      </c>
      <c r="H748" s="144">
        <v>2.96</v>
      </c>
      <c r="I748" s="144">
        <v>2.76</v>
      </c>
      <c r="J748" s="144">
        <v>2.78</v>
      </c>
      <c r="K748" s="144">
        <v>14901629</v>
      </c>
      <c r="L748" s="144">
        <v>41747.39</v>
      </c>
    </row>
    <row r="749" spans="1:12" ht="16.5">
      <c r="A749" t="s">
        <v>1475</v>
      </c>
      <c r="B749"/>
      <c r="C749" s="144">
        <v>3.46</v>
      </c>
      <c r="D749" s="144">
        <v>3.48</v>
      </c>
      <c r="E749" s="144">
        <v>3.42</v>
      </c>
      <c r="F749" s="144">
        <v>3.46</v>
      </c>
      <c r="G749" s="144">
        <v>-0.02</v>
      </c>
      <c r="H749" s="144">
        <v>-0.56999999999999995</v>
      </c>
      <c r="I749" s="144">
        <v>3.44</v>
      </c>
      <c r="J749" s="144">
        <v>3.46</v>
      </c>
      <c r="K749" s="144">
        <v>136812</v>
      </c>
      <c r="L749" s="144">
        <v>469.48</v>
      </c>
    </row>
    <row r="750" spans="1:12" ht="16.5">
      <c r="A750" t="s">
        <v>1476</v>
      </c>
      <c r="B750"/>
      <c r="C750" s="144">
        <v>2.8</v>
      </c>
      <c r="D750" s="144">
        <v>2.8</v>
      </c>
      <c r="E750" s="144">
        <v>2.76</v>
      </c>
      <c r="F750" s="144">
        <v>2.78</v>
      </c>
      <c r="G750" s="144">
        <v>0</v>
      </c>
      <c r="H750" s="144">
        <v>0</v>
      </c>
      <c r="I750" s="144">
        <v>2.78</v>
      </c>
      <c r="J750" s="144">
        <v>2.8</v>
      </c>
      <c r="K750" s="144">
        <v>835401</v>
      </c>
      <c r="L750" s="144">
        <v>2320.8200000000002</v>
      </c>
    </row>
    <row r="751" spans="1:12" ht="16.5">
      <c r="A751" t="s">
        <v>1477</v>
      </c>
      <c r="B751"/>
      <c r="C751" s="144">
        <v>4.42</v>
      </c>
      <c r="D751" s="144">
        <v>4.4400000000000004</v>
      </c>
      <c r="E751" s="144">
        <v>4.3600000000000003</v>
      </c>
      <c r="F751" s="144">
        <v>4.3600000000000003</v>
      </c>
      <c r="G751" s="144">
        <v>-0.04</v>
      </c>
      <c r="H751" s="144">
        <v>-0.91</v>
      </c>
      <c r="I751" s="144">
        <v>4.3600000000000003</v>
      </c>
      <c r="J751" s="144">
        <v>4.4000000000000004</v>
      </c>
      <c r="K751" s="144">
        <v>1405530</v>
      </c>
      <c r="L751" s="144">
        <v>6166.85</v>
      </c>
    </row>
    <row r="752" spans="1:12" ht="16.5">
      <c r="A752" t="s">
        <v>3280</v>
      </c>
      <c r="B752" t="s">
        <v>3128</v>
      </c>
      <c r="C752" s="144">
        <v>2.2000000000000002</v>
      </c>
      <c r="D752" s="144">
        <v>2.2000000000000002</v>
      </c>
      <c r="E752" s="144">
        <v>2.14</v>
      </c>
      <c r="F752" s="144">
        <v>2.16</v>
      </c>
      <c r="G752" s="144">
        <v>-0.04</v>
      </c>
      <c r="H752" s="144">
        <v>-1.82</v>
      </c>
      <c r="I752" s="144">
        <v>2.16</v>
      </c>
      <c r="J752" s="144">
        <v>2.2000000000000002</v>
      </c>
      <c r="K752" s="144">
        <v>399800</v>
      </c>
      <c r="L752" s="144">
        <v>867.14</v>
      </c>
    </row>
    <row r="753" spans="1:12" ht="16.5">
      <c r="A753" t="s">
        <v>1478</v>
      </c>
      <c r="B753"/>
      <c r="C753" s="144">
        <v>2.06</v>
      </c>
      <c r="D753" s="144">
        <v>2.08</v>
      </c>
      <c r="E753" s="144">
        <v>1.99</v>
      </c>
      <c r="F753" s="144">
        <v>2.02</v>
      </c>
      <c r="G753" s="144">
        <v>-0.04</v>
      </c>
      <c r="H753" s="144">
        <v>-1.94</v>
      </c>
      <c r="I753" s="144">
        <v>2.02</v>
      </c>
      <c r="J753" s="144">
        <v>2.04</v>
      </c>
      <c r="K753" s="144">
        <v>6461632</v>
      </c>
      <c r="L753" s="144">
        <v>13091.6</v>
      </c>
    </row>
    <row r="754" spans="1:12" ht="16.5">
      <c r="A754" t="s">
        <v>1479</v>
      </c>
      <c r="B754"/>
      <c r="C754" s="144">
        <v>1.04</v>
      </c>
      <c r="D754" s="144">
        <v>1.1299999999999999</v>
      </c>
      <c r="E754" s="144">
        <v>1.04</v>
      </c>
      <c r="F754" s="144">
        <v>1.07</v>
      </c>
      <c r="G754" s="144">
        <v>0.02</v>
      </c>
      <c r="H754" s="144">
        <v>1.9</v>
      </c>
      <c r="I754" s="144">
        <v>1.06</v>
      </c>
      <c r="J754" s="144">
        <v>1.07</v>
      </c>
      <c r="K754" s="144">
        <v>15881013</v>
      </c>
      <c r="L754" s="144">
        <v>17376.240000000002</v>
      </c>
    </row>
    <row r="755" spans="1:12" ht="16.5">
      <c r="A755" t="s">
        <v>2095</v>
      </c>
      <c r="B755"/>
      <c r="C755" s="144">
        <v>2.3199999999999998</v>
      </c>
      <c r="D755" s="144">
        <v>2.4</v>
      </c>
      <c r="E755" s="144">
        <v>2.3199999999999998</v>
      </c>
      <c r="F755" s="144">
        <v>2.34</v>
      </c>
      <c r="G755" s="144">
        <v>0.02</v>
      </c>
      <c r="H755" s="144">
        <v>0.86</v>
      </c>
      <c r="I755" s="144">
        <v>2.34</v>
      </c>
      <c r="J755" s="144">
        <v>2.36</v>
      </c>
      <c r="K755" s="144">
        <v>7405283</v>
      </c>
      <c r="L755" s="144">
        <v>17435.2</v>
      </c>
    </row>
    <row r="756" spans="1:12" ht="16.5">
      <c r="A756" t="s">
        <v>1480</v>
      </c>
      <c r="B756"/>
      <c r="C756" s="144">
        <v>1.21</v>
      </c>
      <c r="D756" s="144">
        <v>1.21</v>
      </c>
      <c r="E756" s="144">
        <v>1.19</v>
      </c>
      <c r="F756" s="144">
        <v>1.19</v>
      </c>
      <c r="G756" s="144">
        <v>-0.01</v>
      </c>
      <c r="H756" s="144">
        <v>-0.83</v>
      </c>
      <c r="I756" s="144">
        <v>1.19</v>
      </c>
      <c r="J756" s="144">
        <v>1.2</v>
      </c>
      <c r="K756" s="144">
        <v>3087601</v>
      </c>
      <c r="L756" s="144">
        <v>3700.07</v>
      </c>
    </row>
    <row r="757" spans="1:12" ht="16.5">
      <c r="A757" t="s">
        <v>1481</v>
      </c>
      <c r="B757"/>
      <c r="C757" s="144">
        <v>1.32</v>
      </c>
      <c r="D757" s="144">
        <v>1.33</v>
      </c>
      <c r="E757" s="144">
        <v>1.29</v>
      </c>
      <c r="F757" s="144">
        <v>1.32</v>
      </c>
      <c r="G757" s="144">
        <v>0</v>
      </c>
      <c r="H757" s="144">
        <v>0</v>
      </c>
      <c r="I757" s="144">
        <v>1.31</v>
      </c>
      <c r="J757" s="144">
        <v>1.32</v>
      </c>
      <c r="K757" s="144">
        <v>458339</v>
      </c>
      <c r="L757" s="144">
        <v>600.47</v>
      </c>
    </row>
    <row r="758" spans="1:12" ht="16.5">
      <c r="A758" t="s">
        <v>1482</v>
      </c>
      <c r="B758"/>
      <c r="C758" s="144">
        <v>3.06</v>
      </c>
      <c r="D758" s="144">
        <v>3.12</v>
      </c>
      <c r="E758" s="144">
        <v>3.06</v>
      </c>
      <c r="F758" s="144">
        <v>3.08</v>
      </c>
      <c r="G758" s="144">
        <v>0.02</v>
      </c>
      <c r="H758" s="144">
        <v>0.65</v>
      </c>
      <c r="I758" s="144">
        <v>3.06</v>
      </c>
      <c r="J758" s="144">
        <v>3.08</v>
      </c>
      <c r="K758" s="144">
        <v>902700</v>
      </c>
      <c r="L758" s="144">
        <v>2786.09</v>
      </c>
    </row>
    <row r="759" spans="1:12" ht="16.5">
      <c r="A759" t="s">
        <v>342</v>
      </c>
      <c r="B759"/>
      <c r="C759" s="144">
        <v>5</v>
      </c>
      <c r="D759" s="144">
        <v>5</v>
      </c>
      <c r="E759" s="144">
        <v>4.96</v>
      </c>
      <c r="F759" s="144">
        <v>4.96</v>
      </c>
      <c r="G759" s="144">
        <v>-0.04</v>
      </c>
      <c r="H759" s="144">
        <v>-0.8</v>
      </c>
      <c r="I759" s="144">
        <v>4.96</v>
      </c>
      <c r="J759" s="144">
        <v>5</v>
      </c>
      <c r="K759" s="144">
        <v>36200</v>
      </c>
      <c r="L759" s="144">
        <v>180.55</v>
      </c>
    </row>
    <row r="760" spans="1:12" ht="16.5">
      <c r="A760" t="s">
        <v>1483</v>
      </c>
      <c r="B760"/>
      <c r="C760" s="144">
        <v>14.1</v>
      </c>
      <c r="D760" s="144">
        <v>14.2</v>
      </c>
      <c r="E760" s="144">
        <v>13.9</v>
      </c>
      <c r="F760" s="144">
        <v>14</v>
      </c>
      <c r="G760" s="144">
        <v>-0.2</v>
      </c>
      <c r="H760" s="144">
        <v>-1.41</v>
      </c>
      <c r="I760" s="144">
        <v>13.9</v>
      </c>
      <c r="J760" s="144">
        <v>14</v>
      </c>
      <c r="K760" s="144">
        <v>544600</v>
      </c>
      <c r="L760" s="144">
        <v>7609.92</v>
      </c>
    </row>
    <row r="761" spans="1:12" ht="16.5">
      <c r="A761" t="s">
        <v>1484</v>
      </c>
      <c r="B761"/>
      <c r="C761" s="144">
        <v>6.55</v>
      </c>
      <c r="D761" s="144">
        <v>6.65</v>
      </c>
      <c r="E761" s="144">
        <v>6.4</v>
      </c>
      <c r="F761" s="144">
        <v>6.6</v>
      </c>
      <c r="G761" s="144">
        <v>0.1</v>
      </c>
      <c r="H761" s="144">
        <v>1.54</v>
      </c>
      <c r="I761" s="144">
        <v>6.55</v>
      </c>
      <c r="J761" s="144">
        <v>6.6</v>
      </c>
      <c r="K761" s="144">
        <v>974209</v>
      </c>
      <c r="L761" s="144">
        <v>6426.1</v>
      </c>
    </row>
    <row r="762" spans="1:12" ht="16.5">
      <c r="A762" t="s">
        <v>1485</v>
      </c>
      <c r="B762"/>
      <c r="C762" s="144">
        <v>4.4400000000000004</v>
      </c>
      <c r="D762" s="144">
        <v>4.4400000000000004</v>
      </c>
      <c r="E762" s="144">
        <v>4.12</v>
      </c>
      <c r="F762" s="144">
        <v>4.22</v>
      </c>
      <c r="G762" s="144">
        <v>-0.18</v>
      </c>
      <c r="H762" s="144">
        <v>-4.09</v>
      </c>
      <c r="I762" s="144">
        <v>4.22</v>
      </c>
      <c r="J762" s="144">
        <v>4.24</v>
      </c>
      <c r="K762" s="144">
        <v>25866925</v>
      </c>
      <c r="L762" s="144">
        <v>109603.97</v>
      </c>
    </row>
    <row r="763" spans="1:12" ht="16.5">
      <c r="A763" t="s">
        <v>1486</v>
      </c>
      <c r="B763"/>
      <c r="C763" s="144">
        <v>1.72</v>
      </c>
      <c r="D763" s="144">
        <v>1.77</v>
      </c>
      <c r="E763" s="144">
        <v>1.7</v>
      </c>
      <c r="F763" s="144">
        <v>1.75</v>
      </c>
      <c r="G763" s="144">
        <v>0.02</v>
      </c>
      <c r="H763" s="144">
        <v>1.1599999999999999</v>
      </c>
      <c r="I763" s="144">
        <v>1.75</v>
      </c>
      <c r="J763" s="144">
        <v>1.76</v>
      </c>
      <c r="K763" s="144">
        <v>7454458</v>
      </c>
      <c r="L763" s="144">
        <v>12981.66</v>
      </c>
    </row>
    <row r="764" spans="1:12" ht="16.5">
      <c r="A764" t="s">
        <v>1487</v>
      </c>
      <c r="B764"/>
      <c r="C764" s="144">
        <v>39.25</v>
      </c>
      <c r="D764" s="144">
        <v>39.25</v>
      </c>
      <c r="E764" s="144">
        <v>38.75</v>
      </c>
      <c r="F764" s="144">
        <v>39</v>
      </c>
      <c r="G764" s="144">
        <v>0.25</v>
      </c>
      <c r="H764" s="144">
        <v>0.65</v>
      </c>
      <c r="I764" s="144">
        <v>38.5</v>
      </c>
      <c r="J764" s="144">
        <v>39</v>
      </c>
      <c r="K764" s="144">
        <v>1700</v>
      </c>
      <c r="L764" s="144">
        <v>65.95</v>
      </c>
    </row>
    <row r="765" spans="1:12" ht="16.5">
      <c r="A765" t="s">
        <v>1488</v>
      </c>
      <c r="B765"/>
      <c r="C765" s="144">
        <v>2.88</v>
      </c>
      <c r="D765" s="144">
        <v>3.04</v>
      </c>
      <c r="E765" s="144">
        <v>2.88</v>
      </c>
      <c r="F765" s="144">
        <v>2.96</v>
      </c>
      <c r="G765" s="144">
        <v>0.06</v>
      </c>
      <c r="H765" s="144">
        <v>2.0699999999999998</v>
      </c>
      <c r="I765" s="144">
        <v>2.94</v>
      </c>
      <c r="J765" s="144">
        <v>2.96</v>
      </c>
      <c r="K765" s="144">
        <v>3842936</v>
      </c>
      <c r="L765" s="144">
        <v>11415.4</v>
      </c>
    </row>
    <row r="766" spans="1:12" ht="16.5">
      <c r="A766" t="s">
        <v>1489</v>
      </c>
      <c r="B766"/>
      <c r="C766" s="144">
        <v>4.0599999999999996</v>
      </c>
      <c r="D766" s="144">
        <v>4.34</v>
      </c>
      <c r="E766" s="144">
        <v>3.98</v>
      </c>
      <c r="F766" s="144">
        <v>4.0999999999999996</v>
      </c>
      <c r="G766" s="144">
        <v>0.08</v>
      </c>
      <c r="H766" s="144">
        <v>1.99</v>
      </c>
      <c r="I766" s="144">
        <v>4.08</v>
      </c>
      <c r="J766" s="144">
        <v>4.0999999999999996</v>
      </c>
      <c r="K766" s="144">
        <v>2097823</v>
      </c>
      <c r="L766" s="144">
        <v>8721.1299999999992</v>
      </c>
    </row>
    <row r="767" spans="1:12" ht="16.5">
      <c r="A767" t="s">
        <v>1490</v>
      </c>
      <c r="B767"/>
      <c r="C767" s="144">
        <v>3.7</v>
      </c>
      <c r="D767" s="144">
        <v>3.82</v>
      </c>
      <c r="E767" s="144">
        <v>3.68</v>
      </c>
      <c r="F767" s="144">
        <v>3.7</v>
      </c>
      <c r="G767" s="144">
        <v>0</v>
      </c>
      <c r="H767" s="144">
        <v>0</v>
      </c>
      <c r="I767" s="144">
        <v>3.7</v>
      </c>
      <c r="J767" s="144">
        <v>3.76</v>
      </c>
      <c r="K767" s="144">
        <v>963600</v>
      </c>
      <c r="L767" s="144">
        <v>3615.96</v>
      </c>
    </row>
    <row r="768" spans="1:12" ht="16.5">
      <c r="A768" t="s">
        <v>1491</v>
      </c>
      <c r="B768"/>
      <c r="C768" s="144">
        <v>1.61</v>
      </c>
      <c r="D768" s="144">
        <v>1.61</v>
      </c>
      <c r="E768" s="144">
        <v>1.59</v>
      </c>
      <c r="F768" s="144">
        <v>1.61</v>
      </c>
      <c r="G768" s="144">
        <v>0</v>
      </c>
      <c r="H768" s="144">
        <v>0</v>
      </c>
      <c r="I768" s="144">
        <v>1.59</v>
      </c>
      <c r="J768" s="144">
        <v>1.61</v>
      </c>
      <c r="K768" s="144">
        <v>554100</v>
      </c>
      <c r="L768" s="144">
        <v>888.43</v>
      </c>
    </row>
    <row r="769" spans="1:12" ht="16.5">
      <c r="A769" t="s">
        <v>1492</v>
      </c>
      <c r="B769"/>
      <c r="C769" s="144">
        <v>1.58</v>
      </c>
      <c r="D769" s="144">
        <v>1.64</v>
      </c>
      <c r="E769" s="144">
        <v>1.58</v>
      </c>
      <c r="F769" s="144">
        <v>1.63</v>
      </c>
      <c r="G769" s="144">
        <v>0.05</v>
      </c>
      <c r="H769" s="144">
        <v>3.16</v>
      </c>
      <c r="I769" s="144">
        <v>1.62</v>
      </c>
      <c r="J769" s="144">
        <v>1.63</v>
      </c>
      <c r="K769" s="144">
        <v>13592650</v>
      </c>
      <c r="L769" s="144">
        <v>22021.84</v>
      </c>
    </row>
    <row r="770" spans="1:12" ht="16.5">
      <c r="A770" t="s">
        <v>1493</v>
      </c>
      <c r="B770"/>
      <c r="C770" s="144">
        <v>1.1000000000000001</v>
      </c>
      <c r="D770" s="144">
        <v>1.1100000000000001</v>
      </c>
      <c r="E770" s="144">
        <v>1.0900000000000001</v>
      </c>
      <c r="F770" s="144">
        <v>1.1000000000000001</v>
      </c>
      <c r="G770" s="144">
        <v>0</v>
      </c>
      <c r="H770" s="144">
        <v>0</v>
      </c>
      <c r="I770" s="144">
        <v>1.1000000000000001</v>
      </c>
      <c r="J770" s="144">
        <v>1.1100000000000001</v>
      </c>
      <c r="K770" s="144">
        <v>8094667</v>
      </c>
      <c r="L770" s="144">
        <v>8908.07</v>
      </c>
    </row>
    <row r="771" spans="1:12" ht="16.5">
      <c r="A771" t="s">
        <v>1494</v>
      </c>
      <c r="B771"/>
      <c r="C771" s="144">
        <v>14.1</v>
      </c>
      <c r="D771" s="144">
        <v>14.2</v>
      </c>
      <c r="E771" s="144">
        <v>14</v>
      </c>
      <c r="F771" s="144">
        <v>14</v>
      </c>
      <c r="G771" s="144">
        <v>-0.1</v>
      </c>
      <c r="H771" s="144">
        <v>-0.71</v>
      </c>
      <c r="I771" s="144">
        <v>14</v>
      </c>
      <c r="J771" s="144">
        <v>14.1</v>
      </c>
      <c r="K771" s="144">
        <v>28805</v>
      </c>
      <c r="L771" s="144">
        <v>404.98</v>
      </c>
    </row>
    <row r="772" spans="1:12" ht="16.5">
      <c r="A772" t="s">
        <v>1495</v>
      </c>
      <c r="B772"/>
      <c r="C772" s="144">
        <v>3.76</v>
      </c>
      <c r="D772" s="144">
        <v>3.76</v>
      </c>
      <c r="E772" s="144">
        <v>3.72</v>
      </c>
      <c r="F772" s="144">
        <v>3.74</v>
      </c>
      <c r="G772" s="144">
        <v>-0.02</v>
      </c>
      <c r="H772" s="144">
        <v>-0.53</v>
      </c>
      <c r="I772" s="144">
        <v>3.74</v>
      </c>
      <c r="J772" s="144">
        <v>3.76</v>
      </c>
      <c r="K772" s="144">
        <v>2299868</v>
      </c>
      <c r="L772" s="144">
        <v>8606.7099999999991</v>
      </c>
    </row>
    <row r="773" spans="1:12" ht="16.5">
      <c r="A773" t="s">
        <v>1786</v>
      </c>
      <c r="B773"/>
      <c r="C773" s="144" t="s">
        <v>631</v>
      </c>
      <c r="D773" s="144" t="s">
        <v>893</v>
      </c>
      <c r="E773" s="144" t="s">
        <v>538</v>
      </c>
      <c r="F773" s="144" t="s">
        <v>620</v>
      </c>
      <c r="G773" s="144" t="s">
        <v>577</v>
      </c>
      <c r="H773" s="144" t="s">
        <v>1983</v>
      </c>
      <c r="I773" s="144" t="s">
        <v>620</v>
      </c>
      <c r="J773" s="144" t="s">
        <v>927</v>
      </c>
      <c r="K773" s="144" t="s">
        <v>3281</v>
      </c>
      <c r="L773" s="144" t="s">
        <v>3282</v>
      </c>
    </row>
    <row r="774" spans="1:12" ht="16.5">
      <c r="A774" t="s">
        <v>1496</v>
      </c>
      <c r="B774"/>
      <c r="C774" s="144" t="s">
        <v>1051</v>
      </c>
      <c r="D774" s="144" t="s">
        <v>750</v>
      </c>
      <c r="E774" s="144" t="s">
        <v>517</v>
      </c>
      <c r="F774" s="144" t="s">
        <v>1723</v>
      </c>
      <c r="G774" s="144" t="s">
        <v>581</v>
      </c>
      <c r="H774" s="144" t="s">
        <v>581</v>
      </c>
      <c r="I774" s="144" t="s">
        <v>1723</v>
      </c>
      <c r="J774" s="144" t="s">
        <v>1051</v>
      </c>
      <c r="K774" s="144" t="s">
        <v>3283</v>
      </c>
      <c r="L774" s="144" t="s">
        <v>3284</v>
      </c>
    </row>
    <row r="775" spans="1:12" ht="16.5">
      <c r="A775" t="s">
        <v>1497</v>
      </c>
      <c r="B775"/>
      <c r="C775" s="144" t="s">
        <v>1372</v>
      </c>
      <c r="D775" s="144" t="s">
        <v>1372</v>
      </c>
      <c r="E775" s="144" t="s">
        <v>1953</v>
      </c>
      <c r="F775" s="144" t="s">
        <v>1952</v>
      </c>
      <c r="G775" s="144" t="s">
        <v>581</v>
      </c>
      <c r="H775" s="144" t="s">
        <v>581</v>
      </c>
      <c r="I775" s="144" t="s">
        <v>1952</v>
      </c>
      <c r="J775" s="144" t="s">
        <v>1372</v>
      </c>
      <c r="K775" s="144" t="s">
        <v>3285</v>
      </c>
      <c r="L775" s="144" t="s">
        <v>3286</v>
      </c>
    </row>
    <row r="776" spans="1:12" ht="16.5">
      <c r="A776" t="s">
        <v>1499</v>
      </c>
      <c r="B776"/>
      <c r="C776" s="144" t="s">
        <v>718</v>
      </c>
      <c r="D776" s="144" t="s">
        <v>718</v>
      </c>
      <c r="E776" s="144" t="s">
        <v>579</v>
      </c>
      <c r="F776" s="144" t="s">
        <v>813</v>
      </c>
      <c r="G776" s="144" t="s">
        <v>581</v>
      </c>
      <c r="H776" s="144" t="s">
        <v>581</v>
      </c>
      <c r="I776" s="144" t="s">
        <v>578</v>
      </c>
      <c r="J776" s="144" t="s">
        <v>813</v>
      </c>
      <c r="K776" s="144" t="s">
        <v>3287</v>
      </c>
      <c r="L776" s="144" t="s">
        <v>3288</v>
      </c>
    </row>
    <row r="777" spans="1:12" ht="16.5">
      <c r="A777" t="s">
        <v>1500</v>
      </c>
      <c r="B777"/>
      <c r="C777" s="144" t="s">
        <v>744</v>
      </c>
      <c r="D777" s="144" t="s">
        <v>744</v>
      </c>
      <c r="E777" s="144" t="s">
        <v>518</v>
      </c>
      <c r="F777" s="144" t="s">
        <v>518</v>
      </c>
      <c r="G777" s="144" t="s">
        <v>613</v>
      </c>
      <c r="H777" s="144" t="s">
        <v>1057</v>
      </c>
      <c r="I777" s="144" t="s">
        <v>518</v>
      </c>
      <c r="J777" s="144" t="s">
        <v>744</v>
      </c>
      <c r="K777" s="144" t="s">
        <v>3289</v>
      </c>
      <c r="L777" s="144" t="s">
        <v>3290</v>
      </c>
    </row>
    <row r="778" spans="1:12" ht="16.5">
      <c r="A778" t="s">
        <v>1501</v>
      </c>
      <c r="B778"/>
      <c r="C778" s="144" t="s">
        <v>1972</v>
      </c>
      <c r="D778" s="144" t="s">
        <v>1972</v>
      </c>
      <c r="E778" s="144" t="s">
        <v>1659</v>
      </c>
      <c r="F778" s="144" t="s">
        <v>1972</v>
      </c>
      <c r="G778" s="144" t="s">
        <v>581</v>
      </c>
      <c r="H778" s="144" t="s">
        <v>581</v>
      </c>
      <c r="I778" s="144" t="s">
        <v>1659</v>
      </c>
      <c r="J778" s="144" t="s">
        <v>1972</v>
      </c>
      <c r="K778" s="144" t="s">
        <v>3291</v>
      </c>
      <c r="L778" s="144" t="s">
        <v>3292</v>
      </c>
    </row>
    <row r="779" spans="1:12" ht="16.5">
      <c r="A779" t="s">
        <v>1667</v>
      </c>
      <c r="B779"/>
      <c r="C779" s="144" t="s">
        <v>1866</v>
      </c>
      <c r="D779" s="144" t="s">
        <v>1525</v>
      </c>
      <c r="E779" s="144" t="s">
        <v>1866</v>
      </c>
      <c r="F779" s="144" t="s">
        <v>802</v>
      </c>
      <c r="G779" s="144" t="s">
        <v>882</v>
      </c>
      <c r="H779" s="144" t="s">
        <v>1707</v>
      </c>
      <c r="I779" s="144" t="s">
        <v>801</v>
      </c>
      <c r="J779" s="144" t="s">
        <v>802</v>
      </c>
      <c r="K779" s="144" t="s">
        <v>3293</v>
      </c>
      <c r="L779" s="144" t="s">
        <v>3294</v>
      </c>
    </row>
    <row r="780" spans="1:12" ht="16.5">
      <c r="A780" t="s">
        <v>1502</v>
      </c>
      <c r="B780"/>
      <c r="C780" s="144" t="s">
        <v>1370</v>
      </c>
      <c r="D780" s="144" t="s">
        <v>1790</v>
      </c>
      <c r="E780" s="144" t="s">
        <v>765</v>
      </c>
      <c r="F780" s="144" t="s">
        <v>988</v>
      </c>
      <c r="G780" s="144" t="s">
        <v>820</v>
      </c>
      <c r="H780" s="144" t="s">
        <v>2528</v>
      </c>
      <c r="I780" s="144" t="s">
        <v>988</v>
      </c>
      <c r="J780" s="144" t="s">
        <v>1790</v>
      </c>
      <c r="K780" s="144" t="s">
        <v>3295</v>
      </c>
      <c r="L780" s="144" t="s">
        <v>3296</v>
      </c>
    </row>
    <row r="781" spans="1:12" ht="16.5">
      <c r="A781" t="s">
        <v>1503</v>
      </c>
      <c r="B781"/>
      <c r="C781" s="144" t="s">
        <v>1065</v>
      </c>
      <c r="D781" s="144" t="s">
        <v>1065</v>
      </c>
      <c r="E781" s="144" t="s">
        <v>2010</v>
      </c>
      <c r="F781" s="144" t="s">
        <v>2010</v>
      </c>
      <c r="G781" s="144" t="s">
        <v>657</v>
      </c>
      <c r="H781" s="144" t="s">
        <v>3297</v>
      </c>
      <c r="I781" s="144" t="s">
        <v>2010</v>
      </c>
      <c r="J781" s="144" t="s">
        <v>1066</v>
      </c>
      <c r="K781" s="144" t="s">
        <v>3298</v>
      </c>
      <c r="L781" s="144" t="s">
        <v>3299</v>
      </c>
    </row>
    <row r="782" spans="1:12" ht="16.5">
      <c r="A782" t="s">
        <v>1504</v>
      </c>
      <c r="B782"/>
      <c r="C782" s="144" t="s">
        <v>1596</v>
      </c>
      <c r="D782" s="144" t="s">
        <v>1287</v>
      </c>
      <c r="E782" s="144" t="s">
        <v>913</v>
      </c>
      <c r="F782" s="144" t="s">
        <v>1596</v>
      </c>
      <c r="G782" s="144" t="s">
        <v>657</v>
      </c>
      <c r="H782" s="144" t="s">
        <v>2096</v>
      </c>
      <c r="I782" s="144" t="s">
        <v>1596</v>
      </c>
      <c r="J782" s="144" t="s">
        <v>1287</v>
      </c>
      <c r="K782" s="144" t="s">
        <v>3300</v>
      </c>
      <c r="L782" s="144" t="s">
        <v>3301</v>
      </c>
    </row>
    <row r="783" spans="1:12" ht="16.5">
      <c r="A783" t="s">
        <v>1505</v>
      </c>
      <c r="B783"/>
      <c r="C783" s="144" t="s">
        <v>1342</v>
      </c>
      <c r="D783" s="144" t="s">
        <v>887</v>
      </c>
      <c r="E783" s="144" t="s">
        <v>890</v>
      </c>
      <c r="F783" s="144" t="s">
        <v>1342</v>
      </c>
      <c r="G783" s="144" t="s">
        <v>581</v>
      </c>
      <c r="H783" s="144" t="s">
        <v>581</v>
      </c>
      <c r="I783" s="144" t="s">
        <v>890</v>
      </c>
      <c r="J783" s="144" t="s">
        <v>1342</v>
      </c>
      <c r="K783" s="144" t="s">
        <v>3302</v>
      </c>
      <c r="L783" s="144" t="s">
        <v>3303</v>
      </c>
    </row>
    <row r="784" spans="1:12" ht="16.5">
      <c r="A784" t="s">
        <v>1506</v>
      </c>
      <c r="B784"/>
      <c r="C784" s="144" t="s">
        <v>830</v>
      </c>
      <c r="D784" s="144" t="s">
        <v>536</v>
      </c>
      <c r="E784" s="144" t="s">
        <v>830</v>
      </c>
      <c r="F784" s="144" t="s">
        <v>830</v>
      </c>
      <c r="G784" s="144" t="s">
        <v>581</v>
      </c>
      <c r="H784" s="144" t="s">
        <v>581</v>
      </c>
      <c r="I784" s="144" t="s">
        <v>830</v>
      </c>
      <c r="J784" s="144" t="s">
        <v>536</v>
      </c>
      <c r="K784" s="144" t="s">
        <v>3304</v>
      </c>
      <c r="L784" s="144" t="s">
        <v>3305</v>
      </c>
    </row>
    <row r="785" spans="1:12" ht="16.5">
      <c r="A785" t="s">
        <v>1507</v>
      </c>
      <c r="B785"/>
      <c r="C785" s="144" t="s">
        <v>881</v>
      </c>
      <c r="D785" s="144" t="s">
        <v>881</v>
      </c>
      <c r="E785" s="144" t="s">
        <v>880</v>
      </c>
      <c r="F785" s="144" t="s">
        <v>964</v>
      </c>
      <c r="G785" s="144" t="s">
        <v>581</v>
      </c>
      <c r="H785" s="144" t="s">
        <v>581</v>
      </c>
      <c r="I785" s="144" t="s">
        <v>964</v>
      </c>
      <c r="J785" s="144" t="s">
        <v>881</v>
      </c>
      <c r="K785" s="144" t="s">
        <v>3306</v>
      </c>
      <c r="L785" s="144" t="s">
        <v>3307</v>
      </c>
    </row>
    <row r="786" spans="1:12" ht="16.5">
      <c r="A786" t="s">
        <v>1508</v>
      </c>
      <c r="B786"/>
      <c r="C786" s="144" t="s">
        <v>889</v>
      </c>
      <c r="D786" s="144" t="s">
        <v>887</v>
      </c>
      <c r="E786" s="144" t="s">
        <v>889</v>
      </c>
      <c r="F786" s="144" t="s">
        <v>890</v>
      </c>
      <c r="G786" s="144" t="s">
        <v>820</v>
      </c>
      <c r="H786" s="144" t="s">
        <v>1750</v>
      </c>
      <c r="I786" s="144" t="s">
        <v>890</v>
      </c>
      <c r="J786" s="144" t="s">
        <v>1342</v>
      </c>
      <c r="K786" s="144" t="s">
        <v>3308</v>
      </c>
      <c r="L786" s="144" t="s">
        <v>3309</v>
      </c>
    </row>
    <row r="787" spans="1:12" ht="16.5">
      <c r="A787" t="s">
        <v>1509</v>
      </c>
      <c r="B787"/>
      <c r="C787" s="144" t="s">
        <v>1519</v>
      </c>
      <c r="D787" s="144" t="s">
        <v>2099</v>
      </c>
      <c r="E787" s="144" t="s">
        <v>1519</v>
      </c>
      <c r="F787" s="144" t="s">
        <v>2099</v>
      </c>
      <c r="G787" s="144" t="s">
        <v>820</v>
      </c>
      <c r="H787" s="144" t="s">
        <v>3310</v>
      </c>
      <c r="I787" s="144" t="s">
        <v>1519</v>
      </c>
      <c r="J787" s="144" t="s">
        <v>2099</v>
      </c>
      <c r="K787" s="144" t="s">
        <v>3311</v>
      </c>
      <c r="L787" s="144" t="s">
        <v>3312</v>
      </c>
    </row>
    <row r="788" spans="1:12" ht="16.5">
      <c r="A788" t="s">
        <v>1510</v>
      </c>
      <c r="B788"/>
      <c r="C788" s="144" t="s">
        <v>831</v>
      </c>
      <c r="D788" s="144" t="s">
        <v>524</v>
      </c>
      <c r="E788" s="144" t="s">
        <v>684</v>
      </c>
      <c r="F788" s="144" t="s">
        <v>1037</v>
      </c>
      <c r="G788" s="144" t="s">
        <v>616</v>
      </c>
      <c r="H788" s="144" t="s">
        <v>1185</v>
      </c>
      <c r="I788" s="144" t="s">
        <v>1037</v>
      </c>
      <c r="J788" s="144" t="s">
        <v>586</v>
      </c>
      <c r="K788" s="144" t="s">
        <v>3313</v>
      </c>
      <c r="L788" s="144" t="s">
        <v>3314</v>
      </c>
    </row>
    <row r="789" spans="1:12" ht="16.5">
      <c r="A789" t="s">
        <v>1511</v>
      </c>
      <c r="B789"/>
      <c r="C789" s="144" t="s">
        <v>1214</v>
      </c>
      <c r="D789" s="144" t="s">
        <v>1384</v>
      </c>
      <c r="E789" s="144" t="s">
        <v>1214</v>
      </c>
      <c r="F789" s="144" t="s">
        <v>1384</v>
      </c>
      <c r="G789" s="144" t="s">
        <v>580</v>
      </c>
      <c r="H789" s="144" t="s">
        <v>3315</v>
      </c>
      <c r="I789" s="144" t="s">
        <v>1384</v>
      </c>
      <c r="J789" s="144" t="s">
        <v>1400</v>
      </c>
      <c r="K789" s="144" t="s">
        <v>3316</v>
      </c>
      <c r="L789" s="144" t="s">
        <v>3317</v>
      </c>
    </row>
    <row r="790" spans="1:12" ht="16.5">
      <c r="A790" t="s">
        <v>3318</v>
      </c>
      <c r="B790" t="s">
        <v>2244</v>
      </c>
      <c r="C790" s="144" t="s">
        <v>1895</v>
      </c>
      <c r="D790" s="144" t="s">
        <v>1788</v>
      </c>
      <c r="E790" s="144" t="s">
        <v>901</v>
      </c>
      <c r="F790" s="144" t="s">
        <v>1895</v>
      </c>
      <c r="G790" s="144" t="s">
        <v>592</v>
      </c>
      <c r="H790" s="144" t="s">
        <v>3319</v>
      </c>
      <c r="I790" s="144" t="s">
        <v>1061</v>
      </c>
      <c r="J790" s="144" t="s">
        <v>1895</v>
      </c>
      <c r="K790" s="144" t="s">
        <v>3320</v>
      </c>
      <c r="L790" s="144" t="s">
        <v>3321</v>
      </c>
    </row>
    <row r="791" spans="1:12" ht="16.5">
      <c r="A791" t="s">
        <v>1512</v>
      </c>
      <c r="B791"/>
      <c r="C791" s="144" t="s">
        <v>1547</v>
      </c>
      <c r="D791" s="144" t="s">
        <v>1035</v>
      </c>
      <c r="E791" s="144" t="s">
        <v>1338</v>
      </c>
      <c r="F791" s="144" t="s">
        <v>1338</v>
      </c>
      <c r="G791" s="144" t="s">
        <v>3322</v>
      </c>
      <c r="H791" s="144" t="s">
        <v>3323</v>
      </c>
      <c r="I791" s="144" t="s">
        <v>3324</v>
      </c>
      <c r="J791" s="144" t="s">
        <v>1338</v>
      </c>
      <c r="K791" s="144" t="s">
        <v>3325</v>
      </c>
      <c r="L791" s="144" t="s">
        <v>3326</v>
      </c>
    </row>
    <row r="792" spans="1:12" ht="16.5">
      <c r="A792" t="s">
        <v>1514</v>
      </c>
      <c r="B792"/>
      <c r="C792" s="144" t="s">
        <v>1383</v>
      </c>
      <c r="D792" s="144" t="s">
        <v>608</v>
      </c>
      <c r="E792" s="144" t="s">
        <v>1383</v>
      </c>
      <c r="F792" s="144" t="s">
        <v>1400</v>
      </c>
      <c r="G792" s="144" t="s">
        <v>882</v>
      </c>
      <c r="H792" s="144" t="s">
        <v>3327</v>
      </c>
      <c r="I792" s="144" t="s">
        <v>1384</v>
      </c>
      <c r="J792" s="144" t="s">
        <v>1400</v>
      </c>
      <c r="K792" s="144" t="s">
        <v>3328</v>
      </c>
      <c r="L792" s="144" t="s">
        <v>3329</v>
      </c>
    </row>
    <row r="793" spans="1:12" ht="16.5">
      <c r="A793" t="s">
        <v>1516</v>
      </c>
      <c r="B793"/>
      <c r="C793" s="144" t="s">
        <v>506</v>
      </c>
      <c r="D793" s="144" t="s">
        <v>1400</v>
      </c>
      <c r="E793" s="144" t="s">
        <v>1213</v>
      </c>
      <c r="F793" s="144" t="s">
        <v>1383</v>
      </c>
      <c r="G793" s="144" t="s">
        <v>571</v>
      </c>
      <c r="H793" s="144" t="s">
        <v>1856</v>
      </c>
      <c r="I793" s="144" t="s">
        <v>1383</v>
      </c>
      <c r="J793" s="144" t="s">
        <v>506</v>
      </c>
      <c r="K793" s="144" t="s">
        <v>3330</v>
      </c>
      <c r="L793" s="144" t="s">
        <v>3331</v>
      </c>
    </row>
    <row r="794" spans="1:12" ht="16.5">
      <c r="A794" t="s">
        <v>1517</v>
      </c>
      <c r="B794"/>
      <c r="C794" s="144" t="s">
        <v>876</v>
      </c>
      <c r="D794" s="144" t="s">
        <v>876</v>
      </c>
      <c r="E794" s="144" t="s">
        <v>837</v>
      </c>
      <c r="F794" s="144" t="s">
        <v>1088</v>
      </c>
      <c r="G794" s="144" t="s">
        <v>657</v>
      </c>
      <c r="H794" s="144" t="s">
        <v>950</v>
      </c>
      <c r="I794" s="144" t="s">
        <v>1088</v>
      </c>
      <c r="J794" s="144" t="s">
        <v>1006</v>
      </c>
      <c r="K794" s="144" t="s">
        <v>3332</v>
      </c>
      <c r="L794" s="144" t="s">
        <v>3333</v>
      </c>
    </row>
    <row r="795" spans="1:12" ht="16.5">
      <c r="A795" t="s">
        <v>1518</v>
      </c>
      <c r="B795"/>
      <c r="C795" s="144" t="s">
        <v>1158</v>
      </c>
      <c r="D795" s="144" t="s">
        <v>766</v>
      </c>
      <c r="E795" s="144" t="s">
        <v>1158</v>
      </c>
      <c r="F795" s="144" t="s">
        <v>1158</v>
      </c>
      <c r="G795" s="144" t="s">
        <v>581</v>
      </c>
      <c r="H795" s="144" t="s">
        <v>581</v>
      </c>
      <c r="I795" s="144" t="s">
        <v>1158</v>
      </c>
      <c r="J795" s="144" t="s">
        <v>766</v>
      </c>
      <c r="K795" s="144" t="s">
        <v>3334</v>
      </c>
      <c r="L795" s="144" t="s">
        <v>3335</v>
      </c>
    </row>
    <row r="796" spans="1:12" ht="16.5">
      <c r="A796" t="s">
        <v>1520</v>
      </c>
      <c r="B796"/>
      <c r="C796" s="144" t="s">
        <v>1069</v>
      </c>
      <c r="D796" s="144" t="s">
        <v>889</v>
      </c>
      <c r="E796" s="144" t="s">
        <v>1064</v>
      </c>
      <c r="F796" s="144" t="s">
        <v>889</v>
      </c>
      <c r="G796" s="144" t="s">
        <v>882</v>
      </c>
      <c r="H796" s="144" t="s">
        <v>1912</v>
      </c>
      <c r="I796" s="144" t="s">
        <v>889</v>
      </c>
      <c r="J796" s="144" t="s">
        <v>890</v>
      </c>
      <c r="K796" s="144" t="s">
        <v>3336</v>
      </c>
      <c r="L796" s="144" t="s">
        <v>3337</v>
      </c>
    </row>
    <row r="797" spans="1:12" ht="16.5">
      <c r="A797" t="s">
        <v>2101</v>
      </c>
      <c r="B797"/>
      <c r="C797" s="144" t="s">
        <v>1070</v>
      </c>
      <c r="D797" s="144" t="s">
        <v>1222</v>
      </c>
      <c r="E797" s="144" t="s">
        <v>1626</v>
      </c>
      <c r="F797" s="144" t="s">
        <v>1070</v>
      </c>
      <c r="G797" s="144" t="s">
        <v>703</v>
      </c>
      <c r="H797" s="144" t="s">
        <v>1816</v>
      </c>
      <c r="I797" s="144" t="s">
        <v>1070</v>
      </c>
      <c r="J797" s="144" t="s">
        <v>1222</v>
      </c>
      <c r="K797" s="144" t="s">
        <v>3338</v>
      </c>
      <c r="L797" s="144" t="s">
        <v>3339</v>
      </c>
    </row>
    <row r="798" spans="1:12" ht="16.5">
      <c r="A798" t="s">
        <v>1521</v>
      </c>
      <c r="B798"/>
      <c r="C798" s="144" t="s">
        <v>896</v>
      </c>
      <c r="D798" s="144" t="s">
        <v>2100</v>
      </c>
      <c r="E798" s="144" t="s">
        <v>896</v>
      </c>
      <c r="F798" s="144" t="s">
        <v>2100</v>
      </c>
      <c r="G798" s="144" t="s">
        <v>882</v>
      </c>
      <c r="H798" s="144" t="s">
        <v>3251</v>
      </c>
      <c r="I798" s="144" t="s">
        <v>896</v>
      </c>
      <c r="J798" s="144" t="s">
        <v>2100</v>
      </c>
      <c r="K798" s="144" t="s">
        <v>3340</v>
      </c>
      <c r="L798" s="144" t="s">
        <v>3341</v>
      </c>
    </row>
    <row r="799" spans="1:12" ht="16.5">
      <c r="A799" t="s">
        <v>1522</v>
      </c>
      <c r="B799"/>
      <c r="C799" s="144" t="s">
        <v>1113</v>
      </c>
      <c r="D799" s="144" t="s">
        <v>1632</v>
      </c>
      <c r="E799" s="144" t="s">
        <v>1074</v>
      </c>
      <c r="F799" s="144" t="s">
        <v>1632</v>
      </c>
      <c r="G799" s="144" t="s">
        <v>581</v>
      </c>
      <c r="H799" s="144" t="s">
        <v>581</v>
      </c>
      <c r="I799" s="144" t="s">
        <v>1710</v>
      </c>
      <c r="J799" s="144" t="s">
        <v>1632</v>
      </c>
      <c r="K799" s="144" t="s">
        <v>3342</v>
      </c>
      <c r="L799" s="144" t="s">
        <v>3343</v>
      </c>
    </row>
    <row r="800" spans="1:12" ht="16.5">
      <c r="A800" t="s">
        <v>1791</v>
      </c>
      <c r="B800"/>
      <c r="C800" s="144" t="s">
        <v>1865</v>
      </c>
      <c r="D800" s="144" t="s">
        <v>1865</v>
      </c>
      <c r="E800" s="144" t="s">
        <v>970</v>
      </c>
      <c r="F800" s="144" t="s">
        <v>1865</v>
      </c>
      <c r="G800" s="144" t="s">
        <v>581</v>
      </c>
      <c r="H800" s="144" t="s">
        <v>581</v>
      </c>
      <c r="I800" s="144" t="s">
        <v>1172</v>
      </c>
      <c r="J800" s="144" t="s">
        <v>1865</v>
      </c>
      <c r="K800" s="144" t="s">
        <v>3344</v>
      </c>
      <c r="L800" s="144" t="s">
        <v>3345</v>
      </c>
    </row>
    <row r="801" spans="1:12" ht="16.5">
      <c r="A801" t="s">
        <v>1523</v>
      </c>
      <c r="B801"/>
      <c r="C801" s="144" t="s">
        <v>932</v>
      </c>
      <c r="D801" s="144" t="s">
        <v>932</v>
      </c>
      <c r="E801" s="144" t="s">
        <v>2085</v>
      </c>
      <c r="F801" s="144" t="s">
        <v>2085</v>
      </c>
      <c r="G801" s="144" t="s">
        <v>571</v>
      </c>
      <c r="H801" s="144" t="s">
        <v>746</v>
      </c>
      <c r="I801" s="144" t="s">
        <v>2085</v>
      </c>
      <c r="J801" s="144" t="s">
        <v>932</v>
      </c>
      <c r="K801" s="144" t="s">
        <v>3346</v>
      </c>
      <c r="L801" s="144" t="s">
        <v>3347</v>
      </c>
    </row>
    <row r="802" spans="1:12" ht="16.5">
      <c r="A802" t="s">
        <v>1524</v>
      </c>
      <c r="B802"/>
      <c r="C802" s="144" t="s">
        <v>899</v>
      </c>
      <c r="D802" s="144" t="s">
        <v>642</v>
      </c>
      <c r="E802" s="144" t="s">
        <v>1700</v>
      </c>
      <c r="F802" s="144" t="s">
        <v>899</v>
      </c>
      <c r="G802" s="144" t="s">
        <v>581</v>
      </c>
      <c r="H802" s="144" t="s">
        <v>581</v>
      </c>
      <c r="I802" s="144" t="s">
        <v>899</v>
      </c>
      <c r="J802" s="144" t="s">
        <v>642</v>
      </c>
      <c r="K802" s="144" t="s">
        <v>3348</v>
      </c>
      <c r="L802" s="144" t="s">
        <v>3349</v>
      </c>
    </row>
    <row r="803" spans="1:12" ht="16.5">
      <c r="A803" t="s">
        <v>1526</v>
      </c>
      <c r="B803"/>
      <c r="C803" s="144" t="s">
        <v>880</v>
      </c>
      <c r="D803" s="144" t="s">
        <v>570</v>
      </c>
      <c r="E803" s="144" t="s">
        <v>880</v>
      </c>
      <c r="F803" s="144" t="s">
        <v>570</v>
      </c>
      <c r="G803" s="144" t="s">
        <v>581</v>
      </c>
      <c r="H803" s="144" t="s">
        <v>581</v>
      </c>
      <c r="I803" s="144" t="s">
        <v>880</v>
      </c>
      <c r="J803" s="144" t="s">
        <v>570</v>
      </c>
      <c r="K803" s="144" t="s">
        <v>3350</v>
      </c>
      <c r="L803" s="144" t="s">
        <v>3351</v>
      </c>
    </row>
    <row r="804" spans="1:12" ht="16.5">
      <c r="A804" t="s">
        <v>3352</v>
      </c>
      <c r="B804" t="s">
        <v>2121</v>
      </c>
      <c r="C804" s="144" t="s">
        <v>367</v>
      </c>
      <c r="D804" s="144" t="s">
        <v>367</v>
      </c>
      <c r="E804" s="144" t="s">
        <v>367</v>
      </c>
      <c r="F804" s="144" t="s">
        <v>367</v>
      </c>
      <c r="G804" s="144" t="s">
        <v>367</v>
      </c>
      <c r="H804" s="144" t="s">
        <v>367</v>
      </c>
      <c r="I804" s="144" t="s">
        <v>367</v>
      </c>
      <c r="J804" s="144" t="s">
        <v>367</v>
      </c>
      <c r="K804" s="144" t="s">
        <v>367</v>
      </c>
      <c r="L804" s="144" t="s">
        <v>367</v>
      </c>
    </row>
    <row r="805" spans="1:12" ht="16.5">
      <c r="A805" t="s">
        <v>1527</v>
      </c>
      <c r="B805"/>
      <c r="C805" s="144" t="s">
        <v>880</v>
      </c>
      <c r="D805" s="144" t="s">
        <v>964</v>
      </c>
      <c r="E805" s="144" t="s">
        <v>880</v>
      </c>
      <c r="F805" s="144" t="s">
        <v>569</v>
      </c>
      <c r="G805" s="144" t="s">
        <v>820</v>
      </c>
      <c r="H805" s="144" t="s">
        <v>2084</v>
      </c>
      <c r="I805" s="144" t="s">
        <v>570</v>
      </c>
      <c r="J805" s="144" t="s">
        <v>569</v>
      </c>
      <c r="K805" s="144" t="s">
        <v>3353</v>
      </c>
      <c r="L805" s="144" t="s">
        <v>3354</v>
      </c>
    </row>
    <row r="806" spans="1:12" ht="16.5">
      <c r="A806" t="s">
        <v>1528</v>
      </c>
      <c r="B806"/>
      <c r="C806" s="144" t="s">
        <v>1314</v>
      </c>
      <c r="D806" s="144" t="s">
        <v>953</v>
      </c>
      <c r="E806" s="144" t="s">
        <v>1314</v>
      </c>
      <c r="F806" s="144" t="s">
        <v>806</v>
      </c>
      <c r="G806" s="144" t="s">
        <v>577</v>
      </c>
      <c r="H806" s="144" t="s">
        <v>1684</v>
      </c>
      <c r="I806" s="144" t="s">
        <v>1095</v>
      </c>
      <c r="J806" s="144" t="s">
        <v>806</v>
      </c>
      <c r="K806" s="144" t="s">
        <v>3355</v>
      </c>
      <c r="L806" s="144" t="s">
        <v>3356</v>
      </c>
    </row>
    <row r="807" spans="1:12" ht="16.5">
      <c r="A807" t="s">
        <v>1529</v>
      </c>
      <c r="B807"/>
      <c r="C807" s="144" t="s">
        <v>1096</v>
      </c>
      <c r="D807" s="144" t="s">
        <v>1395</v>
      </c>
      <c r="E807" s="144" t="s">
        <v>1132</v>
      </c>
      <c r="F807" s="144" t="s">
        <v>1133</v>
      </c>
      <c r="G807" s="144" t="s">
        <v>991</v>
      </c>
      <c r="H807" s="144" t="s">
        <v>3357</v>
      </c>
      <c r="I807" s="144" t="s">
        <v>1133</v>
      </c>
      <c r="J807" s="144" t="s">
        <v>1032</v>
      </c>
      <c r="K807" s="144" t="s">
        <v>3358</v>
      </c>
      <c r="L807" s="144" t="s">
        <v>3359</v>
      </c>
    </row>
    <row r="808" spans="1:12" ht="16.5">
      <c r="A808" t="s">
        <v>1530</v>
      </c>
      <c r="B808"/>
      <c r="C808" s="144" t="s">
        <v>1339</v>
      </c>
      <c r="D808" s="144" t="s">
        <v>906</v>
      </c>
      <c r="E808" s="144" t="s">
        <v>1780</v>
      </c>
      <c r="F808" s="144" t="s">
        <v>1780</v>
      </c>
      <c r="G808" s="144" t="s">
        <v>571</v>
      </c>
      <c r="H808" s="144" t="s">
        <v>780</v>
      </c>
      <c r="I808" s="144" t="s">
        <v>1780</v>
      </c>
      <c r="J808" s="144" t="s">
        <v>1236</v>
      </c>
      <c r="K808" s="144" t="s">
        <v>3360</v>
      </c>
      <c r="L808" s="144" t="s">
        <v>3361</v>
      </c>
    </row>
    <row r="809" spans="1:12" ht="16.5">
      <c r="A809" t="s">
        <v>1531</v>
      </c>
      <c r="B809"/>
      <c r="C809" s="144" t="s">
        <v>2081</v>
      </c>
      <c r="D809" s="144" t="s">
        <v>2081</v>
      </c>
      <c r="E809" s="144" t="s">
        <v>1380</v>
      </c>
      <c r="F809" s="144" t="s">
        <v>2081</v>
      </c>
      <c r="G809" s="144" t="s">
        <v>581</v>
      </c>
      <c r="H809" s="144" t="s">
        <v>581</v>
      </c>
      <c r="I809" s="144" t="s">
        <v>1380</v>
      </c>
      <c r="J809" s="144" t="s">
        <v>2081</v>
      </c>
      <c r="K809" s="144" t="s">
        <v>3362</v>
      </c>
      <c r="L809" s="144" t="s">
        <v>3363</v>
      </c>
    </row>
    <row r="810" spans="1:12" ht="16.5">
      <c r="A810" t="s">
        <v>1792</v>
      </c>
      <c r="B810"/>
      <c r="C810" s="144" t="s">
        <v>789</v>
      </c>
      <c r="D810" s="144" t="s">
        <v>924</v>
      </c>
      <c r="E810" s="144" t="s">
        <v>788</v>
      </c>
      <c r="F810" s="144" t="s">
        <v>590</v>
      </c>
      <c r="G810" s="144" t="s">
        <v>770</v>
      </c>
      <c r="H810" s="144" t="s">
        <v>3364</v>
      </c>
      <c r="I810" s="144" t="s">
        <v>576</v>
      </c>
      <c r="J810" s="144" t="s">
        <v>590</v>
      </c>
      <c r="K810" s="144" t="s">
        <v>3365</v>
      </c>
      <c r="L810" s="144" t="s">
        <v>3366</v>
      </c>
    </row>
    <row r="811" spans="1:12" ht="16.5">
      <c r="A811" t="s">
        <v>1533</v>
      </c>
      <c r="B811"/>
      <c r="C811" s="144">
        <v>1.93</v>
      </c>
      <c r="D811" s="144">
        <v>1.97</v>
      </c>
      <c r="E811" s="144">
        <v>1.92</v>
      </c>
      <c r="F811" s="144">
        <v>1.94</v>
      </c>
      <c r="G811" s="144">
        <v>0.01</v>
      </c>
      <c r="H811" s="144">
        <v>0.52</v>
      </c>
      <c r="I811" s="144">
        <v>1.94</v>
      </c>
      <c r="J811" s="144">
        <v>1.95</v>
      </c>
      <c r="K811" s="144">
        <v>1530801</v>
      </c>
      <c r="L811" s="144">
        <v>2989.47</v>
      </c>
    </row>
    <row r="812" spans="1:12" ht="16.5">
      <c r="A812" t="s">
        <v>1534</v>
      </c>
      <c r="B812"/>
      <c r="C812" s="144">
        <v>1.71</v>
      </c>
      <c r="D812" s="144">
        <v>1.71</v>
      </c>
      <c r="E812" s="144">
        <v>1.66</v>
      </c>
      <c r="F812" s="144">
        <v>1.67</v>
      </c>
      <c r="G812" s="144">
        <v>-0.04</v>
      </c>
      <c r="H812" s="144">
        <v>-2.34</v>
      </c>
      <c r="I812" s="144">
        <v>1.67</v>
      </c>
      <c r="J812" s="144">
        <v>1.68</v>
      </c>
      <c r="K812" s="144">
        <v>4952020</v>
      </c>
      <c r="L812" s="144">
        <v>8288.68</v>
      </c>
    </row>
    <row r="813" spans="1:12" ht="16.5">
      <c r="A813" t="s">
        <v>1535</v>
      </c>
      <c r="B813"/>
      <c r="C813" s="144">
        <v>2.92</v>
      </c>
      <c r="D813" s="144">
        <v>2.92</v>
      </c>
      <c r="E813" s="144">
        <v>2.9</v>
      </c>
      <c r="F813" s="144">
        <v>2.92</v>
      </c>
      <c r="G813" s="144">
        <v>0</v>
      </c>
      <c r="H813" s="144">
        <v>0</v>
      </c>
      <c r="I813" s="144">
        <v>2.9</v>
      </c>
      <c r="J813" s="144">
        <v>2.92</v>
      </c>
      <c r="K813" s="144">
        <v>419711</v>
      </c>
      <c r="L813" s="144">
        <v>1220.44</v>
      </c>
    </row>
    <row r="814" spans="1:12" ht="16.5">
      <c r="A814" t="s">
        <v>1536</v>
      </c>
      <c r="B814"/>
      <c r="C814" s="144">
        <v>7.15</v>
      </c>
      <c r="D814" s="144">
        <v>7.3</v>
      </c>
      <c r="E814" s="144">
        <v>7.1</v>
      </c>
      <c r="F814" s="144">
        <v>7.1</v>
      </c>
      <c r="G814" s="144">
        <v>0</v>
      </c>
      <c r="H814" s="144">
        <v>0</v>
      </c>
      <c r="I814" s="144">
        <v>7.1</v>
      </c>
      <c r="J814" s="144">
        <v>7.2</v>
      </c>
      <c r="K814" s="144">
        <v>995642</v>
      </c>
      <c r="L814" s="144">
        <v>7151.26</v>
      </c>
    </row>
    <row r="815" spans="1:12" ht="16.5">
      <c r="A815" t="s">
        <v>1537</v>
      </c>
      <c r="B815"/>
      <c r="C815" s="144">
        <v>4.08</v>
      </c>
      <c r="D815" s="144">
        <v>4.08</v>
      </c>
      <c r="E815" s="144">
        <v>4.04</v>
      </c>
      <c r="F815" s="144">
        <v>4.04</v>
      </c>
      <c r="G815" s="144">
        <v>-0.02</v>
      </c>
      <c r="H815" s="144">
        <v>-0.49</v>
      </c>
      <c r="I815" s="144">
        <v>4.04</v>
      </c>
      <c r="J815" s="144">
        <v>4.0599999999999996</v>
      </c>
      <c r="K815" s="144">
        <v>436120</v>
      </c>
      <c r="L815" s="144">
        <v>1766.15</v>
      </c>
    </row>
    <row r="816" spans="1:12" ht="16.5">
      <c r="A816" t="s">
        <v>1538</v>
      </c>
      <c r="B816"/>
      <c r="C816" s="144">
        <v>1.47</v>
      </c>
      <c r="D816" s="144">
        <v>1.47</v>
      </c>
      <c r="E816" s="144">
        <v>1.43</v>
      </c>
      <c r="F816" s="144">
        <v>1.43</v>
      </c>
      <c r="G816" s="144">
        <v>-0.05</v>
      </c>
      <c r="H816" s="144">
        <v>-3.38</v>
      </c>
      <c r="I816" s="144">
        <v>1.43</v>
      </c>
      <c r="J816" s="144">
        <v>1.49</v>
      </c>
      <c r="K816" s="144">
        <v>91200</v>
      </c>
      <c r="L816" s="144">
        <v>131.63999999999999</v>
      </c>
    </row>
    <row r="817" spans="1:12" ht="16.5">
      <c r="A817" t="s">
        <v>3367</v>
      </c>
      <c r="B817" t="s">
        <v>2244</v>
      </c>
      <c r="C817" s="144">
        <v>0.04</v>
      </c>
      <c r="D817" s="144">
        <v>0.04</v>
      </c>
      <c r="E817" s="144">
        <v>0.03</v>
      </c>
      <c r="F817" s="144">
        <v>0.04</v>
      </c>
      <c r="G817" s="144">
        <v>0</v>
      </c>
      <c r="H817" s="144">
        <v>0</v>
      </c>
      <c r="I817" s="144">
        <v>0.03</v>
      </c>
      <c r="J817" s="144">
        <v>0.04</v>
      </c>
      <c r="K817" s="144">
        <v>18238993</v>
      </c>
      <c r="L817" s="144">
        <v>592.71</v>
      </c>
    </row>
    <row r="818" spans="1:12" ht="16.5">
      <c r="A818" t="s">
        <v>1539</v>
      </c>
      <c r="B818"/>
      <c r="C818" s="144">
        <v>3.16</v>
      </c>
      <c r="D818" s="144">
        <v>3.24</v>
      </c>
      <c r="E818" s="144">
        <v>3.14</v>
      </c>
      <c r="F818" s="144">
        <v>3.2</v>
      </c>
      <c r="G818" s="144">
        <v>0.04</v>
      </c>
      <c r="H818" s="144">
        <v>1.27</v>
      </c>
      <c r="I818" s="144">
        <v>3.18</v>
      </c>
      <c r="J818" s="144">
        <v>3.2</v>
      </c>
      <c r="K818" s="144">
        <v>9043010</v>
      </c>
      <c r="L818" s="144">
        <v>28967.29</v>
      </c>
    </row>
    <row r="819" spans="1:12" ht="16.5">
      <c r="A819" t="s">
        <v>103</v>
      </c>
      <c r="B819"/>
      <c r="C819" s="144">
        <v>7.85</v>
      </c>
      <c r="D819" s="144">
        <v>7.85</v>
      </c>
      <c r="E819" s="144">
        <v>7.7</v>
      </c>
      <c r="F819" s="144">
        <v>7.7</v>
      </c>
      <c r="G819" s="144">
        <v>-0.15</v>
      </c>
      <c r="H819" s="144">
        <v>-1.91</v>
      </c>
      <c r="I819" s="144">
        <v>7.7</v>
      </c>
      <c r="J819" s="144">
        <v>7.75</v>
      </c>
      <c r="K819" s="144">
        <v>383013</v>
      </c>
      <c r="L819" s="144">
        <v>2971.68</v>
      </c>
    </row>
    <row r="820" spans="1:12" ht="16.5">
      <c r="A820" t="s">
        <v>1540</v>
      </c>
      <c r="B820"/>
      <c r="C820" s="144">
        <v>2.94</v>
      </c>
      <c r="D820" s="144">
        <v>3.4</v>
      </c>
      <c r="E820" s="144">
        <v>2.92</v>
      </c>
      <c r="F820" s="144">
        <v>3.16</v>
      </c>
      <c r="G820" s="144">
        <v>0.2</v>
      </c>
      <c r="H820" s="144">
        <v>6.76</v>
      </c>
      <c r="I820" s="144">
        <v>3.16</v>
      </c>
      <c r="J820" s="144">
        <v>3.18</v>
      </c>
      <c r="K820" s="144">
        <v>6637658</v>
      </c>
      <c r="L820" s="144">
        <v>21494.15</v>
      </c>
    </row>
    <row r="821" spans="1:12" ht="16.5">
      <c r="A821" t="s">
        <v>3368</v>
      </c>
      <c r="B821" t="s">
        <v>2244</v>
      </c>
      <c r="C821" s="144">
        <v>1.57</v>
      </c>
      <c r="D821" s="144">
        <v>1.64</v>
      </c>
      <c r="E821" s="144">
        <v>1.57</v>
      </c>
      <c r="F821" s="144">
        <v>1.62</v>
      </c>
      <c r="G821" s="144">
        <v>0.04</v>
      </c>
      <c r="H821" s="144">
        <v>2.5299999999999998</v>
      </c>
      <c r="I821" s="144">
        <v>1.59</v>
      </c>
      <c r="J821" s="144">
        <v>1.64</v>
      </c>
      <c r="K821" s="144">
        <v>41500</v>
      </c>
      <c r="L821" s="144">
        <v>66.17</v>
      </c>
    </row>
    <row r="822" spans="1:12" ht="16.5">
      <c r="A822" t="s">
        <v>1541</v>
      </c>
      <c r="B822"/>
      <c r="C822" s="144">
        <v>0.26</v>
      </c>
      <c r="D822" s="144">
        <v>0.27</v>
      </c>
      <c r="E822" s="144">
        <v>0.25</v>
      </c>
      <c r="F822" s="144">
        <v>0.26</v>
      </c>
      <c r="G822" s="144">
        <v>0</v>
      </c>
      <c r="H822" s="144">
        <v>0</v>
      </c>
      <c r="I822" s="144">
        <v>0.25</v>
      </c>
      <c r="J822" s="144">
        <v>0.26</v>
      </c>
      <c r="K822" s="144">
        <v>132283529</v>
      </c>
      <c r="L822" s="144">
        <v>34409.879999999997</v>
      </c>
    </row>
    <row r="823" spans="1:12" ht="16.5">
      <c r="A823" t="s">
        <v>1542</v>
      </c>
      <c r="B823"/>
      <c r="C823" s="144" t="s">
        <v>585</v>
      </c>
      <c r="D823" s="144" t="s">
        <v>493</v>
      </c>
      <c r="E823" s="144" t="s">
        <v>705</v>
      </c>
      <c r="F823" s="144" t="s">
        <v>1009</v>
      </c>
      <c r="G823" s="144" t="s">
        <v>707</v>
      </c>
      <c r="H823" s="144" t="s">
        <v>713</v>
      </c>
      <c r="I823" s="144" t="s">
        <v>1009</v>
      </c>
      <c r="J823" s="144" t="s">
        <v>544</v>
      </c>
      <c r="K823" s="144" t="s">
        <v>3369</v>
      </c>
      <c r="L823" s="144" t="s">
        <v>3370</v>
      </c>
    </row>
    <row r="824" spans="1:12" ht="16.5">
      <c r="A824" t="s">
        <v>1543</v>
      </c>
      <c r="B824"/>
      <c r="C824" s="144" t="s">
        <v>575</v>
      </c>
      <c r="D824" s="144" t="s">
        <v>590</v>
      </c>
      <c r="E824" s="144" t="s">
        <v>591</v>
      </c>
      <c r="F824" s="144" t="s">
        <v>576</v>
      </c>
      <c r="G824" s="144" t="s">
        <v>592</v>
      </c>
      <c r="H824" s="144" t="s">
        <v>725</v>
      </c>
      <c r="I824" s="144" t="s">
        <v>528</v>
      </c>
      <c r="J824" s="144" t="s">
        <v>576</v>
      </c>
      <c r="K824" s="144" t="s">
        <v>3371</v>
      </c>
      <c r="L824" s="144" t="s">
        <v>3372</v>
      </c>
    </row>
    <row r="825" spans="1:12" ht="16.5">
      <c r="A825" t="s">
        <v>1544</v>
      </c>
      <c r="B825"/>
      <c r="C825" s="144" t="s">
        <v>612</v>
      </c>
      <c r="D825" s="144" t="s">
        <v>611</v>
      </c>
      <c r="E825" s="144" t="s">
        <v>612</v>
      </c>
      <c r="F825" s="144" t="s">
        <v>610</v>
      </c>
      <c r="G825" s="144" t="s">
        <v>616</v>
      </c>
      <c r="H825" s="144" t="s">
        <v>2079</v>
      </c>
      <c r="I825" s="144" t="s">
        <v>610</v>
      </c>
      <c r="J825" s="144" t="s">
        <v>555</v>
      </c>
      <c r="K825" s="144" t="s">
        <v>3373</v>
      </c>
      <c r="L825" s="144" t="s">
        <v>3374</v>
      </c>
    </row>
    <row r="826" spans="1:12" ht="16.5">
      <c r="A826" t="s">
        <v>1793</v>
      </c>
      <c r="B826"/>
      <c r="C826" s="144" t="s">
        <v>1678</v>
      </c>
      <c r="D826" s="144" t="s">
        <v>1678</v>
      </c>
      <c r="E826" s="144" t="s">
        <v>773</v>
      </c>
      <c r="F826" s="144" t="s">
        <v>1012</v>
      </c>
      <c r="G826" s="144" t="s">
        <v>581</v>
      </c>
      <c r="H826" s="144" t="s">
        <v>581</v>
      </c>
      <c r="I826" s="144" t="s">
        <v>841</v>
      </c>
      <c r="J826" s="144" t="s">
        <v>1012</v>
      </c>
      <c r="K826" s="144" t="s">
        <v>3375</v>
      </c>
      <c r="L826" s="144" t="s">
        <v>3376</v>
      </c>
    </row>
    <row r="827" spans="1:12" ht="16.5">
      <c r="A827" t="s">
        <v>1545</v>
      </c>
      <c r="B827"/>
      <c r="C827" s="144" t="s">
        <v>968</v>
      </c>
      <c r="D827" s="144" t="s">
        <v>805</v>
      </c>
      <c r="E827" s="144" t="s">
        <v>1784</v>
      </c>
      <c r="F827" s="144" t="s">
        <v>969</v>
      </c>
      <c r="G827" s="144" t="s">
        <v>592</v>
      </c>
      <c r="H827" s="144" t="s">
        <v>1603</v>
      </c>
      <c r="I827" s="144" t="s">
        <v>969</v>
      </c>
      <c r="J827" s="144" t="s">
        <v>366</v>
      </c>
      <c r="K827" s="144" t="s">
        <v>3377</v>
      </c>
      <c r="L827" s="144" t="s">
        <v>3378</v>
      </c>
    </row>
    <row r="828" spans="1:12" ht="16.5">
      <c r="A828" t="s">
        <v>1546</v>
      </c>
      <c r="B828"/>
      <c r="C828" s="144" t="s">
        <v>608</v>
      </c>
      <c r="D828" s="144" t="s">
        <v>608</v>
      </c>
      <c r="E828" s="144" t="s">
        <v>1384</v>
      </c>
      <c r="F828" s="144" t="s">
        <v>1384</v>
      </c>
      <c r="G828" s="144" t="s">
        <v>609</v>
      </c>
      <c r="H828" s="144" t="s">
        <v>2058</v>
      </c>
      <c r="I828" s="144" t="s">
        <v>506</v>
      </c>
      <c r="J828" s="144" t="s">
        <v>1384</v>
      </c>
      <c r="K828" s="144" t="s">
        <v>3379</v>
      </c>
      <c r="L828" s="144" t="s">
        <v>3380</v>
      </c>
    </row>
    <row r="829" spans="1:12" ht="16.5">
      <c r="A829" t="s">
        <v>1549</v>
      </c>
      <c r="B829"/>
      <c r="C829" s="144" t="s">
        <v>1090</v>
      </c>
      <c r="D829" s="144" t="s">
        <v>1122</v>
      </c>
      <c r="E829" s="144" t="s">
        <v>1090</v>
      </c>
      <c r="F829" s="144" t="s">
        <v>556</v>
      </c>
      <c r="G829" s="144" t="s">
        <v>648</v>
      </c>
      <c r="H829" s="144" t="s">
        <v>1597</v>
      </c>
      <c r="I829" s="144" t="s">
        <v>556</v>
      </c>
      <c r="J829" s="144" t="s">
        <v>1971</v>
      </c>
      <c r="K829" s="144" t="s">
        <v>3381</v>
      </c>
      <c r="L829" s="144" t="s">
        <v>3382</v>
      </c>
    </row>
    <row r="830" spans="1:12" ht="16.5">
      <c r="A830" t="s">
        <v>1551</v>
      </c>
      <c r="B830"/>
      <c r="C830" s="144" t="s">
        <v>721</v>
      </c>
      <c r="D830" s="144" t="s">
        <v>721</v>
      </c>
      <c r="E830" s="144" t="s">
        <v>939</v>
      </c>
      <c r="F830" s="144" t="s">
        <v>939</v>
      </c>
      <c r="G830" s="144" t="s">
        <v>864</v>
      </c>
      <c r="H830" s="144" t="s">
        <v>3383</v>
      </c>
      <c r="I830" s="144" t="s">
        <v>939</v>
      </c>
      <c r="J830" s="144" t="s">
        <v>1038</v>
      </c>
      <c r="K830" s="144" t="s">
        <v>3384</v>
      </c>
      <c r="L830" s="144" t="s">
        <v>3385</v>
      </c>
    </row>
    <row r="831" spans="1:12" ht="16.5">
      <c r="A831" t="s">
        <v>1552</v>
      </c>
      <c r="B831"/>
      <c r="C831" s="144" t="s">
        <v>536</v>
      </c>
      <c r="D831" s="144" t="s">
        <v>919</v>
      </c>
      <c r="E831" s="144" t="s">
        <v>584</v>
      </c>
      <c r="F831" s="144" t="s">
        <v>824</v>
      </c>
      <c r="G831" s="144" t="s">
        <v>933</v>
      </c>
      <c r="H831" s="144" t="s">
        <v>3386</v>
      </c>
      <c r="I831" s="144" t="s">
        <v>824</v>
      </c>
      <c r="J831" s="144" t="s">
        <v>919</v>
      </c>
      <c r="K831" s="144" t="s">
        <v>3387</v>
      </c>
      <c r="L831" s="144" t="s">
        <v>3388</v>
      </c>
    </row>
    <row r="832" spans="1:12" ht="16.5">
      <c r="A832" t="s">
        <v>1553</v>
      </c>
      <c r="B832"/>
      <c r="C832" s="144" t="s">
        <v>870</v>
      </c>
      <c r="D832" s="144" t="s">
        <v>870</v>
      </c>
      <c r="E832" s="144" t="s">
        <v>1155</v>
      </c>
      <c r="F832" s="144" t="s">
        <v>659</v>
      </c>
      <c r="G832" s="144" t="s">
        <v>657</v>
      </c>
      <c r="H832" s="144" t="s">
        <v>1779</v>
      </c>
      <c r="I832" s="144" t="s">
        <v>659</v>
      </c>
      <c r="J832" s="144" t="s">
        <v>1233</v>
      </c>
      <c r="K832" s="144" t="s">
        <v>3389</v>
      </c>
      <c r="L832" s="144" t="s">
        <v>3390</v>
      </c>
    </row>
    <row r="833" spans="1:12" ht="16.5">
      <c r="A833" t="s">
        <v>1794</v>
      </c>
      <c r="B833"/>
      <c r="C833" s="144" t="s">
        <v>964</v>
      </c>
      <c r="D833" s="144" t="s">
        <v>1442</v>
      </c>
      <c r="E833" s="144" t="s">
        <v>569</v>
      </c>
      <c r="F833" s="144" t="s">
        <v>881</v>
      </c>
      <c r="G833" s="144" t="s">
        <v>820</v>
      </c>
      <c r="H833" s="144" t="s">
        <v>1628</v>
      </c>
      <c r="I833" s="144" t="s">
        <v>881</v>
      </c>
      <c r="J833" s="144" t="s">
        <v>963</v>
      </c>
      <c r="K833" s="144" t="s">
        <v>3391</v>
      </c>
      <c r="L833" s="144" t="s">
        <v>3392</v>
      </c>
    </row>
    <row r="834" spans="1:12" ht="16.5">
      <c r="A834" t="s">
        <v>1554</v>
      </c>
      <c r="B834"/>
      <c r="C834" s="144" t="s">
        <v>550</v>
      </c>
      <c r="D834" s="144" t="s">
        <v>550</v>
      </c>
      <c r="E834" s="144" t="s">
        <v>949</v>
      </c>
      <c r="F834" s="144" t="s">
        <v>949</v>
      </c>
      <c r="G834" s="144" t="s">
        <v>633</v>
      </c>
      <c r="H834" s="144" t="s">
        <v>3393</v>
      </c>
      <c r="I834" s="144" t="s">
        <v>949</v>
      </c>
      <c r="J834" s="144" t="s">
        <v>944</v>
      </c>
      <c r="K834" s="144" t="s">
        <v>3394</v>
      </c>
      <c r="L834" s="144" t="s">
        <v>3395</v>
      </c>
    </row>
    <row r="835" spans="1:12" ht="16.5">
      <c r="A835" t="s">
        <v>1555</v>
      </c>
      <c r="B835"/>
      <c r="C835" s="144" t="s">
        <v>578</v>
      </c>
      <c r="D835" s="144" t="s">
        <v>716</v>
      </c>
      <c r="E835" s="144" t="s">
        <v>579</v>
      </c>
      <c r="F835" s="144" t="s">
        <v>776</v>
      </c>
      <c r="G835" s="144" t="s">
        <v>770</v>
      </c>
      <c r="H835" s="144" t="s">
        <v>3396</v>
      </c>
      <c r="I835" s="144" t="s">
        <v>718</v>
      </c>
      <c r="J835" s="144" t="s">
        <v>776</v>
      </c>
      <c r="K835" s="144" t="s">
        <v>3397</v>
      </c>
      <c r="L835" s="144" t="s">
        <v>3398</v>
      </c>
    </row>
    <row r="836" spans="1:12" ht="16.5">
      <c r="A836" t="s">
        <v>3399</v>
      </c>
      <c r="B836" t="s">
        <v>2244</v>
      </c>
      <c r="C836" s="144" t="s">
        <v>1092</v>
      </c>
      <c r="D836" s="144" t="s">
        <v>1092</v>
      </c>
      <c r="E836" s="144" t="s">
        <v>1047</v>
      </c>
      <c r="F836" s="144" t="s">
        <v>1047</v>
      </c>
      <c r="G836" s="144" t="s">
        <v>657</v>
      </c>
      <c r="H836" s="144" t="s">
        <v>3400</v>
      </c>
      <c r="I836" s="144" t="s">
        <v>1047</v>
      </c>
      <c r="J836" s="144" t="s">
        <v>1092</v>
      </c>
      <c r="K836" s="144" t="s">
        <v>3401</v>
      </c>
      <c r="L836" s="144" t="s">
        <v>3402</v>
      </c>
    </row>
    <row r="837" spans="1:12" ht="16.5">
      <c r="A837" t="s">
        <v>1556</v>
      </c>
      <c r="B837"/>
      <c r="C837" s="144" t="s">
        <v>946</v>
      </c>
      <c r="D837" s="144" t="s">
        <v>969</v>
      </c>
      <c r="E837" s="144" t="s">
        <v>946</v>
      </c>
      <c r="F837" s="144" t="s">
        <v>1172</v>
      </c>
      <c r="G837" s="144" t="s">
        <v>577</v>
      </c>
      <c r="H837" s="144" t="s">
        <v>1749</v>
      </c>
      <c r="I837" s="144" t="s">
        <v>970</v>
      </c>
      <c r="J837" s="144" t="s">
        <v>1172</v>
      </c>
      <c r="K837" s="144" t="s">
        <v>3403</v>
      </c>
      <c r="L837" s="144" t="s">
        <v>3404</v>
      </c>
    </row>
    <row r="838" spans="1:12" ht="16.5">
      <c r="A838" t="s">
        <v>1559</v>
      </c>
      <c r="B838"/>
      <c r="C838" s="144" t="s">
        <v>1164</v>
      </c>
      <c r="D838" s="144" t="s">
        <v>1076</v>
      </c>
      <c r="E838" s="144" t="s">
        <v>1687</v>
      </c>
      <c r="F838" s="144" t="s">
        <v>1434</v>
      </c>
      <c r="G838" s="144" t="s">
        <v>616</v>
      </c>
      <c r="H838" s="144" t="s">
        <v>1746</v>
      </c>
      <c r="I838" s="144" t="s">
        <v>1434</v>
      </c>
      <c r="J838" s="144" t="s">
        <v>1083</v>
      </c>
      <c r="K838" s="144" t="s">
        <v>3405</v>
      </c>
      <c r="L838" s="144" t="s">
        <v>3406</v>
      </c>
    </row>
    <row r="839" spans="1:12" ht="16.5">
      <c r="A839" t="s">
        <v>1560</v>
      </c>
      <c r="B839"/>
      <c r="C839" s="144" t="s">
        <v>804</v>
      </c>
      <c r="D839" s="144" t="s">
        <v>1624</v>
      </c>
      <c r="E839" s="144" t="s">
        <v>804</v>
      </c>
      <c r="F839" s="144" t="s">
        <v>1624</v>
      </c>
      <c r="G839" s="144" t="s">
        <v>882</v>
      </c>
      <c r="H839" s="144" t="s">
        <v>3407</v>
      </c>
      <c r="I839" s="144" t="s">
        <v>1557</v>
      </c>
      <c r="J839" s="144" t="s">
        <v>1624</v>
      </c>
      <c r="K839" s="144" t="s">
        <v>3408</v>
      </c>
      <c r="L839" s="144" t="s">
        <v>3409</v>
      </c>
    </row>
    <row r="840" spans="1:12" ht="16.5">
      <c r="A840" t="s">
        <v>1561</v>
      </c>
      <c r="B840"/>
      <c r="C840" s="144" t="s">
        <v>1402</v>
      </c>
      <c r="D840" s="144" t="s">
        <v>841</v>
      </c>
      <c r="E840" s="144" t="s">
        <v>842</v>
      </c>
      <c r="F840" s="144" t="s">
        <v>841</v>
      </c>
      <c r="G840" s="144" t="s">
        <v>577</v>
      </c>
      <c r="H840" s="144" t="s">
        <v>3410</v>
      </c>
      <c r="I840" s="144" t="s">
        <v>1402</v>
      </c>
      <c r="J840" s="144" t="s">
        <v>841</v>
      </c>
      <c r="K840" s="144" t="s">
        <v>3411</v>
      </c>
      <c r="L840" s="144" t="s">
        <v>3412</v>
      </c>
    </row>
    <row r="841" spans="1:12" ht="16.5">
      <c r="A841" t="s">
        <v>1562</v>
      </c>
      <c r="B841"/>
      <c r="C841" s="144" t="s">
        <v>788</v>
      </c>
      <c r="D841" s="144" t="s">
        <v>789</v>
      </c>
      <c r="E841" s="144" t="s">
        <v>904</v>
      </c>
      <c r="F841" s="144" t="s">
        <v>837</v>
      </c>
      <c r="G841" s="144" t="s">
        <v>616</v>
      </c>
      <c r="H841" s="144" t="s">
        <v>2102</v>
      </c>
      <c r="I841" s="144" t="s">
        <v>1431</v>
      </c>
      <c r="J841" s="144" t="s">
        <v>837</v>
      </c>
      <c r="K841" s="144" t="s">
        <v>3413</v>
      </c>
      <c r="L841" s="144" t="s">
        <v>3414</v>
      </c>
    </row>
    <row r="842" spans="1:12" ht="16.5">
      <c r="A842" t="s">
        <v>1563</v>
      </c>
      <c r="B842"/>
      <c r="C842" s="144" t="s">
        <v>838</v>
      </c>
      <c r="D842" s="144" t="s">
        <v>837</v>
      </c>
      <c r="E842" s="144" t="s">
        <v>838</v>
      </c>
      <c r="F842" s="144" t="s">
        <v>837</v>
      </c>
      <c r="G842" s="144" t="s">
        <v>653</v>
      </c>
      <c r="H842" s="144" t="s">
        <v>3415</v>
      </c>
      <c r="I842" s="144" t="s">
        <v>1431</v>
      </c>
      <c r="J842" s="144" t="s">
        <v>837</v>
      </c>
      <c r="K842" s="144" t="s">
        <v>3416</v>
      </c>
      <c r="L842" s="144" t="s">
        <v>3417</v>
      </c>
    </row>
    <row r="843" spans="1:12" ht="16.5">
      <c r="A843" t="s">
        <v>1564</v>
      </c>
      <c r="B843"/>
      <c r="C843" s="144" t="s">
        <v>541</v>
      </c>
      <c r="D843" s="144" t="s">
        <v>908</v>
      </c>
      <c r="E843" s="144" t="s">
        <v>541</v>
      </c>
      <c r="F843" s="144" t="s">
        <v>541</v>
      </c>
      <c r="G843" s="144" t="s">
        <v>1071</v>
      </c>
      <c r="H843" s="144" t="s">
        <v>1618</v>
      </c>
      <c r="I843" s="144" t="s">
        <v>541</v>
      </c>
      <c r="J843" s="144" t="s">
        <v>907</v>
      </c>
      <c r="K843" s="144" t="s">
        <v>3418</v>
      </c>
      <c r="L843" s="144" t="s">
        <v>3419</v>
      </c>
    </row>
    <row r="844" spans="1:12" ht="16.5">
      <c r="A844" t="s">
        <v>1565</v>
      </c>
      <c r="B844"/>
      <c r="C844" s="144" t="s">
        <v>865</v>
      </c>
      <c r="D844" s="144" t="s">
        <v>865</v>
      </c>
      <c r="E844" s="144" t="s">
        <v>1727</v>
      </c>
      <c r="F844" s="144" t="s">
        <v>1727</v>
      </c>
      <c r="G844" s="144" t="s">
        <v>692</v>
      </c>
      <c r="H844" s="144" t="s">
        <v>1629</v>
      </c>
      <c r="I844" s="144" t="s">
        <v>1727</v>
      </c>
      <c r="J844" s="144" t="s">
        <v>557</v>
      </c>
      <c r="K844" s="144" t="s">
        <v>3420</v>
      </c>
      <c r="L844" s="144" t="s">
        <v>3421</v>
      </c>
    </row>
    <row r="845" spans="1:12" ht="16.5">
      <c r="A845" t="s">
        <v>1566</v>
      </c>
      <c r="B845"/>
      <c r="C845" s="144" t="s">
        <v>1174</v>
      </c>
      <c r="D845" s="144" t="s">
        <v>501</v>
      </c>
      <c r="E845" s="144" t="s">
        <v>1109</v>
      </c>
      <c r="F845" s="144" t="s">
        <v>553</v>
      </c>
      <c r="G845" s="144" t="s">
        <v>581</v>
      </c>
      <c r="H845" s="144" t="s">
        <v>581</v>
      </c>
      <c r="I845" s="144" t="s">
        <v>553</v>
      </c>
      <c r="J845" s="144" t="s">
        <v>1174</v>
      </c>
      <c r="K845" s="144" t="s">
        <v>3422</v>
      </c>
      <c r="L845" s="144" t="s">
        <v>3423</v>
      </c>
    </row>
    <row r="846" spans="1:12" ht="16.5">
      <c r="A846" t="s">
        <v>2103</v>
      </c>
      <c r="B846"/>
      <c r="C846" s="144" t="s">
        <v>1871</v>
      </c>
      <c r="D846" s="144" t="s">
        <v>1871</v>
      </c>
      <c r="E846" s="144" t="s">
        <v>1839</v>
      </c>
      <c r="F846" s="144" t="s">
        <v>1780</v>
      </c>
      <c r="G846" s="144" t="s">
        <v>581</v>
      </c>
      <c r="H846" s="144" t="s">
        <v>581</v>
      </c>
      <c r="I846" s="144" t="s">
        <v>1839</v>
      </c>
      <c r="J846" s="144" t="s">
        <v>1780</v>
      </c>
      <c r="K846" s="144" t="s">
        <v>3424</v>
      </c>
      <c r="L846" s="144" t="s">
        <v>3425</v>
      </c>
    </row>
    <row r="847" spans="1:12" ht="16.5">
      <c r="A847" t="s">
        <v>1567</v>
      </c>
      <c r="B847"/>
      <c r="C847" s="144" t="s">
        <v>575</v>
      </c>
      <c r="D847" s="144" t="s">
        <v>575</v>
      </c>
      <c r="E847" s="144" t="s">
        <v>528</v>
      </c>
      <c r="F847" s="144" t="s">
        <v>575</v>
      </c>
      <c r="G847" s="144" t="s">
        <v>581</v>
      </c>
      <c r="H847" s="144" t="s">
        <v>581</v>
      </c>
      <c r="I847" s="144" t="s">
        <v>528</v>
      </c>
      <c r="J847" s="144" t="s">
        <v>575</v>
      </c>
      <c r="K847" s="144" t="s">
        <v>2044</v>
      </c>
      <c r="L847" s="144" t="s">
        <v>3426</v>
      </c>
    </row>
    <row r="848" spans="1:12" ht="16.5">
      <c r="A848" t="s">
        <v>2104</v>
      </c>
      <c r="B848"/>
      <c r="C848" s="144" t="s">
        <v>1819</v>
      </c>
      <c r="D848" s="144" t="s">
        <v>833</v>
      </c>
      <c r="E848" s="144" t="s">
        <v>1819</v>
      </c>
      <c r="F848" s="144" t="s">
        <v>1819</v>
      </c>
      <c r="G848" s="144" t="s">
        <v>581</v>
      </c>
      <c r="H848" s="144" t="s">
        <v>581</v>
      </c>
      <c r="I848" s="144" t="s">
        <v>1819</v>
      </c>
      <c r="J848" s="144" t="s">
        <v>689</v>
      </c>
      <c r="K848" s="144" t="s">
        <v>3427</v>
      </c>
      <c r="L848" s="144" t="s">
        <v>3428</v>
      </c>
    </row>
    <row r="849" spans="1:12" ht="16.5">
      <c r="A849" t="s">
        <v>1568</v>
      </c>
      <c r="B849"/>
      <c r="C849" s="144" t="s">
        <v>1377</v>
      </c>
      <c r="D849" s="144" t="s">
        <v>1376</v>
      </c>
      <c r="E849" s="144" t="s">
        <v>1377</v>
      </c>
      <c r="F849" s="144" t="s">
        <v>1655</v>
      </c>
      <c r="G849" s="144" t="s">
        <v>820</v>
      </c>
      <c r="H849" s="144" t="s">
        <v>1587</v>
      </c>
      <c r="I849" s="144" t="s">
        <v>1655</v>
      </c>
      <c r="J849" s="144" t="s">
        <v>1376</v>
      </c>
      <c r="K849" s="144" t="s">
        <v>3429</v>
      </c>
      <c r="L849" s="144" t="s">
        <v>3430</v>
      </c>
    </row>
    <row r="850" spans="1:12" ht="16.5">
      <c r="A850" t="s">
        <v>2105</v>
      </c>
      <c r="B850"/>
      <c r="C850" s="144" t="s">
        <v>748</v>
      </c>
      <c r="D850" s="144" t="s">
        <v>488</v>
      </c>
      <c r="E850" s="144" t="s">
        <v>748</v>
      </c>
      <c r="F850" s="144" t="s">
        <v>651</v>
      </c>
      <c r="G850" s="144" t="s">
        <v>1190</v>
      </c>
      <c r="H850" s="144" t="s">
        <v>1846</v>
      </c>
      <c r="I850" s="144" t="s">
        <v>651</v>
      </c>
      <c r="J850" s="144" t="s">
        <v>982</v>
      </c>
      <c r="K850" s="144" t="s">
        <v>3431</v>
      </c>
      <c r="L850" s="144" t="s">
        <v>3432</v>
      </c>
    </row>
    <row r="851" spans="1:12" ht="16.5">
      <c r="A851" t="s">
        <v>1569</v>
      </c>
      <c r="B851"/>
      <c r="C851" s="144" t="s">
        <v>1040</v>
      </c>
      <c r="D851" s="144" t="s">
        <v>805</v>
      </c>
      <c r="E851" s="144" t="s">
        <v>1907</v>
      </c>
      <c r="F851" s="144" t="s">
        <v>2088</v>
      </c>
      <c r="G851" s="144" t="s">
        <v>882</v>
      </c>
      <c r="H851" s="144" t="s">
        <v>3433</v>
      </c>
      <c r="I851" s="144" t="s">
        <v>946</v>
      </c>
      <c r="J851" s="144" t="s">
        <v>2088</v>
      </c>
      <c r="K851" s="144" t="s">
        <v>3434</v>
      </c>
      <c r="L851" s="144" t="s">
        <v>3435</v>
      </c>
    </row>
    <row r="852" spans="1:12" ht="16.5">
      <c r="A852" t="s">
        <v>1570</v>
      </c>
      <c r="B852"/>
      <c r="C852" s="144" t="s">
        <v>742</v>
      </c>
      <c r="D852" s="144" t="s">
        <v>526</v>
      </c>
      <c r="E852" s="144" t="s">
        <v>741</v>
      </c>
      <c r="F852" s="144" t="s">
        <v>741</v>
      </c>
      <c r="G852" s="144" t="s">
        <v>616</v>
      </c>
      <c r="H852" s="144" t="s">
        <v>814</v>
      </c>
      <c r="I852" s="144" t="s">
        <v>741</v>
      </c>
      <c r="J852" s="144" t="s">
        <v>742</v>
      </c>
      <c r="K852" s="144" t="s">
        <v>3436</v>
      </c>
      <c r="L852" s="144" t="s">
        <v>3437</v>
      </c>
    </row>
    <row r="853" spans="1:12" ht="16.5">
      <c r="A853" t="s">
        <v>2106</v>
      </c>
      <c r="B853"/>
      <c r="C853" s="144" t="s">
        <v>2107</v>
      </c>
      <c r="D853" s="144" t="s">
        <v>2108</v>
      </c>
      <c r="E853" s="144" t="s">
        <v>2074</v>
      </c>
      <c r="F853" s="144" t="s">
        <v>2109</v>
      </c>
      <c r="G853" s="144" t="s">
        <v>1766</v>
      </c>
      <c r="H853" s="144" t="s">
        <v>3438</v>
      </c>
      <c r="I853" s="144" t="s">
        <v>2109</v>
      </c>
      <c r="J853" s="144" t="s">
        <v>3439</v>
      </c>
      <c r="K853" s="144" t="s">
        <v>3440</v>
      </c>
      <c r="L853" s="144" t="s">
        <v>3441</v>
      </c>
    </row>
    <row r="854" spans="1:12" ht="16.5">
      <c r="A854" t="s">
        <v>1571</v>
      </c>
      <c r="B854"/>
      <c r="C854" s="144" t="s">
        <v>1168</v>
      </c>
      <c r="D854" s="144" t="s">
        <v>1145</v>
      </c>
      <c r="E854" s="144" t="s">
        <v>1168</v>
      </c>
      <c r="F854" s="144" t="s">
        <v>1145</v>
      </c>
      <c r="G854" s="144" t="s">
        <v>820</v>
      </c>
      <c r="H854" s="144" t="s">
        <v>3442</v>
      </c>
      <c r="I854" s="144" t="s">
        <v>1168</v>
      </c>
      <c r="J854" s="144" t="s">
        <v>1145</v>
      </c>
      <c r="K854" s="144" t="s">
        <v>3443</v>
      </c>
      <c r="L854" s="144" t="s">
        <v>3444</v>
      </c>
    </row>
    <row r="855" spans="1:12" ht="16.5">
      <c r="A855" t="s">
        <v>1572</v>
      </c>
      <c r="B855"/>
      <c r="C855" s="144" t="s">
        <v>1902</v>
      </c>
      <c r="D855" s="144" t="s">
        <v>1437</v>
      </c>
      <c r="E855" s="144" t="s">
        <v>916</v>
      </c>
      <c r="F855" s="144" t="s">
        <v>2498</v>
      </c>
      <c r="G855" s="144" t="s">
        <v>653</v>
      </c>
      <c r="H855" s="144" t="s">
        <v>2870</v>
      </c>
      <c r="I855" s="144" t="s">
        <v>2498</v>
      </c>
      <c r="J855" s="144" t="s">
        <v>1333</v>
      </c>
      <c r="K855" s="144" t="s">
        <v>3445</v>
      </c>
      <c r="L855" s="144" t="s">
        <v>3446</v>
      </c>
    </row>
    <row r="856" spans="1:12" ht="16.5">
      <c r="A856" t="s">
        <v>1573</v>
      </c>
      <c r="B856"/>
      <c r="C856" s="144" t="s">
        <v>1808</v>
      </c>
      <c r="D856" s="144" t="s">
        <v>1633</v>
      </c>
      <c r="E856" s="144" t="s">
        <v>1808</v>
      </c>
      <c r="F856" s="144" t="s">
        <v>773</v>
      </c>
      <c r="G856" s="144" t="s">
        <v>581</v>
      </c>
      <c r="H856" s="144" t="s">
        <v>581</v>
      </c>
      <c r="I856" s="144" t="s">
        <v>1808</v>
      </c>
      <c r="J856" s="144" t="s">
        <v>773</v>
      </c>
      <c r="K856" s="144" t="s">
        <v>3447</v>
      </c>
      <c r="L856" s="144" t="s">
        <v>3448</v>
      </c>
    </row>
    <row r="857" spans="1:12" ht="16.5">
      <c r="A857" t="s">
        <v>3449</v>
      </c>
      <c r="B857" t="s">
        <v>2244</v>
      </c>
      <c r="C857" s="144" t="s">
        <v>2110</v>
      </c>
      <c r="D857" s="144" t="s">
        <v>3450</v>
      </c>
      <c r="E857" s="144" t="s">
        <v>1360</v>
      </c>
      <c r="F857" s="144" t="s">
        <v>3450</v>
      </c>
      <c r="G857" s="144" t="s">
        <v>820</v>
      </c>
      <c r="H857" s="144" t="s">
        <v>3451</v>
      </c>
      <c r="I857" s="144" t="s">
        <v>2110</v>
      </c>
      <c r="J857" s="144" t="s">
        <v>3450</v>
      </c>
      <c r="K857" s="144" t="s">
        <v>3452</v>
      </c>
      <c r="L857" s="144" t="s">
        <v>3453</v>
      </c>
    </row>
    <row r="858" spans="1:12" ht="16.5">
      <c r="A858" t="s">
        <v>1574</v>
      </c>
      <c r="B858"/>
      <c r="C858" s="144" t="s">
        <v>593</v>
      </c>
      <c r="D858" s="144" t="s">
        <v>1818</v>
      </c>
      <c r="E858" s="144" t="s">
        <v>593</v>
      </c>
      <c r="F858" s="144" t="s">
        <v>1818</v>
      </c>
      <c r="G858" s="144" t="s">
        <v>581</v>
      </c>
      <c r="H858" s="144" t="s">
        <v>581</v>
      </c>
      <c r="I858" s="144" t="s">
        <v>1663</v>
      </c>
      <c r="J858" s="144" t="s">
        <v>1818</v>
      </c>
      <c r="K858" s="144" t="s">
        <v>3454</v>
      </c>
      <c r="L858" s="144" t="s">
        <v>3455</v>
      </c>
    </row>
    <row r="859" spans="1:12" ht="16.5">
      <c r="A859" t="s">
        <v>1575</v>
      </c>
      <c r="B859"/>
      <c r="C859" s="144" t="s">
        <v>1643</v>
      </c>
      <c r="D859" s="144" t="s">
        <v>519</v>
      </c>
      <c r="E859" s="144" t="s">
        <v>1643</v>
      </c>
      <c r="F859" s="144" t="s">
        <v>519</v>
      </c>
      <c r="G859" s="144" t="s">
        <v>581</v>
      </c>
      <c r="H859" s="144" t="s">
        <v>581</v>
      </c>
      <c r="I859" s="144" t="s">
        <v>1643</v>
      </c>
      <c r="J859" s="144" t="s">
        <v>519</v>
      </c>
      <c r="K859" s="144" t="s">
        <v>3456</v>
      </c>
      <c r="L859" s="144" t="s">
        <v>3457</v>
      </c>
    </row>
    <row r="860" spans="1:12" ht="16.5">
      <c r="A860" t="s">
        <v>1576</v>
      </c>
      <c r="B860"/>
      <c r="C860" s="144" t="s">
        <v>916</v>
      </c>
      <c r="D860" s="144" t="s">
        <v>936</v>
      </c>
      <c r="E860" s="144" t="s">
        <v>726</v>
      </c>
      <c r="F860" s="144" t="s">
        <v>726</v>
      </c>
      <c r="G860" s="144" t="s">
        <v>581</v>
      </c>
      <c r="H860" s="144" t="s">
        <v>581</v>
      </c>
      <c r="I860" s="144" t="s">
        <v>726</v>
      </c>
      <c r="J860" s="144" t="s">
        <v>916</v>
      </c>
      <c r="K860" s="144" t="s">
        <v>3458</v>
      </c>
      <c r="L860" s="144" t="s">
        <v>3459</v>
      </c>
    </row>
    <row r="861" spans="1:12" ht="16.5">
      <c r="A861" t="s">
        <v>1577</v>
      </c>
      <c r="B861"/>
      <c r="C861" s="144" t="s">
        <v>700</v>
      </c>
      <c r="D861" s="144" t="s">
        <v>636</v>
      </c>
      <c r="E861" s="144" t="s">
        <v>700</v>
      </c>
      <c r="F861" s="144" t="s">
        <v>636</v>
      </c>
      <c r="G861" s="144" t="s">
        <v>648</v>
      </c>
      <c r="H861" s="144" t="s">
        <v>2870</v>
      </c>
      <c r="I861" s="144" t="s">
        <v>699</v>
      </c>
      <c r="J861" s="144" t="s">
        <v>636</v>
      </c>
      <c r="K861" s="144" t="s">
        <v>3098</v>
      </c>
      <c r="L861" s="144" t="s">
        <v>3460</v>
      </c>
    </row>
    <row r="862" spans="1:12" ht="16.5">
      <c r="A862" t="s">
        <v>1578</v>
      </c>
      <c r="B862"/>
      <c r="C862" s="144" t="s">
        <v>559</v>
      </c>
      <c r="D862" s="144" t="s">
        <v>1589</v>
      </c>
      <c r="E862" s="144" t="s">
        <v>559</v>
      </c>
      <c r="F862" s="144" t="s">
        <v>559</v>
      </c>
      <c r="G862" s="144" t="s">
        <v>581</v>
      </c>
      <c r="H862" s="144" t="s">
        <v>581</v>
      </c>
      <c r="I862" s="144" t="s">
        <v>559</v>
      </c>
      <c r="J862" s="144" t="s">
        <v>510</v>
      </c>
      <c r="K862" s="144" t="s">
        <v>3461</v>
      </c>
      <c r="L862" s="144" t="s">
        <v>3462</v>
      </c>
    </row>
    <row r="863" spans="1:12" ht="16.5">
      <c r="A863" t="s">
        <v>1579</v>
      </c>
      <c r="B863"/>
      <c r="C863" s="144" t="s">
        <v>1088</v>
      </c>
      <c r="D863" s="144" t="s">
        <v>876</v>
      </c>
      <c r="E863" s="144" t="s">
        <v>837</v>
      </c>
      <c r="F863" s="144" t="s">
        <v>1088</v>
      </c>
      <c r="G863" s="144" t="s">
        <v>581</v>
      </c>
      <c r="H863" s="144" t="s">
        <v>581</v>
      </c>
      <c r="I863" s="144" t="s">
        <v>1006</v>
      </c>
      <c r="J863" s="144" t="s">
        <v>790</v>
      </c>
      <c r="K863" s="144" t="s">
        <v>3463</v>
      </c>
      <c r="L863" s="144" t="s">
        <v>3464</v>
      </c>
    </row>
    <row r="864" spans="1:12" ht="16.5">
      <c r="A864" t="s">
        <v>1580</v>
      </c>
      <c r="B864"/>
      <c r="C864" s="144" t="s">
        <v>968</v>
      </c>
      <c r="D864" s="144" t="s">
        <v>969</v>
      </c>
      <c r="E864" s="144" t="s">
        <v>2001</v>
      </c>
      <c r="F864" s="144" t="s">
        <v>969</v>
      </c>
      <c r="G864" s="144" t="s">
        <v>820</v>
      </c>
      <c r="H864" s="144" t="s">
        <v>1623</v>
      </c>
      <c r="I864" s="144" t="s">
        <v>968</v>
      </c>
      <c r="J864" s="144" t="s">
        <v>969</v>
      </c>
      <c r="K864" s="144" t="s">
        <v>3465</v>
      </c>
      <c r="L864" s="144" t="s">
        <v>3466</v>
      </c>
    </row>
    <row r="865" spans="1:12" ht="16.5">
      <c r="A865" t="s">
        <v>3467</v>
      </c>
      <c r="B865" t="s">
        <v>2121</v>
      </c>
      <c r="C865" s="144" t="s">
        <v>367</v>
      </c>
      <c r="D865" s="144" t="s">
        <v>367</v>
      </c>
      <c r="E865" s="144" t="s">
        <v>367</v>
      </c>
      <c r="F865" s="144" t="s">
        <v>367</v>
      </c>
      <c r="G865" s="144" t="s">
        <v>367</v>
      </c>
      <c r="H865" s="144" t="s">
        <v>367</v>
      </c>
      <c r="I865" s="144" t="s">
        <v>367</v>
      </c>
      <c r="J865" s="144" t="s">
        <v>367</v>
      </c>
      <c r="K865" s="144" t="s">
        <v>367</v>
      </c>
      <c r="L865" s="144" t="s">
        <v>367</v>
      </c>
    </row>
    <row r="866" spans="1:12" ht="16.5">
      <c r="A866" t="s">
        <v>145</v>
      </c>
      <c r="B866"/>
      <c r="C866" s="144" t="s">
        <v>1678</v>
      </c>
      <c r="D866" s="144" t="s">
        <v>854</v>
      </c>
      <c r="E866" s="144" t="s">
        <v>1402</v>
      </c>
      <c r="F866" s="144" t="s">
        <v>841</v>
      </c>
      <c r="G866" s="144" t="s">
        <v>661</v>
      </c>
      <c r="H866" s="144" t="s">
        <v>1669</v>
      </c>
      <c r="I866" s="144" t="s">
        <v>841</v>
      </c>
      <c r="J866" s="144" t="s">
        <v>1012</v>
      </c>
      <c r="K866" s="144" t="s">
        <v>3468</v>
      </c>
      <c r="L866" s="144" t="s">
        <v>3469</v>
      </c>
    </row>
    <row r="867" spans="1:12" ht="16.5">
      <c r="A867" t="s">
        <v>144</v>
      </c>
      <c r="B867"/>
      <c r="C867" s="144" t="s">
        <v>729</v>
      </c>
      <c r="D867" s="144" t="s">
        <v>948</v>
      </c>
      <c r="E867" s="144" t="s">
        <v>729</v>
      </c>
      <c r="F867" s="144" t="s">
        <v>728</v>
      </c>
      <c r="G867" s="144" t="s">
        <v>581</v>
      </c>
      <c r="H867" s="144" t="s">
        <v>581</v>
      </c>
      <c r="I867" s="144" t="s">
        <v>729</v>
      </c>
      <c r="J867" s="144" t="s">
        <v>728</v>
      </c>
      <c r="K867" s="144" t="s">
        <v>3470</v>
      </c>
      <c r="L867" s="144" t="s">
        <v>3471</v>
      </c>
    </row>
    <row r="868" spans="1:12" ht="16.5">
      <c r="A868" t="s">
        <v>1581</v>
      </c>
      <c r="B868"/>
      <c r="C868" s="144" t="s">
        <v>1866</v>
      </c>
      <c r="D868" s="144" t="s">
        <v>819</v>
      </c>
      <c r="E868" s="144" t="s">
        <v>642</v>
      </c>
      <c r="F868" s="144" t="s">
        <v>1866</v>
      </c>
      <c r="G868" s="144" t="s">
        <v>581</v>
      </c>
      <c r="H868" s="144" t="s">
        <v>581</v>
      </c>
      <c r="I868" s="144" t="s">
        <v>642</v>
      </c>
      <c r="J868" s="144" t="s">
        <v>1866</v>
      </c>
      <c r="K868" s="144" t="s">
        <v>3472</v>
      </c>
      <c r="L868" s="144" t="s">
        <v>3473</v>
      </c>
    </row>
    <row r="869" spans="1:12" ht="16.5">
      <c r="A869" t="s">
        <v>1582</v>
      </c>
      <c r="B869"/>
      <c r="C869" s="144" t="s">
        <v>1376</v>
      </c>
      <c r="D869" s="144" t="s">
        <v>1671</v>
      </c>
      <c r="E869" s="144" t="s">
        <v>1655</v>
      </c>
      <c r="F869" s="144" t="s">
        <v>1668</v>
      </c>
      <c r="G869" s="144" t="s">
        <v>653</v>
      </c>
      <c r="H869" s="144" t="s">
        <v>2036</v>
      </c>
      <c r="I869" s="144" t="s">
        <v>1668</v>
      </c>
      <c r="J869" s="144" t="s">
        <v>1671</v>
      </c>
      <c r="K869" s="144" t="s">
        <v>3474</v>
      </c>
      <c r="L869" s="144" t="s">
        <v>3475</v>
      </c>
    </row>
    <row r="870" spans="1:12" ht="16.5">
      <c r="A870" t="s">
        <v>109</v>
      </c>
      <c r="B870"/>
      <c r="C870" s="144" t="s">
        <v>367</v>
      </c>
      <c r="D870" s="144" t="s">
        <v>367</v>
      </c>
      <c r="E870" s="144" t="s">
        <v>367</v>
      </c>
      <c r="F870" s="144" t="s">
        <v>367</v>
      </c>
      <c r="G870" s="144" t="s">
        <v>367</v>
      </c>
      <c r="H870" s="144" t="s">
        <v>367</v>
      </c>
      <c r="I870" s="144" t="s">
        <v>1614</v>
      </c>
      <c r="J870" s="144" t="s">
        <v>1613</v>
      </c>
      <c r="K870" s="144" t="s">
        <v>367</v>
      </c>
      <c r="L870" s="144" t="s">
        <v>367</v>
      </c>
    </row>
    <row r="871" spans="1:12" ht="16.5">
      <c r="A871" t="s">
        <v>108</v>
      </c>
      <c r="B871"/>
      <c r="C871" s="144" t="s">
        <v>627</v>
      </c>
      <c r="D871" s="144" t="s">
        <v>1051</v>
      </c>
      <c r="E871" s="144" t="s">
        <v>551</v>
      </c>
      <c r="F871" s="144" t="s">
        <v>487</v>
      </c>
      <c r="G871" s="144" t="s">
        <v>991</v>
      </c>
      <c r="H871" s="144" t="s">
        <v>2111</v>
      </c>
      <c r="I871" s="144" t="s">
        <v>487</v>
      </c>
      <c r="J871" s="144" t="s">
        <v>1723</v>
      </c>
      <c r="K871" s="144" t="s">
        <v>3476</v>
      </c>
      <c r="L871" s="144" t="s">
        <v>3477</v>
      </c>
    </row>
    <row r="872" spans="1:12" ht="16.5">
      <c r="A872" t="s">
        <v>3478</v>
      </c>
      <c r="B872" t="s">
        <v>2121</v>
      </c>
      <c r="C872" s="144" t="s">
        <v>367</v>
      </c>
      <c r="D872" s="144" t="s">
        <v>367</v>
      </c>
      <c r="E872" s="144" t="s">
        <v>367</v>
      </c>
      <c r="F872" s="144" t="s">
        <v>367</v>
      </c>
      <c r="G872" s="144" t="s">
        <v>367</v>
      </c>
      <c r="H872" s="144" t="s">
        <v>367</v>
      </c>
      <c r="I872" s="144" t="s">
        <v>367</v>
      </c>
      <c r="J872" s="144" t="s">
        <v>367</v>
      </c>
      <c r="K872" s="144" t="s">
        <v>367</v>
      </c>
      <c r="L872" s="144" t="s">
        <v>367</v>
      </c>
    </row>
    <row r="873" spans="1:12" ht="16.5">
      <c r="A873" t="s">
        <v>1796</v>
      </c>
      <c r="B873"/>
      <c r="C873" s="144" t="s">
        <v>570</v>
      </c>
      <c r="D873" s="144" t="s">
        <v>569</v>
      </c>
      <c r="E873" s="144" t="s">
        <v>880</v>
      </c>
      <c r="F873" s="144" t="s">
        <v>570</v>
      </c>
      <c r="G873" s="144" t="s">
        <v>581</v>
      </c>
      <c r="H873" s="144" t="s">
        <v>581</v>
      </c>
      <c r="I873" s="144" t="s">
        <v>570</v>
      </c>
      <c r="J873" s="144" t="s">
        <v>569</v>
      </c>
      <c r="K873" s="144" t="s">
        <v>3479</v>
      </c>
      <c r="L873" s="144" t="s">
        <v>3480</v>
      </c>
    </row>
    <row r="874" spans="1:12" ht="16.5">
      <c r="A874" t="s">
        <v>1583</v>
      </c>
      <c r="B874"/>
      <c r="C874" s="144" t="s">
        <v>887</v>
      </c>
      <c r="D874" s="144" t="s">
        <v>569</v>
      </c>
      <c r="E874" s="144" t="s">
        <v>890</v>
      </c>
      <c r="F874" s="144" t="s">
        <v>887</v>
      </c>
      <c r="G874" s="144" t="s">
        <v>581</v>
      </c>
      <c r="H874" s="144" t="s">
        <v>581</v>
      </c>
      <c r="I874" s="144" t="s">
        <v>887</v>
      </c>
      <c r="J874" s="144" t="s">
        <v>888</v>
      </c>
      <c r="K874" s="144" t="s">
        <v>3481</v>
      </c>
      <c r="L874" s="144" t="s">
        <v>3482</v>
      </c>
    </row>
    <row r="875" spans="1:12" ht="16.5">
      <c r="A875" t="s">
        <v>2112</v>
      </c>
      <c r="B875"/>
      <c r="C875" s="144" t="s">
        <v>1127</v>
      </c>
      <c r="D875" s="144" t="s">
        <v>1649</v>
      </c>
      <c r="E875" s="144" t="s">
        <v>1338</v>
      </c>
      <c r="F875" s="144" t="s">
        <v>1547</v>
      </c>
      <c r="G875" s="144" t="s">
        <v>592</v>
      </c>
      <c r="H875" s="144" t="s">
        <v>1597</v>
      </c>
      <c r="I875" s="144" t="s">
        <v>1547</v>
      </c>
      <c r="J875" s="144" t="s">
        <v>1548</v>
      </c>
      <c r="K875" s="144" t="s">
        <v>3483</v>
      </c>
      <c r="L875" s="144" t="s">
        <v>3484</v>
      </c>
    </row>
    <row r="876" spans="1:12" ht="16.5">
      <c r="A876" t="s">
        <v>1584</v>
      </c>
      <c r="B876"/>
      <c r="C876" s="144" t="s">
        <v>866</v>
      </c>
      <c r="D876" s="144" t="s">
        <v>606</v>
      </c>
      <c r="E876" s="144" t="s">
        <v>1384</v>
      </c>
      <c r="F876" s="144" t="s">
        <v>1400</v>
      </c>
      <c r="G876" s="144" t="s">
        <v>661</v>
      </c>
      <c r="H876" s="144" t="s">
        <v>3485</v>
      </c>
      <c r="I876" s="144" t="s">
        <v>1400</v>
      </c>
      <c r="J876" s="144" t="s">
        <v>607</v>
      </c>
      <c r="K876" s="144" t="s">
        <v>3486</v>
      </c>
      <c r="L876" s="144" t="s">
        <v>3487</v>
      </c>
    </row>
    <row r="877" spans="1:12" ht="16.5">
      <c r="A877" t="s">
        <v>1585</v>
      </c>
      <c r="B877"/>
      <c r="C877" s="144" t="s">
        <v>528</v>
      </c>
      <c r="D877" s="144" t="s">
        <v>575</v>
      </c>
      <c r="E877" s="144" t="s">
        <v>589</v>
      </c>
      <c r="F877" s="144" t="s">
        <v>575</v>
      </c>
      <c r="G877" s="144" t="s">
        <v>592</v>
      </c>
      <c r="H877" s="144" t="s">
        <v>1764</v>
      </c>
      <c r="I877" s="144" t="s">
        <v>528</v>
      </c>
      <c r="J877" s="144" t="s">
        <v>575</v>
      </c>
      <c r="K877" s="144" t="s">
        <v>3488</v>
      </c>
      <c r="L877" s="144" t="s">
        <v>3489</v>
      </c>
    </row>
    <row r="878" spans="1:12" ht="16.5">
      <c r="A878" t="s">
        <v>79</v>
      </c>
      <c r="B878"/>
      <c r="C878" s="144" t="s">
        <v>939</v>
      </c>
      <c r="D878" s="144" t="s">
        <v>1038</v>
      </c>
      <c r="E878" s="144" t="s">
        <v>758</v>
      </c>
      <c r="F878" s="144" t="s">
        <v>758</v>
      </c>
      <c r="G878" s="144" t="s">
        <v>613</v>
      </c>
      <c r="H878" s="144" t="s">
        <v>724</v>
      </c>
      <c r="I878" s="144" t="s">
        <v>758</v>
      </c>
      <c r="J878" s="144" t="s">
        <v>602</v>
      </c>
      <c r="K878" s="144" t="s">
        <v>3490</v>
      </c>
      <c r="L878" s="144" t="s">
        <v>3491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CB04-3383-4644-BC12-EF8BC9216820}">
  <sheetPr>
    <tabColor rgb="FFFF0000"/>
    <outlinePr summaryBelow="0" summaryRight="0"/>
  </sheetPr>
  <dimension ref="A1:DP723"/>
  <sheetViews>
    <sheetView tabSelected="1" topLeftCell="J643" zoomScale="85" zoomScaleNormal="85" workbookViewId="0">
      <selection activeCell="T652" sqref="T652"/>
    </sheetView>
  </sheetViews>
  <sheetFormatPr defaultColWidth="12.625" defaultRowHeight="16.5"/>
  <cols>
    <col min="1" max="1" width="83.625" style="79" bestFit="1" customWidth="1"/>
    <col min="2" max="2" width="14.875" style="79" bestFit="1" customWidth="1"/>
    <col min="3" max="17" width="13.875" style="79" bestFit="1" customWidth="1"/>
    <col min="18" max="18" width="14.75" style="79" bestFit="1" customWidth="1"/>
    <col min="19" max="19" width="39.75" style="79" bestFit="1" customWidth="1"/>
    <col min="20" max="20" width="6.125" style="79" bestFit="1" customWidth="1"/>
    <col min="21" max="43" width="13.875" style="79" bestFit="1" customWidth="1"/>
    <col min="44" max="45" width="12.75" style="79" bestFit="1" customWidth="1"/>
    <col min="46" max="54" width="13.875" style="79" bestFit="1" customWidth="1"/>
    <col min="55" max="55" width="12.75" style="79" bestFit="1" customWidth="1"/>
    <col min="56" max="56" width="13.875" style="79" bestFit="1" customWidth="1"/>
    <col min="57" max="57" width="12.75" style="79" bestFit="1" customWidth="1"/>
    <col min="58" max="71" width="4.75" style="79" bestFit="1" customWidth="1"/>
    <col min="72" max="16384" width="12.625" style="79"/>
  </cols>
  <sheetData>
    <row r="1" spans="1:74">
      <c r="A1" s="1" t="s">
        <v>0</v>
      </c>
    </row>
    <row r="2" spans="1:74" s="3" customFormat="1">
      <c r="A2" t="s">
        <v>6</v>
      </c>
      <c r="B2" t="s">
        <v>3492</v>
      </c>
      <c r="C2" t="s">
        <v>3493</v>
      </c>
      <c r="D2" t="s">
        <v>3494</v>
      </c>
      <c r="E2" t="s">
        <v>529</v>
      </c>
      <c r="F2" t="s">
        <v>530</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row>
    <row r="3" spans="1:74">
      <c r="A3" t="s">
        <v>384</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c r="A4" t="s">
        <v>385</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c r="A5" t="s">
        <v>310</v>
      </c>
      <c r="B5">
        <v>578247.57999999996</v>
      </c>
      <c r="C5">
        <v>695223.44</v>
      </c>
      <c r="D5">
        <v>701376.89</v>
      </c>
      <c r="E5">
        <v>93564.800000000003</v>
      </c>
      <c r="F5">
        <v>37900.47</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row>
    <row r="6" spans="1:74">
      <c r="A6" t="s">
        <v>312</v>
      </c>
      <c r="B6">
        <v>94542.57</v>
      </c>
      <c r="C6">
        <v>82602.2</v>
      </c>
      <c r="D6">
        <v>122437.81</v>
      </c>
      <c r="E6">
        <v>123261.43</v>
      </c>
      <c r="F6">
        <v>61019.47</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4">
      <c r="A7" t="s">
        <v>386</v>
      </c>
      <c r="B7">
        <v>30898.62</v>
      </c>
      <c r="C7">
        <v>25816.65</v>
      </c>
      <c r="D7">
        <v>7286.67</v>
      </c>
      <c r="E7">
        <v>8833.01</v>
      </c>
      <c r="F7">
        <v>7358.62</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4">
      <c r="A8" t="s">
        <v>313</v>
      </c>
      <c r="B8">
        <v>120419.67</v>
      </c>
      <c r="C8">
        <v>132814.59</v>
      </c>
      <c r="D8">
        <v>139648.09</v>
      </c>
      <c r="E8">
        <v>116798.43</v>
      </c>
      <c r="F8">
        <v>118825.8</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4">
      <c r="A9" t="s">
        <v>387</v>
      </c>
      <c r="B9">
        <v>28221.22</v>
      </c>
      <c r="C9">
        <v>33217.480000000003</v>
      </c>
      <c r="D9">
        <v>31372.3</v>
      </c>
      <c r="E9">
        <v>20788.36</v>
      </c>
      <c r="F9">
        <v>13564.55</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row>
    <row r="10" spans="1:74">
      <c r="A10" t="s">
        <v>388</v>
      </c>
      <c r="B10">
        <v>28221.22</v>
      </c>
      <c r="C10">
        <v>33217.480000000003</v>
      </c>
      <c r="D10">
        <v>31372.3</v>
      </c>
      <c r="E10">
        <v>20788.36</v>
      </c>
      <c r="F10">
        <v>13564.55</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4">
      <c r="A11" t="s">
        <v>314</v>
      </c>
      <c r="B11">
        <v>821431.04</v>
      </c>
      <c r="C11">
        <v>943857.7</v>
      </c>
      <c r="D11">
        <v>994835.09</v>
      </c>
      <c r="E11">
        <v>354413.01</v>
      </c>
      <c r="F11">
        <v>231310.28</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4">
      <c r="A12" t="s">
        <v>389</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4">
      <c r="A13" t="s">
        <v>483</v>
      </c>
      <c r="B13">
        <v>8000</v>
      </c>
      <c r="C13">
        <v>8000</v>
      </c>
      <c r="D13">
        <v>8000</v>
      </c>
      <c r="E13">
        <v>8000</v>
      </c>
      <c r="F13">
        <v>8000</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4">
      <c r="A14" t="s">
        <v>315</v>
      </c>
      <c r="B14">
        <v>544703.02</v>
      </c>
      <c r="C14">
        <v>486043.52</v>
      </c>
      <c r="D14">
        <v>472384.09</v>
      </c>
      <c r="E14">
        <v>468560.91</v>
      </c>
      <c r="F14">
        <v>463948.5</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row>
    <row r="15" spans="1:74">
      <c r="A15" t="s">
        <v>316</v>
      </c>
      <c r="B15">
        <v>3581.75</v>
      </c>
      <c r="C15">
        <v>3871.77</v>
      </c>
      <c r="D15">
        <v>3989.08</v>
      </c>
      <c r="E15">
        <v>3993.1</v>
      </c>
      <c r="F15">
        <v>3086.17</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4">
      <c r="A16" t="s">
        <v>390</v>
      </c>
      <c r="B16">
        <v>3581.75</v>
      </c>
      <c r="C16">
        <v>3871.77</v>
      </c>
      <c r="D16">
        <v>3989.08</v>
      </c>
      <c r="E16">
        <v>3993.1</v>
      </c>
      <c r="F16">
        <v>3086.17</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row>
    <row r="17" spans="1:74">
      <c r="A17" t="s">
        <v>391</v>
      </c>
      <c r="B17">
        <v>8987.2000000000007</v>
      </c>
      <c r="C17">
        <v>7774.4</v>
      </c>
      <c r="D17">
        <v>9254.2999999999993</v>
      </c>
      <c r="E17">
        <v>7999.43</v>
      </c>
      <c r="F17">
        <v>6774.48</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row>
    <row r="18" spans="1:74">
      <c r="A18" t="s">
        <v>392</v>
      </c>
      <c r="B18">
        <v>65535.87</v>
      </c>
      <c r="C18">
        <v>53197.919999999998</v>
      </c>
      <c r="D18">
        <v>18489.61</v>
      </c>
      <c r="E18">
        <v>15164.49</v>
      </c>
      <c r="F18">
        <v>13421.27</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row>
    <row r="19" spans="1:74">
      <c r="A19" t="s">
        <v>3495</v>
      </c>
      <c r="B19">
        <v>61158.32</v>
      </c>
      <c r="C19">
        <v>0</v>
      </c>
      <c r="D19">
        <v>0</v>
      </c>
      <c r="E19">
        <v>0</v>
      </c>
      <c r="F19">
        <v>0</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c r="A20" t="s">
        <v>393</v>
      </c>
      <c r="B20">
        <v>4377.55</v>
      </c>
      <c r="C20">
        <v>53197.919999999998</v>
      </c>
      <c r="D20">
        <v>18489.61</v>
      </c>
      <c r="E20">
        <v>15164.49</v>
      </c>
      <c r="F20">
        <v>13421.27</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c r="A21" t="s">
        <v>317</v>
      </c>
      <c r="B21">
        <v>630807.82999999996</v>
      </c>
      <c r="C21">
        <v>558887.61</v>
      </c>
      <c r="D21">
        <v>512117.07</v>
      </c>
      <c r="E21">
        <v>503717.93</v>
      </c>
      <c r="F21">
        <v>495230.42</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1:74">
      <c r="A22" t="s">
        <v>318</v>
      </c>
      <c r="B22">
        <v>1452238.87</v>
      </c>
      <c r="C22">
        <v>1502745.31</v>
      </c>
      <c r="D22">
        <v>1506952.16</v>
      </c>
      <c r="E22">
        <v>858130.93</v>
      </c>
      <c r="F22">
        <v>726540.7</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c r="A23" t="s">
        <v>394</v>
      </c>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row>
    <row r="24" spans="1:74">
      <c r="A24" t="s">
        <v>395</v>
      </c>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c r="A25" t="s">
        <v>319</v>
      </c>
      <c r="B25">
        <v>66.86</v>
      </c>
      <c r="C25">
        <v>0</v>
      </c>
      <c r="D25">
        <v>0</v>
      </c>
      <c r="E25">
        <v>0</v>
      </c>
      <c r="F25">
        <v>44775.56</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row>
    <row r="26" spans="1:74">
      <c r="A26" t="s">
        <v>320</v>
      </c>
      <c r="B26">
        <v>146421.53</v>
      </c>
      <c r="C26">
        <v>231874.54</v>
      </c>
      <c r="D26">
        <v>263556.77</v>
      </c>
      <c r="E26">
        <v>289623.17</v>
      </c>
      <c r="F26">
        <v>185608.02</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row>
    <row r="27" spans="1:74">
      <c r="A27" t="s">
        <v>396</v>
      </c>
      <c r="B27">
        <v>53928.34</v>
      </c>
      <c r="C27">
        <v>59353.88</v>
      </c>
      <c r="D27">
        <v>59990.47</v>
      </c>
      <c r="E27">
        <v>124061.78</v>
      </c>
      <c r="F27">
        <v>86980.61</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row>
    <row r="28" spans="1:74">
      <c r="A28" t="s">
        <v>479</v>
      </c>
      <c r="B28">
        <v>0</v>
      </c>
      <c r="C28">
        <v>0</v>
      </c>
      <c r="D28">
        <v>0</v>
      </c>
      <c r="E28">
        <v>60000</v>
      </c>
      <c r="F28">
        <v>0</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row>
    <row r="29" spans="1:74">
      <c r="A29" t="s">
        <v>322</v>
      </c>
      <c r="B29">
        <v>0</v>
      </c>
      <c r="C29">
        <v>0</v>
      </c>
      <c r="D29">
        <v>0</v>
      </c>
      <c r="E29">
        <v>26484.99</v>
      </c>
      <c r="F29">
        <v>28118.240000000002</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c r="A30" t="s">
        <v>397</v>
      </c>
      <c r="B30">
        <v>0</v>
      </c>
      <c r="C30">
        <v>0</v>
      </c>
      <c r="D30">
        <v>0</v>
      </c>
      <c r="E30">
        <v>26484.99</v>
      </c>
      <c r="F30">
        <v>28118.240000000002</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1:74">
      <c r="A31" t="s">
        <v>398</v>
      </c>
      <c r="B31">
        <v>16712.78</v>
      </c>
      <c r="C31">
        <v>21179.38</v>
      </c>
      <c r="D31">
        <v>33406.959999999999</v>
      </c>
      <c r="E31">
        <v>39288.78</v>
      </c>
      <c r="F31">
        <v>18746.150000000001</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1:74">
      <c r="A32" t="s">
        <v>3496</v>
      </c>
      <c r="B32">
        <v>16712.78</v>
      </c>
      <c r="C32">
        <v>21179.38</v>
      </c>
      <c r="D32">
        <v>33406.959999999999</v>
      </c>
      <c r="E32">
        <v>39288.78</v>
      </c>
      <c r="F32">
        <v>18746.150000000001</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74">
      <c r="A33" t="s">
        <v>399</v>
      </c>
      <c r="B33">
        <v>0</v>
      </c>
      <c r="C33">
        <v>89.7</v>
      </c>
      <c r="D33">
        <v>178.48</v>
      </c>
      <c r="E33">
        <v>266.35000000000002</v>
      </c>
      <c r="F33">
        <v>353.32</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c r="A34" t="s">
        <v>400</v>
      </c>
      <c r="B34">
        <v>22514.04</v>
      </c>
      <c r="C34">
        <v>14423.67</v>
      </c>
      <c r="D34">
        <v>28604.68</v>
      </c>
      <c r="E34">
        <v>33371.660000000003</v>
      </c>
      <c r="F34">
        <v>20644.48</v>
      </c>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c r="A35" t="s">
        <v>401</v>
      </c>
      <c r="B35">
        <v>1009.14</v>
      </c>
      <c r="C35">
        <v>1594.95</v>
      </c>
      <c r="D35">
        <v>884.32</v>
      </c>
      <c r="E35">
        <v>1782.51</v>
      </c>
      <c r="F35">
        <v>1413.26</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c r="A36" t="s">
        <v>323</v>
      </c>
      <c r="B36">
        <v>186724.35</v>
      </c>
      <c r="C36">
        <v>269162.23999999999</v>
      </c>
      <c r="D36">
        <v>326631.2</v>
      </c>
      <c r="E36">
        <v>450817.46</v>
      </c>
      <c r="F36">
        <v>299659.02</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row r="37" spans="1:74">
      <c r="A37" t="s">
        <v>402</v>
      </c>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row>
    <row r="38" spans="1:74">
      <c r="A38" t="s">
        <v>324</v>
      </c>
      <c r="B38">
        <v>0</v>
      </c>
      <c r="C38">
        <v>0</v>
      </c>
      <c r="D38">
        <v>0</v>
      </c>
      <c r="E38">
        <v>50847.3</v>
      </c>
      <c r="F38">
        <v>57494.73</v>
      </c>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c r="A39" t="s">
        <v>397</v>
      </c>
      <c r="B39">
        <v>0</v>
      </c>
      <c r="C39">
        <v>0</v>
      </c>
      <c r="D39">
        <v>0</v>
      </c>
      <c r="E39">
        <v>50847.3</v>
      </c>
      <c r="F39">
        <v>57494.73</v>
      </c>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row>
    <row r="40" spans="1:74">
      <c r="A40" t="s">
        <v>403</v>
      </c>
      <c r="B40">
        <v>11935.48</v>
      </c>
      <c r="C40">
        <v>9064.69</v>
      </c>
      <c r="D40">
        <v>8770.51</v>
      </c>
      <c r="E40">
        <v>8476.32</v>
      </c>
      <c r="F40">
        <v>8182.13</v>
      </c>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row>
    <row r="41" spans="1:74">
      <c r="A41" t="s">
        <v>325</v>
      </c>
      <c r="B41">
        <v>11935.48</v>
      </c>
      <c r="C41">
        <v>9064.69</v>
      </c>
      <c r="D41">
        <v>8770.51</v>
      </c>
      <c r="E41">
        <v>59323.62</v>
      </c>
      <c r="F41">
        <v>65676.86</v>
      </c>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s="113" customFormat="1">
      <c r="A42" t="s">
        <v>326</v>
      </c>
      <c r="B42">
        <v>198659.83</v>
      </c>
      <c r="C42">
        <v>278226.93</v>
      </c>
      <c r="D42">
        <v>335401.71000000002</v>
      </c>
      <c r="E42">
        <v>510141.08</v>
      </c>
      <c r="F42">
        <v>365335.88</v>
      </c>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c r="A43" t="s">
        <v>404</v>
      </c>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c r="A44" t="s">
        <v>405</v>
      </c>
      <c r="B44">
        <v>335000</v>
      </c>
      <c r="C44">
        <v>335000</v>
      </c>
      <c r="D44">
        <v>335000</v>
      </c>
      <c r="E44">
        <v>335000</v>
      </c>
      <c r="F44">
        <v>335000</v>
      </c>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row>
    <row r="45" spans="1:74">
      <c r="A45" t="s">
        <v>406</v>
      </c>
      <c r="B45">
        <v>335000</v>
      </c>
      <c r="C45">
        <v>335000</v>
      </c>
      <c r="D45">
        <v>335000</v>
      </c>
      <c r="E45">
        <v>335000</v>
      </c>
      <c r="F45">
        <v>335000</v>
      </c>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s="113" customFormat="1">
      <c r="A46" t="s">
        <v>407</v>
      </c>
      <c r="B46">
        <v>335000</v>
      </c>
      <c r="C46">
        <v>335000</v>
      </c>
      <c r="D46">
        <v>335000</v>
      </c>
      <c r="E46">
        <v>250000</v>
      </c>
      <c r="F46">
        <v>250000</v>
      </c>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c r="A47" t="s">
        <v>408</v>
      </c>
      <c r="B47">
        <v>335000</v>
      </c>
      <c r="C47">
        <v>335000</v>
      </c>
      <c r="D47">
        <v>335000</v>
      </c>
      <c r="E47">
        <v>250000</v>
      </c>
      <c r="F47">
        <v>250000</v>
      </c>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row>
    <row r="48" spans="1:74">
      <c r="A48" t="s">
        <v>409</v>
      </c>
      <c r="B48">
        <v>673727.11</v>
      </c>
      <c r="C48">
        <v>673727.11</v>
      </c>
      <c r="D48">
        <v>673727.11</v>
      </c>
      <c r="E48">
        <v>12500</v>
      </c>
      <c r="F48">
        <v>12500</v>
      </c>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row>
    <row r="49" spans="1:74" s="113" customFormat="1">
      <c r="A49" t="s">
        <v>410</v>
      </c>
      <c r="B49">
        <v>673727.11</v>
      </c>
      <c r="C49">
        <v>673727.11</v>
      </c>
      <c r="D49">
        <v>673727.11</v>
      </c>
      <c r="E49">
        <v>12500</v>
      </c>
      <c r="F49">
        <v>12500</v>
      </c>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c r="A50" t="s">
        <v>411</v>
      </c>
      <c r="B50">
        <v>244851.93</v>
      </c>
      <c r="C50">
        <v>215791.27</v>
      </c>
      <c r="D50">
        <v>162823.35</v>
      </c>
      <c r="E50">
        <v>85489.85</v>
      </c>
      <c r="F50">
        <v>98704.81</v>
      </c>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row>
    <row r="51" spans="1:74">
      <c r="A51" t="s">
        <v>412</v>
      </c>
      <c r="B51">
        <v>15678</v>
      </c>
      <c r="C51">
        <v>5296</v>
      </c>
      <c r="D51">
        <v>5296</v>
      </c>
      <c r="E51">
        <v>5296</v>
      </c>
      <c r="F51">
        <v>5296</v>
      </c>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row>
    <row r="52" spans="1:74">
      <c r="A52" t="s">
        <v>413</v>
      </c>
      <c r="B52">
        <v>15678</v>
      </c>
      <c r="C52">
        <v>5296</v>
      </c>
      <c r="D52">
        <v>5296</v>
      </c>
      <c r="E52">
        <v>5296</v>
      </c>
      <c r="F52">
        <v>5296</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row>
    <row r="53" spans="1:74">
      <c r="A53" t="s">
        <v>327</v>
      </c>
      <c r="B53">
        <v>229173.93</v>
      </c>
      <c r="C53">
        <v>210495.27</v>
      </c>
      <c r="D53">
        <v>157527.35</v>
      </c>
      <c r="E53">
        <v>80193.850000000006</v>
      </c>
      <c r="F53">
        <v>93408.81</v>
      </c>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row>
    <row r="54" spans="1:74">
      <c r="A54" t="s">
        <v>328</v>
      </c>
      <c r="B54">
        <v>1253579.04</v>
      </c>
      <c r="C54">
        <v>1224518.3799999999</v>
      </c>
      <c r="D54">
        <v>1171550.45</v>
      </c>
      <c r="E54">
        <v>347989.85</v>
      </c>
      <c r="F54">
        <v>361204.81</v>
      </c>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row>
    <row r="55" spans="1:74">
      <c r="A55" t="s">
        <v>414</v>
      </c>
      <c r="B55">
        <v>1253579.04</v>
      </c>
      <c r="C55">
        <v>1224518.3799999999</v>
      </c>
      <c r="D55">
        <v>1171550.45</v>
      </c>
      <c r="E55">
        <v>347989.85</v>
      </c>
      <c r="F55">
        <v>361204.81</v>
      </c>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c r="A56" t="s">
        <v>415</v>
      </c>
      <c r="B56">
        <v>1452238.87</v>
      </c>
      <c r="C56">
        <v>1502745.31</v>
      </c>
      <c r="D56">
        <v>1506952.16</v>
      </c>
      <c r="E56">
        <v>858130.93</v>
      </c>
      <c r="F56">
        <v>726540.7</v>
      </c>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row>
    <row r="57" spans="1:74">
      <c r="A57" t="s">
        <v>476</v>
      </c>
      <c r="B57" t="s">
        <v>3497</v>
      </c>
      <c r="C57" t="s">
        <v>3498</v>
      </c>
      <c r="D57" t="s">
        <v>3499</v>
      </c>
      <c r="E57" t="s">
        <v>531</v>
      </c>
      <c r="F57" t="s">
        <v>532</v>
      </c>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row>
    <row r="58" spans="1:74">
      <c r="A58" t="s">
        <v>477</v>
      </c>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row>
    <row r="59" spans="1:74">
      <c r="A59" t="s">
        <v>533</v>
      </c>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row>
    <row r="60" spans="1:74">
      <c r="A60" t="s">
        <v>478</v>
      </c>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row r="61" spans="1:7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row>
    <row r="62" spans="1:74" s="113" customFormat="1">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row>
    <row r="63" spans="1:7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row>
    <row r="64" spans="1:7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row>
    <row r="65" spans="1:7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row>
    <row r="66" spans="1:7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row>
    <row r="67" spans="1:7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row>
    <row r="68" spans="1:7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row>
    <row r="69" spans="1:7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row>
    <row r="70" spans="1:7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row>
    <row r="71" spans="1:7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row>
    <row r="72" spans="1:7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row>
    <row r="73" spans="1:7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row>
    <row r="74" spans="1:7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row>
    <row r="75" spans="1:7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row>
    <row r="76" spans="1:7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row>
    <row r="77" spans="1:7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row>
    <row r="78" spans="1:7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row>
    <row r="79" spans="1:7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row>
    <row r="80" spans="1:7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row>
    <row r="81" spans="1:7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row>
    <row r="82" spans="1:7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row>
    <row r="83" spans="1:7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row>
    <row r="84" spans="1:7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row>
    <row r="85" spans="1:7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row>
    <row r="86" spans="1:7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row>
    <row r="87" spans="1:7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row>
    <row r="88" spans="1:7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row>
    <row r="89" spans="1:7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row>
    <row r="90" spans="1:7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row>
    <row r="91" spans="1:7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row>
    <row r="92" spans="1:7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row>
    <row r="93" spans="1:7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row>
    <row r="94" spans="1:7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row>
    <row r="95" spans="1:7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row>
    <row r="96" spans="1:7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row>
    <row r="97" spans="1:7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row>
    <row r="98" spans="1:7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row>
    <row r="99" spans="1:7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row>
    <row r="100" spans="1:74">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row>
    <row r="101" spans="1:74">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row>
    <row r="102" spans="1:74">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row>
    <row r="103" spans="1:74">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row>
    <row r="104" spans="1:74">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row>
    <row r="105" spans="1:74">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row>
    <row r="106" spans="1:74">
      <c r="BC106" s="80"/>
    </row>
    <row r="107" spans="1:74">
      <c r="BC107" s="80"/>
    </row>
    <row r="108" spans="1:74">
      <c r="BC108" s="80"/>
    </row>
    <row r="109" spans="1:74">
      <c r="BC109" s="80"/>
    </row>
    <row r="110" spans="1:74">
      <c r="BC110" s="80"/>
    </row>
    <row r="111" spans="1:74">
      <c r="BC111" s="80"/>
    </row>
    <row r="112" spans="1:74">
      <c r="BC112" s="80"/>
    </row>
    <row r="113" spans="1:74">
      <c r="BC113" s="80"/>
    </row>
    <row r="114" spans="1:74">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row>
    <row r="115" spans="1:74">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row>
    <row r="116" spans="1:74">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row>
    <row r="117" spans="1:74">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row>
    <row r="118" spans="1:74">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row>
    <row r="119" spans="1:74">
      <c r="A119" s="129" t="s">
        <v>319</v>
      </c>
      <c r="B119" s="130">
        <f>IFERROR(INDEX(B$3:B$117,MATCH($A$119,$A$3:$A$117,0),1),0)</f>
        <v>66.86</v>
      </c>
      <c r="C119" s="130">
        <f t="shared" ref="C119:BM119" si="0">IFERROR(INDEX(C$3:C$117,MATCH($A$119,$A$3:$A$117,0),1),0)</f>
        <v>0</v>
      </c>
      <c r="D119" s="130">
        <f t="shared" si="0"/>
        <v>0</v>
      </c>
      <c r="E119" s="130">
        <f t="shared" si="0"/>
        <v>0</v>
      </c>
      <c r="F119" s="130">
        <f t="shared" si="0"/>
        <v>44775.56</v>
      </c>
      <c r="G119" s="130">
        <f t="shared" si="0"/>
        <v>0</v>
      </c>
      <c r="H119" s="130">
        <f t="shared" si="0"/>
        <v>0</v>
      </c>
      <c r="I119" s="130">
        <f t="shared" si="0"/>
        <v>0</v>
      </c>
      <c r="J119" s="130">
        <f t="shared" si="0"/>
        <v>0</v>
      </c>
      <c r="K119" s="130">
        <f t="shared" si="0"/>
        <v>0</v>
      </c>
      <c r="L119" s="130">
        <f t="shared" si="0"/>
        <v>0</v>
      </c>
      <c r="M119" s="130">
        <f t="shared" si="0"/>
        <v>0</v>
      </c>
      <c r="N119" s="130">
        <f t="shared" si="0"/>
        <v>0</v>
      </c>
      <c r="O119" s="130">
        <f t="shared" si="0"/>
        <v>0</v>
      </c>
      <c r="P119" s="130">
        <f t="shared" si="0"/>
        <v>0</v>
      </c>
      <c r="Q119" s="130">
        <f t="shared" si="0"/>
        <v>0</v>
      </c>
      <c r="R119" s="130">
        <f t="shared" si="0"/>
        <v>0</v>
      </c>
      <c r="S119" s="130">
        <f t="shared" si="0"/>
        <v>0</v>
      </c>
      <c r="T119" s="130">
        <f t="shared" si="0"/>
        <v>0</v>
      </c>
      <c r="U119" s="130">
        <f t="shared" si="0"/>
        <v>0</v>
      </c>
      <c r="V119" s="130">
        <f t="shared" si="0"/>
        <v>0</v>
      </c>
      <c r="W119" s="130">
        <f t="shared" si="0"/>
        <v>0</v>
      </c>
      <c r="X119" s="130">
        <f t="shared" si="0"/>
        <v>0</v>
      </c>
      <c r="Y119" s="130">
        <f t="shared" si="0"/>
        <v>0</v>
      </c>
      <c r="Z119" s="130">
        <f t="shared" si="0"/>
        <v>0</v>
      </c>
      <c r="AA119" s="130">
        <f t="shared" si="0"/>
        <v>0</v>
      </c>
      <c r="AB119" s="130">
        <f t="shared" si="0"/>
        <v>0</v>
      </c>
      <c r="AC119" s="130">
        <f t="shared" si="0"/>
        <v>0</v>
      </c>
      <c r="AD119" s="130">
        <f t="shared" si="0"/>
        <v>0</v>
      </c>
      <c r="AE119" s="130">
        <f t="shared" si="0"/>
        <v>0</v>
      </c>
      <c r="AF119" s="130">
        <f t="shared" si="0"/>
        <v>0</v>
      </c>
      <c r="AG119" s="130">
        <f t="shared" si="0"/>
        <v>0</v>
      </c>
      <c r="AH119" s="130">
        <f t="shared" si="0"/>
        <v>0</v>
      </c>
      <c r="AI119" s="130">
        <f t="shared" si="0"/>
        <v>0</v>
      </c>
      <c r="AJ119" s="130">
        <f t="shared" si="0"/>
        <v>0</v>
      </c>
      <c r="AK119" s="130">
        <f t="shared" si="0"/>
        <v>0</v>
      </c>
      <c r="AL119" s="130">
        <f t="shared" si="0"/>
        <v>0</v>
      </c>
      <c r="AM119" s="130">
        <f t="shared" si="0"/>
        <v>0</v>
      </c>
      <c r="AN119" s="130">
        <f t="shared" si="0"/>
        <v>0</v>
      </c>
      <c r="AO119" s="130">
        <f t="shared" si="0"/>
        <v>0</v>
      </c>
      <c r="AP119" s="130">
        <f t="shared" si="0"/>
        <v>0</v>
      </c>
      <c r="AQ119" s="130">
        <f t="shared" si="0"/>
        <v>0</v>
      </c>
      <c r="AR119" s="130">
        <f t="shared" si="0"/>
        <v>0</v>
      </c>
      <c r="AS119" s="130">
        <f t="shared" si="0"/>
        <v>0</v>
      </c>
      <c r="AT119" s="130">
        <f t="shared" si="0"/>
        <v>0</v>
      </c>
      <c r="AU119" s="130">
        <f t="shared" si="0"/>
        <v>0</v>
      </c>
      <c r="AV119" s="130">
        <f t="shared" si="0"/>
        <v>0</v>
      </c>
      <c r="AW119" s="130">
        <f t="shared" si="0"/>
        <v>0</v>
      </c>
      <c r="AX119" s="130">
        <f t="shared" si="0"/>
        <v>0</v>
      </c>
      <c r="AY119" s="130">
        <f t="shared" si="0"/>
        <v>0</v>
      </c>
      <c r="AZ119" s="130">
        <f t="shared" si="0"/>
        <v>0</v>
      </c>
      <c r="BA119" s="130">
        <f t="shared" si="0"/>
        <v>0</v>
      </c>
      <c r="BB119" s="130">
        <f t="shared" si="0"/>
        <v>0</v>
      </c>
      <c r="BC119" s="130">
        <f t="shared" si="0"/>
        <v>0</v>
      </c>
      <c r="BD119" s="130">
        <f t="shared" si="0"/>
        <v>0</v>
      </c>
      <c r="BE119" s="130">
        <f t="shared" si="0"/>
        <v>0</v>
      </c>
      <c r="BF119" s="130">
        <f t="shared" si="0"/>
        <v>0</v>
      </c>
      <c r="BG119" s="130">
        <f t="shared" si="0"/>
        <v>0</v>
      </c>
      <c r="BH119" s="130">
        <f t="shared" si="0"/>
        <v>0</v>
      </c>
      <c r="BI119" s="130">
        <f t="shared" si="0"/>
        <v>0</v>
      </c>
      <c r="BJ119" s="130">
        <f t="shared" si="0"/>
        <v>0</v>
      </c>
      <c r="BK119" s="130">
        <f t="shared" si="0"/>
        <v>0</v>
      </c>
      <c r="BL119" s="130">
        <f t="shared" si="0"/>
        <v>0</v>
      </c>
      <c r="BM119" s="130">
        <f t="shared" si="0"/>
        <v>0</v>
      </c>
    </row>
    <row r="120" spans="1:74">
      <c r="A120" s="129" t="s">
        <v>321</v>
      </c>
      <c r="B120" s="130">
        <f>IFERROR(INDEX(B$3:B$117,MATCH($A$120,$A$3:$A$117,0),1),0)</f>
        <v>0</v>
      </c>
      <c r="C120" s="130">
        <f t="shared" ref="C120:BM120" si="1">IFERROR(INDEX(C$3:C$117,MATCH($A$120,$A$3:$A$117,0),1),0)</f>
        <v>0</v>
      </c>
      <c r="D120" s="130">
        <f t="shared" si="1"/>
        <v>0</v>
      </c>
      <c r="E120" s="130">
        <f t="shared" si="1"/>
        <v>0</v>
      </c>
      <c r="F120" s="130">
        <f t="shared" si="1"/>
        <v>0</v>
      </c>
      <c r="G120" s="130">
        <f t="shared" si="1"/>
        <v>0</v>
      </c>
      <c r="H120" s="130">
        <f t="shared" si="1"/>
        <v>0</v>
      </c>
      <c r="I120" s="130">
        <f t="shared" si="1"/>
        <v>0</v>
      </c>
      <c r="J120" s="130">
        <f t="shared" si="1"/>
        <v>0</v>
      </c>
      <c r="K120" s="130">
        <f t="shared" si="1"/>
        <v>0</v>
      </c>
      <c r="L120" s="130">
        <f t="shared" si="1"/>
        <v>0</v>
      </c>
      <c r="M120" s="130">
        <f t="shared" si="1"/>
        <v>0</v>
      </c>
      <c r="N120" s="130">
        <f t="shared" si="1"/>
        <v>0</v>
      </c>
      <c r="O120" s="130">
        <f t="shared" si="1"/>
        <v>0</v>
      </c>
      <c r="P120" s="130">
        <f t="shared" si="1"/>
        <v>0</v>
      </c>
      <c r="Q120" s="130">
        <f t="shared" si="1"/>
        <v>0</v>
      </c>
      <c r="R120" s="130">
        <f t="shared" si="1"/>
        <v>0</v>
      </c>
      <c r="S120" s="130">
        <f t="shared" si="1"/>
        <v>0</v>
      </c>
      <c r="T120" s="130">
        <f t="shared" si="1"/>
        <v>0</v>
      </c>
      <c r="U120" s="130">
        <f t="shared" si="1"/>
        <v>0</v>
      </c>
      <c r="V120" s="130">
        <f t="shared" si="1"/>
        <v>0</v>
      </c>
      <c r="W120" s="130">
        <f t="shared" si="1"/>
        <v>0</v>
      </c>
      <c r="X120" s="130">
        <f t="shared" si="1"/>
        <v>0</v>
      </c>
      <c r="Y120" s="130">
        <f t="shared" si="1"/>
        <v>0</v>
      </c>
      <c r="Z120" s="130">
        <f t="shared" si="1"/>
        <v>0</v>
      </c>
      <c r="AA120" s="130">
        <f t="shared" si="1"/>
        <v>0</v>
      </c>
      <c r="AB120" s="130">
        <f t="shared" si="1"/>
        <v>0</v>
      </c>
      <c r="AC120" s="130">
        <f t="shared" si="1"/>
        <v>0</v>
      </c>
      <c r="AD120" s="130">
        <f t="shared" si="1"/>
        <v>0</v>
      </c>
      <c r="AE120" s="130">
        <f t="shared" si="1"/>
        <v>0</v>
      </c>
      <c r="AF120" s="130">
        <f t="shared" si="1"/>
        <v>0</v>
      </c>
      <c r="AG120" s="130">
        <f t="shared" si="1"/>
        <v>0</v>
      </c>
      <c r="AH120" s="130">
        <f t="shared" si="1"/>
        <v>0</v>
      </c>
      <c r="AI120" s="130">
        <f t="shared" si="1"/>
        <v>0</v>
      </c>
      <c r="AJ120" s="130">
        <f t="shared" si="1"/>
        <v>0</v>
      </c>
      <c r="AK120" s="130">
        <f t="shared" si="1"/>
        <v>0</v>
      </c>
      <c r="AL120" s="130">
        <f t="shared" si="1"/>
        <v>0</v>
      </c>
      <c r="AM120" s="130">
        <f t="shared" si="1"/>
        <v>0</v>
      </c>
      <c r="AN120" s="130">
        <f t="shared" si="1"/>
        <v>0</v>
      </c>
      <c r="AO120" s="130">
        <f t="shared" si="1"/>
        <v>0</v>
      </c>
      <c r="AP120" s="130">
        <f t="shared" si="1"/>
        <v>0</v>
      </c>
      <c r="AQ120" s="130">
        <f t="shared" si="1"/>
        <v>0</v>
      </c>
      <c r="AR120" s="130">
        <f t="shared" si="1"/>
        <v>0</v>
      </c>
      <c r="AS120" s="130">
        <f t="shared" si="1"/>
        <v>0</v>
      </c>
      <c r="AT120" s="130">
        <f t="shared" si="1"/>
        <v>0</v>
      </c>
      <c r="AU120" s="130">
        <f t="shared" si="1"/>
        <v>0</v>
      </c>
      <c r="AV120" s="130">
        <f t="shared" si="1"/>
        <v>0</v>
      </c>
      <c r="AW120" s="130">
        <f t="shared" si="1"/>
        <v>0</v>
      </c>
      <c r="AX120" s="130">
        <f t="shared" si="1"/>
        <v>0</v>
      </c>
      <c r="AY120" s="130">
        <f t="shared" si="1"/>
        <v>0</v>
      </c>
      <c r="AZ120" s="130">
        <f t="shared" si="1"/>
        <v>0</v>
      </c>
      <c r="BA120" s="130">
        <f t="shared" si="1"/>
        <v>0</v>
      </c>
      <c r="BB120" s="130">
        <f t="shared" si="1"/>
        <v>0</v>
      </c>
      <c r="BC120" s="130">
        <f t="shared" si="1"/>
        <v>0</v>
      </c>
      <c r="BD120" s="130">
        <f t="shared" si="1"/>
        <v>0</v>
      </c>
      <c r="BE120" s="130">
        <f t="shared" si="1"/>
        <v>0</v>
      </c>
      <c r="BF120" s="130">
        <f t="shared" si="1"/>
        <v>0</v>
      </c>
      <c r="BG120" s="130">
        <f t="shared" si="1"/>
        <v>0</v>
      </c>
      <c r="BH120" s="130">
        <f t="shared" si="1"/>
        <v>0</v>
      </c>
      <c r="BI120" s="130">
        <f t="shared" si="1"/>
        <v>0</v>
      </c>
      <c r="BJ120" s="130">
        <f t="shared" si="1"/>
        <v>0</v>
      </c>
      <c r="BK120" s="130">
        <f t="shared" si="1"/>
        <v>0</v>
      </c>
      <c r="BL120" s="130">
        <f t="shared" si="1"/>
        <v>0</v>
      </c>
      <c r="BM120" s="130">
        <f t="shared" si="1"/>
        <v>0</v>
      </c>
    </row>
    <row r="121" spans="1:74">
      <c r="A121" s="129" t="s">
        <v>322</v>
      </c>
      <c r="B121" s="130">
        <f>IFERROR(INDEX(B$3:B$117,MATCH($A$121,$A$3:$A$117,0),1),0)</f>
        <v>0</v>
      </c>
      <c r="C121" s="130">
        <f t="shared" ref="C121:BM121" si="2">IFERROR(INDEX(C$3:C$117,MATCH($A$121,$A$3:$A$117,0),1),0)</f>
        <v>0</v>
      </c>
      <c r="D121" s="130">
        <f t="shared" si="2"/>
        <v>0</v>
      </c>
      <c r="E121" s="130">
        <f t="shared" si="2"/>
        <v>26484.99</v>
      </c>
      <c r="F121" s="130">
        <f t="shared" si="2"/>
        <v>28118.240000000002</v>
      </c>
      <c r="G121" s="130">
        <f t="shared" si="2"/>
        <v>0</v>
      </c>
      <c r="H121" s="130">
        <f t="shared" si="2"/>
        <v>0</v>
      </c>
      <c r="I121" s="130">
        <f t="shared" si="2"/>
        <v>0</v>
      </c>
      <c r="J121" s="130">
        <f t="shared" si="2"/>
        <v>0</v>
      </c>
      <c r="K121" s="130">
        <f t="shared" si="2"/>
        <v>0</v>
      </c>
      <c r="L121" s="130">
        <f t="shared" si="2"/>
        <v>0</v>
      </c>
      <c r="M121" s="130">
        <f t="shared" si="2"/>
        <v>0</v>
      </c>
      <c r="N121" s="130">
        <f t="shared" si="2"/>
        <v>0</v>
      </c>
      <c r="O121" s="130">
        <f t="shared" si="2"/>
        <v>0</v>
      </c>
      <c r="P121" s="130">
        <f t="shared" si="2"/>
        <v>0</v>
      </c>
      <c r="Q121" s="130">
        <f t="shared" si="2"/>
        <v>0</v>
      </c>
      <c r="R121" s="130">
        <f t="shared" si="2"/>
        <v>0</v>
      </c>
      <c r="S121" s="130">
        <f t="shared" si="2"/>
        <v>0</v>
      </c>
      <c r="T121" s="130">
        <f t="shared" si="2"/>
        <v>0</v>
      </c>
      <c r="U121" s="130">
        <f t="shared" si="2"/>
        <v>0</v>
      </c>
      <c r="V121" s="130">
        <f t="shared" si="2"/>
        <v>0</v>
      </c>
      <c r="W121" s="130">
        <f t="shared" si="2"/>
        <v>0</v>
      </c>
      <c r="X121" s="130">
        <f t="shared" si="2"/>
        <v>0</v>
      </c>
      <c r="Y121" s="130">
        <f t="shared" si="2"/>
        <v>0</v>
      </c>
      <c r="Z121" s="130">
        <f t="shared" si="2"/>
        <v>0</v>
      </c>
      <c r="AA121" s="130">
        <f t="shared" si="2"/>
        <v>0</v>
      </c>
      <c r="AB121" s="130">
        <f t="shared" si="2"/>
        <v>0</v>
      </c>
      <c r="AC121" s="130">
        <f t="shared" si="2"/>
        <v>0</v>
      </c>
      <c r="AD121" s="130">
        <f t="shared" si="2"/>
        <v>0</v>
      </c>
      <c r="AE121" s="130">
        <f t="shared" si="2"/>
        <v>0</v>
      </c>
      <c r="AF121" s="130">
        <f t="shared" si="2"/>
        <v>0</v>
      </c>
      <c r="AG121" s="130">
        <f t="shared" si="2"/>
        <v>0</v>
      </c>
      <c r="AH121" s="130">
        <f t="shared" si="2"/>
        <v>0</v>
      </c>
      <c r="AI121" s="130">
        <f t="shared" si="2"/>
        <v>0</v>
      </c>
      <c r="AJ121" s="130">
        <f t="shared" si="2"/>
        <v>0</v>
      </c>
      <c r="AK121" s="130">
        <f t="shared" si="2"/>
        <v>0</v>
      </c>
      <c r="AL121" s="130">
        <f t="shared" si="2"/>
        <v>0</v>
      </c>
      <c r="AM121" s="130">
        <f t="shared" si="2"/>
        <v>0</v>
      </c>
      <c r="AN121" s="130">
        <f t="shared" si="2"/>
        <v>0</v>
      </c>
      <c r="AO121" s="130">
        <f t="shared" si="2"/>
        <v>0</v>
      </c>
      <c r="AP121" s="130">
        <f t="shared" si="2"/>
        <v>0</v>
      </c>
      <c r="AQ121" s="130">
        <f t="shared" si="2"/>
        <v>0</v>
      </c>
      <c r="AR121" s="130">
        <f t="shared" si="2"/>
        <v>0</v>
      </c>
      <c r="AS121" s="130">
        <f t="shared" si="2"/>
        <v>0</v>
      </c>
      <c r="AT121" s="130">
        <f t="shared" si="2"/>
        <v>0</v>
      </c>
      <c r="AU121" s="130">
        <f t="shared" si="2"/>
        <v>0</v>
      </c>
      <c r="AV121" s="130">
        <f t="shared" si="2"/>
        <v>0</v>
      </c>
      <c r="AW121" s="130">
        <f t="shared" si="2"/>
        <v>0</v>
      </c>
      <c r="AX121" s="130">
        <f t="shared" si="2"/>
        <v>0</v>
      </c>
      <c r="AY121" s="130">
        <f t="shared" si="2"/>
        <v>0</v>
      </c>
      <c r="AZ121" s="130">
        <f t="shared" si="2"/>
        <v>0</v>
      </c>
      <c r="BA121" s="130">
        <f t="shared" si="2"/>
        <v>0</v>
      </c>
      <c r="BB121" s="130">
        <f t="shared" si="2"/>
        <v>0</v>
      </c>
      <c r="BC121" s="130">
        <f t="shared" si="2"/>
        <v>0</v>
      </c>
      <c r="BD121" s="130">
        <f t="shared" si="2"/>
        <v>0</v>
      </c>
      <c r="BE121" s="130">
        <f t="shared" si="2"/>
        <v>0</v>
      </c>
      <c r="BF121" s="130">
        <f t="shared" si="2"/>
        <v>0</v>
      </c>
      <c r="BG121" s="130">
        <f t="shared" si="2"/>
        <v>0</v>
      </c>
      <c r="BH121" s="130">
        <f t="shared" si="2"/>
        <v>0</v>
      </c>
      <c r="BI121" s="130">
        <f t="shared" si="2"/>
        <v>0</v>
      </c>
      <c r="BJ121" s="130">
        <f t="shared" si="2"/>
        <v>0</v>
      </c>
      <c r="BK121" s="130">
        <f t="shared" si="2"/>
        <v>0</v>
      </c>
      <c r="BL121" s="130">
        <f t="shared" si="2"/>
        <v>0</v>
      </c>
      <c r="BM121" s="130">
        <f t="shared" si="2"/>
        <v>0</v>
      </c>
    </row>
    <row r="122" spans="1:74">
      <c r="A122" s="129" t="s">
        <v>324</v>
      </c>
      <c r="B122" s="130">
        <f>IFERROR(INDEX(B$3:B$117,MATCH($A$122,$A3:$A$117,0),1),0)</f>
        <v>0</v>
      </c>
      <c r="C122" s="130">
        <f>IFERROR(INDEX(C$3:C$117,MATCH($A$122,$A3:$A$117,0),1),0)</f>
        <v>0</v>
      </c>
      <c r="D122" s="130">
        <f>IFERROR(INDEX(D$3:D$117,MATCH($A$122,$A3:$A$117,0),1),0)</f>
        <v>0</v>
      </c>
      <c r="E122" s="130">
        <f>IFERROR(INDEX(E$3:E$117,MATCH($A$122,$A3:$A$117,0),1),0)</f>
        <v>50847.3</v>
      </c>
      <c r="F122" s="130">
        <f>IFERROR(INDEX(F$3:F$117,MATCH($A$122,$A3:$A$117,0),1),0)</f>
        <v>57494.73</v>
      </c>
      <c r="G122" s="130">
        <f>IFERROR(INDEX(G$3:G$117,MATCH($A$122,$A3:$A$117,0),1),0)</f>
        <v>0</v>
      </c>
      <c r="H122" s="130">
        <f>IFERROR(INDEX(H$3:H$117,MATCH($A$122,$A3:$A$117,0),1),0)</f>
        <v>0</v>
      </c>
      <c r="I122" s="130">
        <f>IFERROR(INDEX(I$3:I$117,MATCH($A$122,$A3:$A$117,0),1),0)</f>
        <v>0</v>
      </c>
      <c r="J122" s="130">
        <f>IFERROR(INDEX(J$3:J$117,MATCH($A$122,$A3:$A$117,0),1),0)</f>
        <v>0</v>
      </c>
      <c r="K122" s="130">
        <f>IFERROR(INDEX(K$3:K$117,MATCH($A$122,$A3:$A$117,0),1),0)</f>
        <v>0</v>
      </c>
      <c r="L122" s="130">
        <f>IFERROR(INDEX(L$3:L$117,MATCH($A$122,$A3:$A$117,0),1),0)</f>
        <v>0</v>
      </c>
      <c r="M122" s="130">
        <f>IFERROR(INDEX(M$3:M$117,MATCH($A$122,$A3:$A$117,0),1),0)</f>
        <v>0</v>
      </c>
      <c r="N122" s="130">
        <f>IFERROR(INDEX(N$3:N$117,MATCH($A$122,$A3:$A$117,0),1),0)</f>
        <v>0</v>
      </c>
      <c r="O122" s="130">
        <f>IFERROR(INDEX(O$3:O$117,MATCH($A$122,$A3:$A$117,0),1),0)</f>
        <v>0</v>
      </c>
      <c r="P122" s="130">
        <f>IFERROR(INDEX(P$3:P$117,MATCH($A$122,$A3:$A$117,0),1),0)</f>
        <v>0</v>
      </c>
      <c r="Q122" s="130">
        <f>IFERROR(INDEX(Q$3:Q$117,MATCH($A$122,$A3:$A$117,0),1),0)</f>
        <v>0</v>
      </c>
      <c r="R122" s="130">
        <f>IFERROR(INDEX(R$3:R$117,MATCH($A$122,$A3:$A$117,0),1),0)</f>
        <v>0</v>
      </c>
      <c r="S122" s="130">
        <f>IFERROR(INDEX(S$3:S$117,MATCH($A$122,$A3:$A$117,0),1),0)</f>
        <v>0</v>
      </c>
      <c r="T122" s="130">
        <f>IFERROR(INDEX(T$3:T$117,MATCH($A$122,$A3:$A$117,0),1),0)</f>
        <v>0</v>
      </c>
      <c r="U122" s="130">
        <f>IFERROR(INDEX(U$3:U$117,MATCH($A$122,$A3:$A$117,0),1),0)</f>
        <v>0</v>
      </c>
      <c r="V122" s="130">
        <f>IFERROR(INDEX(V$3:V$117,MATCH($A$122,$A3:$A$117,0),1),0)</f>
        <v>0</v>
      </c>
      <c r="W122" s="130">
        <f>IFERROR(INDEX(W$3:W$117,MATCH($A$122,$A3:$A$117,0),1),0)</f>
        <v>0</v>
      </c>
      <c r="X122" s="130">
        <f>IFERROR(INDEX(X$3:X$117,MATCH($A$122,$A3:$A$117,0),1),0)</f>
        <v>0</v>
      </c>
      <c r="Y122" s="130">
        <f>IFERROR(INDEX(Y$3:Y$117,MATCH($A$122,$A3:$A$117,0),1),0)</f>
        <v>0</v>
      </c>
      <c r="Z122" s="130">
        <f>IFERROR(INDEX(Z$3:Z$117,MATCH($A$122,$A3:$A$117,0),1),0)</f>
        <v>0</v>
      </c>
      <c r="AA122" s="130">
        <f>IFERROR(INDEX(AA$3:AA$117,MATCH($A$122,$A3:$A$117,0),1),0)</f>
        <v>0</v>
      </c>
      <c r="AB122" s="130">
        <f>IFERROR(INDEX(AB$3:AB$117,MATCH($A$122,$A3:$A$117,0),1),0)</f>
        <v>0</v>
      </c>
      <c r="AC122" s="130">
        <f>IFERROR(INDEX(AC$3:AC$117,MATCH($A$122,$A3:$A$117,0),1),0)</f>
        <v>0</v>
      </c>
      <c r="AD122" s="130">
        <f>IFERROR(INDEX(AD$3:AD$117,MATCH($A$122,$A3:$A$117,0),1),0)</f>
        <v>0</v>
      </c>
      <c r="AE122" s="130">
        <f>IFERROR(INDEX(AE$3:AE$117,MATCH($A$122,$A3:$A$117,0),1),0)</f>
        <v>0</v>
      </c>
      <c r="AF122" s="130">
        <f>IFERROR(INDEX(AF$3:AF$117,MATCH($A$122,$A3:$A$117,0),1),0)</f>
        <v>0</v>
      </c>
      <c r="AG122" s="130">
        <f>IFERROR(INDEX(AG$3:AG$117,MATCH($A$122,$A3:$A$117,0),1),0)</f>
        <v>0</v>
      </c>
      <c r="AH122" s="130">
        <f>IFERROR(INDEX(AH$3:AH$117,MATCH($A$122,$A3:$A$117,0),1),0)</f>
        <v>0</v>
      </c>
      <c r="AI122" s="130">
        <f>IFERROR(INDEX(AI$3:AI$117,MATCH($A$122,$A3:$A$117,0),1),0)</f>
        <v>0</v>
      </c>
      <c r="AJ122" s="130">
        <f>IFERROR(INDEX(AJ$3:AJ$117,MATCH($A$122,$A3:$A$117,0),1),0)</f>
        <v>0</v>
      </c>
      <c r="AK122" s="130">
        <f>IFERROR(INDEX(AK$3:AK$117,MATCH($A$122,$A3:$A$117,0),1),0)</f>
        <v>0</v>
      </c>
      <c r="AL122" s="130">
        <f>IFERROR(INDEX(AL$3:AL$117,MATCH($A$122,$A3:$A$117,0),1),0)</f>
        <v>0</v>
      </c>
      <c r="AM122" s="130">
        <f>IFERROR(INDEX(AM$3:AM$117,MATCH($A$122,$A3:$A$117,0),1),0)</f>
        <v>0</v>
      </c>
      <c r="AN122" s="130">
        <f>IFERROR(INDEX(AN$3:AN$117,MATCH($A$122,$A3:$A$117,0),1),0)</f>
        <v>0</v>
      </c>
      <c r="AO122" s="130">
        <f>IFERROR(INDEX(AO$3:AO$117,MATCH($A$122,$A3:$A$117,0),1),0)</f>
        <v>0</v>
      </c>
      <c r="AP122" s="130">
        <f>IFERROR(INDEX(AP$3:AP$117,MATCH($A$122,$A3:$A$117,0),1),0)</f>
        <v>0</v>
      </c>
      <c r="AQ122" s="130">
        <f>IFERROR(INDEX(AQ$3:AQ$117,MATCH($A$122,$A3:$A$117,0),1),0)</f>
        <v>0</v>
      </c>
      <c r="AR122" s="130">
        <f>IFERROR(INDEX(AR$3:AR$117,MATCH($A$122,$A3:$A$117,0),1),0)</f>
        <v>0</v>
      </c>
      <c r="AS122" s="130">
        <f>IFERROR(INDEX(AS$3:AS$117,MATCH($A$122,$A3:$A$117,0),1),0)</f>
        <v>0</v>
      </c>
      <c r="AT122" s="130">
        <f>IFERROR(INDEX(AT$3:AT$117,MATCH($A$122,$A3:$A$117,0),1),0)</f>
        <v>0</v>
      </c>
      <c r="AU122" s="130">
        <f>IFERROR(INDEX(AU$3:AU$117,MATCH($A$122,$A3:$A$117,0),1),0)</f>
        <v>0</v>
      </c>
      <c r="AV122" s="130">
        <f>IFERROR(INDEX(AV$3:AV$117,MATCH($A$122,$A3:$A$117,0),1),0)</f>
        <v>0</v>
      </c>
      <c r="AW122" s="130">
        <f>IFERROR(INDEX(AW$3:AW$117,MATCH($A$122,$A3:$A$117,0),1),0)</f>
        <v>0</v>
      </c>
      <c r="AX122" s="130">
        <f>IFERROR(INDEX(AX$3:AX$117,MATCH($A$122,$A3:$A$117,0),1),0)</f>
        <v>0</v>
      </c>
      <c r="AY122" s="130">
        <f>IFERROR(INDEX(AY$3:AY$117,MATCH($A$122,$A3:$A$117,0),1),0)</f>
        <v>0</v>
      </c>
      <c r="AZ122" s="130">
        <f>IFERROR(INDEX(AZ$3:AZ$117,MATCH($A$122,$A3:$A$117,0),1),0)</f>
        <v>0</v>
      </c>
      <c r="BA122" s="130">
        <f>IFERROR(INDEX(BA$3:BA$117,MATCH($A$122,$A3:$A$117,0),1),0)</f>
        <v>0</v>
      </c>
      <c r="BB122" s="130">
        <f>IFERROR(INDEX(BB$3:BB$117,MATCH($A$122,$A3:$A$117,0),1),0)</f>
        <v>0</v>
      </c>
      <c r="BC122" s="130">
        <f>IFERROR(INDEX(BC$3:BC$117,MATCH($A$122,$A3:$A$117,0),1),0)</f>
        <v>0</v>
      </c>
      <c r="BD122" s="130">
        <f>IFERROR(INDEX(BD$3:BD$117,MATCH($A$122,$A3:$A$117,0),1),0)</f>
        <v>0</v>
      </c>
      <c r="BE122" s="130">
        <f>IFERROR(INDEX(BE$3:BE$117,MATCH($A$122,$A3:$A$117,0),1),0)</f>
        <v>0</v>
      </c>
      <c r="BF122" s="130">
        <f>IFERROR(INDEX(BF$3:BF$117,MATCH($A$122,$A3:$A$117,0),1),0)</f>
        <v>0</v>
      </c>
      <c r="BG122" s="130">
        <f>IFERROR(INDEX(BG$3:BG$117,MATCH($A$122,$A3:$A$117,0),1),0)</f>
        <v>0</v>
      </c>
      <c r="BH122" s="130">
        <f>IFERROR(INDEX(BH$3:BH$117,MATCH($A$122,$A3:$A$117,0),1),0)</f>
        <v>0</v>
      </c>
      <c r="BI122" s="130">
        <f>IFERROR(INDEX(BI$3:BI$117,MATCH($A$122,$A3:$A$117,0),1),0)</f>
        <v>0</v>
      </c>
      <c r="BJ122" s="130">
        <f>IFERROR(INDEX(BJ$3:BJ$117,MATCH($A$122,$A3:$A$117,0),1),0)</f>
        <v>0</v>
      </c>
      <c r="BK122" s="130">
        <f>IFERROR(INDEX(BK$3:BK$117,MATCH($A$122,$A3:$A$117,0),1),0)</f>
        <v>0</v>
      </c>
      <c r="BL122" s="130">
        <f>IFERROR(INDEX(BL$3:BL$117,MATCH($A$122,$A3:$A$117,0),1),0)</f>
        <v>0</v>
      </c>
      <c r="BM122" s="130">
        <f>IFERROR(INDEX(BM$3:BM$117,MATCH($A$122,$A3:$A$117,0),1),0)</f>
        <v>0</v>
      </c>
    </row>
    <row r="123" spans="1:74" s="80" customFormat="1">
      <c r="A123" s="81" t="s">
        <v>2</v>
      </c>
      <c r="B123" s="80">
        <f>B119+B120+B121</f>
        <v>66.86</v>
      </c>
      <c r="C123" s="80">
        <f t="shared" ref="C123:BD123" si="3">C119+C120+C121</f>
        <v>0</v>
      </c>
      <c r="D123" s="80">
        <f t="shared" si="3"/>
        <v>0</v>
      </c>
      <c r="E123" s="80">
        <f t="shared" si="3"/>
        <v>26484.99</v>
      </c>
      <c r="F123" s="80">
        <f t="shared" si="3"/>
        <v>72893.8</v>
      </c>
      <c r="G123" s="80">
        <f t="shared" si="3"/>
        <v>0</v>
      </c>
      <c r="H123" s="80">
        <f t="shared" si="3"/>
        <v>0</v>
      </c>
      <c r="I123" s="80">
        <f t="shared" si="3"/>
        <v>0</v>
      </c>
      <c r="J123" s="80">
        <f t="shared" si="3"/>
        <v>0</v>
      </c>
      <c r="K123" s="80">
        <f t="shared" si="3"/>
        <v>0</v>
      </c>
      <c r="L123" s="80">
        <f t="shared" si="3"/>
        <v>0</v>
      </c>
      <c r="M123" s="80">
        <f t="shared" si="3"/>
        <v>0</v>
      </c>
      <c r="N123" s="80">
        <f t="shared" si="3"/>
        <v>0</v>
      </c>
      <c r="O123" s="80">
        <f t="shared" si="3"/>
        <v>0</v>
      </c>
      <c r="P123" s="80">
        <f t="shared" ref="P123:Q123" si="4">P119+P120+P121</f>
        <v>0</v>
      </c>
      <c r="Q123" s="80">
        <f t="shared" si="4"/>
        <v>0</v>
      </c>
      <c r="R123" s="80">
        <f t="shared" si="3"/>
        <v>0</v>
      </c>
      <c r="S123" s="80">
        <f t="shared" si="3"/>
        <v>0</v>
      </c>
      <c r="T123" s="80">
        <f t="shared" si="3"/>
        <v>0</v>
      </c>
      <c r="U123" s="80">
        <f t="shared" si="3"/>
        <v>0</v>
      </c>
      <c r="V123" s="80">
        <f t="shared" si="3"/>
        <v>0</v>
      </c>
      <c r="W123" s="80">
        <f t="shared" si="3"/>
        <v>0</v>
      </c>
      <c r="X123" s="80">
        <f t="shared" si="3"/>
        <v>0</v>
      </c>
      <c r="Y123" s="80">
        <f t="shared" si="3"/>
        <v>0</v>
      </c>
      <c r="Z123" s="80">
        <f t="shared" si="3"/>
        <v>0</v>
      </c>
      <c r="AA123" s="80">
        <f t="shared" si="3"/>
        <v>0</v>
      </c>
      <c r="AB123" s="80">
        <f t="shared" si="3"/>
        <v>0</v>
      </c>
      <c r="AC123" s="80">
        <f t="shared" si="3"/>
        <v>0</v>
      </c>
      <c r="AD123" s="80">
        <f t="shared" si="3"/>
        <v>0</v>
      </c>
      <c r="AE123" s="80">
        <f t="shared" si="3"/>
        <v>0</v>
      </c>
      <c r="AF123" s="80">
        <f t="shared" si="3"/>
        <v>0</v>
      </c>
      <c r="AG123" s="80">
        <f t="shared" si="3"/>
        <v>0</v>
      </c>
      <c r="AH123" s="80">
        <f t="shared" si="3"/>
        <v>0</v>
      </c>
      <c r="AI123" s="80">
        <f t="shared" si="3"/>
        <v>0</v>
      </c>
      <c r="AJ123" s="80">
        <f t="shared" si="3"/>
        <v>0</v>
      </c>
      <c r="AK123" s="80">
        <f t="shared" si="3"/>
        <v>0</v>
      </c>
      <c r="AL123" s="80">
        <f t="shared" si="3"/>
        <v>0</v>
      </c>
      <c r="AM123" s="80">
        <f t="shared" si="3"/>
        <v>0</v>
      </c>
      <c r="AN123" s="80">
        <f t="shared" si="3"/>
        <v>0</v>
      </c>
      <c r="AO123" s="80">
        <f t="shared" si="3"/>
        <v>0</v>
      </c>
      <c r="AP123" s="80">
        <f t="shared" si="3"/>
        <v>0</v>
      </c>
      <c r="AQ123" s="80">
        <f t="shared" si="3"/>
        <v>0</v>
      </c>
      <c r="AR123" s="80">
        <f t="shared" si="3"/>
        <v>0</v>
      </c>
      <c r="AS123" s="80">
        <f t="shared" si="3"/>
        <v>0</v>
      </c>
      <c r="AT123" s="80">
        <f t="shared" si="3"/>
        <v>0</v>
      </c>
      <c r="AU123" s="80">
        <f t="shared" si="3"/>
        <v>0</v>
      </c>
      <c r="AV123" s="80">
        <f t="shared" si="3"/>
        <v>0</v>
      </c>
      <c r="AW123" s="80">
        <f t="shared" si="3"/>
        <v>0</v>
      </c>
      <c r="AX123" s="80">
        <f t="shared" si="3"/>
        <v>0</v>
      </c>
      <c r="AY123" s="80">
        <f t="shared" si="3"/>
        <v>0</v>
      </c>
      <c r="AZ123" s="80">
        <f t="shared" si="3"/>
        <v>0</v>
      </c>
      <c r="BA123" s="80">
        <f t="shared" si="3"/>
        <v>0</v>
      </c>
      <c r="BB123" s="80">
        <f t="shared" si="3"/>
        <v>0</v>
      </c>
      <c r="BC123" s="80">
        <f t="shared" si="3"/>
        <v>0</v>
      </c>
      <c r="BD123" s="80">
        <f t="shared" si="3"/>
        <v>0</v>
      </c>
      <c r="BE123" s="80">
        <f t="shared" ref="BE123:BM123" si="5">+BE42+BE46+BE49</f>
        <v>0</v>
      </c>
      <c r="BF123" s="80">
        <f t="shared" si="5"/>
        <v>0</v>
      </c>
      <c r="BG123" s="80">
        <f t="shared" si="5"/>
        <v>0</v>
      </c>
      <c r="BH123" s="80">
        <f t="shared" si="5"/>
        <v>0</v>
      </c>
      <c r="BI123" s="80">
        <f t="shared" si="5"/>
        <v>0</v>
      </c>
      <c r="BJ123" s="80">
        <f t="shared" si="5"/>
        <v>0</v>
      </c>
      <c r="BK123" s="80">
        <f t="shared" si="5"/>
        <v>0</v>
      </c>
      <c r="BL123" s="80">
        <f t="shared" si="5"/>
        <v>0</v>
      </c>
      <c r="BM123" s="80">
        <f t="shared" si="5"/>
        <v>0</v>
      </c>
    </row>
    <row r="124" spans="1:74" s="80" customFormat="1">
      <c r="A124" s="81" t="s">
        <v>3</v>
      </c>
      <c r="B124" s="80">
        <f>B122</f>
        <v>0</v>
      </c>
      <c r="C124" s="80">
        <f t="shared" ref="C124:BM124" si="6">C122</f>
        <v>0</v>
      </c>
      <c r="D124" s="80">
        <f t="shared" si="6"/>
        <v>0</v>
      </c>
      <c r="E124" s="80">
        <f t="shared" si="6"/>
        <v>50847.3</v>
      </c>
      <c r="F124" s="80">
        <f t="shared" si="6"/>
        <v>57494.73</v>
      </c>
      <c r="G124" s="80">
        <f t="shared" si="6"/>
        <v>0</v>
      </c>
      <c r="H124" s="80">
        <f t="shared" si="6"/>
        <v>0</v>
      </c>
      <c r="I124" s="80">
        <f t="shared" si="6"/>
        <v>0</v>
      </c>
      <c r="J124" s="80">
        <f t="shared" si="6"/>
        <v>0</v>
      </c>
      <c r="K124" s="80">
        <f t="shared" si="6"/>
        <v>0</v>
      </c>
      <c r="L124" s="80">
        <f t="shared" si="6"/>
        <v>0</v>
      </c>
      <c r="M124" s="80">
        <f t="shared" si="6"/>
        <v>0</v>
      </c>
      <c r="N124" s="80">
        <f t="shared" si="6"/>
        <v>0</v>
      </c>
      <c r="O124" s="80">
        <f t="shared" si="6"/>
        <v>0</v>
      </c>
      <c r="P124" s="80">
        <f t="shared" ref="P124:Q124" si="7">P122</f>
        <v>0</v>
      </c>
      <c r="Q124" s="80">
        <f t="shared" si="7"/>
        <v>0</v>
      </c>
      <c r="R124" s="80">
        <f t="shared" si="6"/>
        <v>0</v>
      </c>
      <c r="S124" s="80">
        <f t="shared" si="6"/>
        <v>0</v>
      </c>
      <c r="T124" s="80">
        <f t="shared" si="6"/>
        <v>0</v>
      </c>
      <c r="U124" s="80">
        <f t="shared" si="6"/>
        <v>0</v>
      </c>
      <c r="V124" s="80">
        <f t="shared" si="6"/>
        <v>0</v>
      </c>
      <c r="W124" s="80">
        <f t="shared" si="6"/>
        <v>0</v>
      </c>
      <c r="X124" s="80">
        <f t="shared" si="6"/>
        <v>0</v>
      </c>
      <c r="Y124" s="80">
        <f t="shared" si="6"/>
        <v>0</v>
      </c>
      <c r="Z124" s="80">
        <f t="shared" si="6"/>
        <v>0</v>
      </c>
      <c r="AA124" s="80">
        <f t="shared" si="6"/>
        <v>0</v>
      </c>
      <c r="AB124" s="80">
        <f t="shared" si="6"/>
        <v>0</v>
      </c>
      <c r="AC124" s="80">
        <f t="shared" si="6"/>
        <v>0</v>
      </c>
      <c r="AD124" s="80">
        <f t="shared" si="6"/>
        <v>0</v>
      </c>
      <c r="AE124" s="80">
        <f t="shared" si="6"/>
        <v>0</v>
      </c>
      <c r="AF124" s="80">
        <f t="shared" si="6"/>
        <v>0</v>
      </c>
      <c r="AG124" s="80">
        <f t="shared" si="6"/>
        <v>0</v>
      </c>
      <c r="AH124" s="80">
        <f t="shared" si="6"/>
        <v>0</v>
      </c>
      <c r="AI124" s="80">
        <f t="shared" si="6"/>
        <v>0</v>
      </c>
      <c r="AJ124" s="80">
        <f t="shared" si="6"/>
        <v>0</v>
      </c>
      <c r="AK124" s="80">
        <f t="shared" si="6"/>
        <v>0</v>
      </c>
      <c r="AL124" s="80">
        <f t="shared" si="6"/>
        <v>0</v>
      </c>
      <c r="AM124" s="80">
        <f t="shared" si="6"/>
        <v>0</v>
      </c>
      <c r="AN124" s="80">
        <f t="shared" si="6"/>
        <v>0</v>
      </c>
      <c r="AO124" s="80">
        <f t="shared" si="6"/>
        <v>0</v>
      </c>
      <c r="AP124" s="80">
        <f t="shared" si="6"/>
        <v>0</v>
      </c>
      <c r="AQ124" s="80">
        <f t="shared" si="6"/>
        <v>0</v>
      </c>
      <c r="AR124" s="80">
        <f t="shared" si="6"/>
        <v>0</v>
      </c>
      <c r="AS124" s="80">
        <f t="shared" si="6"/>
        <v>0</v>
      </c>
      <c r="AT124" s="80">
        <f t="shared" si="6"/>
        <v>0</v>
      </c>
      <c r="AU124" s="80">
        <f t="shared" si="6"/>
        <v>0</v>
      </c>
      <c r="AV124" s="80">
        <f t="shared" si="6"/>
        <v>0</v>
      </c>
      <c r="AW124" s="80">
        <f t="shared" si="6"/>
        <v>0</v>
      </c>
      <c r="AX124" s="80">
        <f t="shared" si="6"/>
        <v>0</v>
      </c>
      <c r="AY124" s="80">
        <f t="shared" si="6"/>
        <v>0</v>
      </c>
      <c r="AZ124" s="80">
        <f t="shared" si="6"/>
        <v>0</v>
      </c>
      <c r="BA124" s="80">
        <f t="shared" si="6"/>
        <v>0</v>
      </c>
      <c r="BB124" s="80">
        <f t="shared" si="6"/>
        <v>0</v>
      </c>
      <c r="BC124" s="80">
        <f t="shared" si="6"/>
        <v>0</v>
      </c>
      <c r="BD124" s="80">
        <f t="shared" si="6"/>
        <v>0</v>
      </c>
      <c r="BE124" s="80">
        <f t="shared" si="6"/>
        <v>0</v>
      </c>
      <c r="BF124" s="80">
        <f t="shared" si="6"/>
        <v>0</v>
      </c>
      <c r="BG124" s="80">
        <f t="shared" si="6"/>
        <v>0</v>
      </c>
      <c r="BH124" s="80">
        <f t="shared" si="6"/>
        <v>0</v>
      </c>
      <c r="BI124" s="80">
        <f t="shared" si="6"/>
        <v>0</v>
      </c>
      <c r="BJ124" s="80">
        <f t="shared" si="6"/>
        <v>0</v>
      </c>
      <c r="BK124" s="80">
        <f t="shared" si="6"/>
        <v>0</v>
      </c>
      <c r="BL124" s="80">
        <f t="shared" si="6"/>
        <v>0</v>
      </c>
      <c r="BM124" s="80">
        <f t="shared" si="6"/>
        <v>0</v>
      </c>
    </row>
    <row r="125" spans="1:74" s="82" customFormat="1">
      <c r="A125" s="81" t="s">
        <v>4</v>
      </c>
      <c r="B125" s="82">
        <f>SUM(B123:B124)</f>
        <v>66.86</v>
      </c>
      <c r="C125" s="82">
        <f t="shared" ref="C125:BM125" si="8">SUM(C123:C124)</f>
        <v>0</v>
      </c>
      <c r="D125" s="82">
        <f t="shared" si="8"/>
        <v>0</v>
      </c>
      <c r="E125" s="82">
        <f t="shared" si="8"/>
        <v>77332.290000000008</v>
      </c>
      <c r="F125" s="82">
        <f t="shared" si="8"/>
        <v>130388.53</v>
      </c>
      <c r="G125" s="82">
        <f t="shared" si="8"/>
        <v>0</v>
      </c>
      <c r="H125" s="82">
        <f t="shared" si="8"/>
        <v>0</v>
      </c>
      <c r="I125" s="82">
        <f t="shared" si="8"/>
        <v>0</v>
      </c>
      <c r="J125" s="82">
        <f t="shared" si="8"/>
        <v>0</v>
      </c>
      <c r="K125" s="82">
        <f t="shared" si="8"/>
        <v>0</v>
      </c>
      <c r="L125" s="82">
        <f t="shared" si="8"/>
        <v>0</v>
      </c>
      <c r="M125" s="82">
        <f t="shared" si="8"/>
        <v>0</v>
      </c>
      <c r="N125" s="82">
        <f t="shared" si="8"/>
        <v>0</v>
      </c>
      <c r="O125" s="82">
        <f t="shared" si="8"/>
        <v>0</v>
      </c>
      <c r="P125" s="82">
        <f t="shared" ref="P125:Q125" si="9">SUM(P123:P124)</f>
        <v>0</v>
      </c>
      <c r="Q125" s="82">
        <f t="shared" si="9"/>
        <v>0</v>
      </c>
      <c r="R125" s="82">
        <f t="shared" si="8"/>
        <v>0</v>
      </c>
      <c r="S125" s="82">
        <f t="shared" si="8"/>
        <v>0</v>
      </c>
      <c r="T125" s="82">
        <f t="shared" si="8"/>
        <v>0</v>
      </c>
      <c r="U125" s="82">
        <f t="shared" si="8"/>
        <v>0</v>
      </c>
      <c r="V125" s="82">
        <f t="shared" si="8"/>
        <v>0</v>
      </c>
      <c r="W125" s="82">
        <f t="shared" si="8"/>
        <v>0</v>
      </c>
      <c r="X125" s="82">
        <f t="shared" si="8"/>
        <v>0</v>
      </c>
      <c r="Y125" s="82">
        <f t="shared" si="8"/>
        <v>0</v>
      </c>
      <c r="Z125" s="82">
        <f t="shared" si="8"/>
        <v>0</v>
      </c>
      <c r="AA125" s="82">
        <f t="shared" si="8"/>
        <v>0</v>
      </c>
      <c r="AB125" s="82">
        <f t="shared" si="8"/>
        <v>0</v>
      </c>
      <c r="AC125" s="82">
        <f t="shared" si="8"/>
        <v>0</v>
      </c>
      <c r="AD125" s="82">
        <f t="shared" si="8"/>
        <v>0</v>
      </c>
      <c r="AE125" s="82">
        <f t="shared" si="8"/>
        <v>0</v>
      </c>
      <c r="AF125" s="82">
        <f t="shared" si="8"/>
        <v>0</v>
      </c>
      <c r="AG125" s="82">
        <f t="shared" si="8"/>
        <v>0</v>
      </c>
      <c r="AH125" s="82">
        <f t="shared" si="8"/>
        <v>0</v>
      </c>
      <c r="AI125" s="82">
        <f t="shared" si="8"/>
        <v>0</v>
      </c>
      <c r="AJ125" s="82">
        <f t="shared" si="8"/>
        <v>0</v>
      </c>
      <c r="AK125" s="82">
        <f t="shared" si="8"/>
        <v>0</v>
      </c>
      <c r="AL125" s="82">
        <f t="shared" si="8"/>
        <v>0</v>
      </c>
      <c r="AM125" s="82">
        <f t="shared" si="8"/>
        <v>0</v>
      </c>
      <c r="AN125" s="82">
        <f t="shared" si="8"/>
        <v>0</v>
      </c>
      <c r="AO125" s="82">
        <f t="shared" si="8"/>
        <v>0</v>
      </c>
      <c r="AP125" s="82">
        <f t="shared" si="8"/>
        <v>0</v>
      </c>
      <c r="AQ125" s="82">
        <f t="shared" si="8"/>
        <v>0</v>
      </c>
      <c r="AR125" s="82">
        <f t="shared" si="8"/>
        <v>0</v>
      </c>
      <c r="AS125" s="82">
        <f t="shared" si="8"/>
        <v>0</v>
      </c>
      <c r="AT125" s="82">
        <f t="shared" si="8"/>
        <v>0</v>
      </c>
      <c r="AU125" s="82">
        <f t="shared" si="8"/>
        <v>0</v>
      </c>
      <c r="AV125" s="82">
        <f t="shared" si="8"/>
        <v>0</v>
      </c>
      <c r="AW125" s="82">
        <f t="shared" si="8"/>
        <v>0</v>
      </c>
      <c r="AX125" s="82">
        <f t="shared" si="8"/>
        <v>0</v>
      </c>
      <c r="AY125" s="82">
        <f t="shared" si="8"/>
        <v>0</v>
      </c>
      <c r="AZ125" s="82">
        <f t="shared" si="8"/>
        <v>0</v>
      </c>
      <c r="BA125" s="82">
        <f t="shared" si="8"/>
        <v>0</v>
      </c>
      <c r="BB125" s="82">
        <f t="shared" si="8"/>
        <v>0</v>
      </c>
      <c r="BC125" s="82">
        <f t="shared" si="8"/>
        <v>0</v>
      </c>
      <c r="BD125" s="82">
        <f t="shared" si="8"/>
        <v>0</v>
      </c>
      <c r="BE125" s="82">
        <f t="shared" si="8"/>
        <v>0</v>
      </c>
      <c r="BF125" s="82">
        <f t="shared" si="8"/>
        <v>0</v>
      </c>
      <c r="BG125" s="82">
        <f t="shared" si="8"/>
        <v>0</v>
      </c>
      <c r="BH125" s="82">
        <f t="shared" si="8"/>
        <v>0</v>
      </c>
      <c r="BI125" s="82">
        <f t="shared" si="8"/>
        <v>0</v>
      </c>
      <c r="BJ125" s="82">
        <f t="shared" si="8"/>
        <v>0</v>
      </c>
      <c r="BK125" s="82">
        <f t="shared" si="8"/>
        <v>0</v>
      </c>
      <c r="BL125" s="82">
        <f t="shared" si="8"/>
        <v>0</v>
      </c>
      <c r="BM125" s="82">
        <f t="shared" si="8"/>
        <v>0</v>
      </c>
    </row>
    <row r="126" spans="1:74">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row>
    <row r="127" spans="1:74">
      <c r="A127" s="4" t="s">
        <v>5</v>
      </c>
    </row>
    <row r="128" spans="1:74" s="3" customFormat="1">
      <c r="A128" t="s">
        <v>6</v>
      </c>
      <c r="B128" t="s">
        <v>3500</v>
      </c>
      <c r="C128" t="s">
        <v>3493</v>
      </c>
      <c r="D128" t="s">
        <v>3494</v>
      </c>
      <c r="E128" t="s">
        <v>529</v>
      </c>
      <c r="F128" t="s">
        <v>534</v>
      </c>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row>
    <row r="129" spans="1:74">
      <c r="A129" t="s">
        <v>416</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row>
    <row r="130" spans="1:74">
      <c r="A130" t="s">
        <v>417</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row>
    <row r="131" spans="1:74">
      <c r="A131" t="s">
        <v>346</v>
      </c>
      <c r="B131">
        <v>232923.24</v>
      </c>
      <c r="C131">
        <v>375902.73</v>
      </c>
      <c r="D131">
        <v>434448.94</v>
      </c>
      <c r="E131">
        <v>384912.54</v>
      </c>
      <c r="F131">
        <v>250793.69</v>
      </c>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row>
    <row r="132" spans="1:74">
      <c r="A132" t="s">
        <v>480</v>
      </c>
      <c r="B132">
        <v>232923.24</v>
      </c>
      <c r="C132">
        <v>375902.73</v>
      </c>
      <c r="D132">
        <v>434448.94</v>
      </c>
      <c r="E132">
        <v>384912.54</v>
      </c>
      <c r="F132">
        <v>250793.69</v>
      </c>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row>
    <row r="133" spans="1:74">
      <c r="A133" t="s">
        <v>309</v>
      </c>
      <c r="B133">
        <v>8789.35</v>
      </c>
      <c r="C133">
        <v>6319.37</v>
      </c>
      <c r="D133">
        <v>8835.7099999999991</v>
      </c>
      <c r="E133">
        <v>5279.39</v>
      </c>
      <c r="F133">
        <v>1572.87</v>
      </c>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row>
    <row r="134" spans="1:74">
      <c r="A134" t="s">
        <v>349</v>
      </c>
      <c r="B134">
        <v>241712.59</v>
      </c>
      <c r="C134">
        <v>382222.1</v>
      </c>
      <c r="D134">
        <v>443284.65</v>
      </c>
      <c r="E134">
        <v>390191.93</v>
      </c>
      <c r="F134">
        <v>252366.56</v>
      </c>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row>
    <row r="135" spans="1:74">
      <c r="A135" t="s">
        <v>418</v>
      </c>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row>
    <row r="136" spans="1:74">
      <c r="A136" t="s">
        <v>350</v>
      </c>
      <c r="B136">
        <v>174493.02</v>
      </c>
      <c r="C136">
        <v>258944.47</v>
      </c>
      <c r="D136">
        <v>294282.84999999998</v>
      </c>
      <c r="E136">
        <v>274550.46000000002</v>
      </c>
      <c r="F136">
        <v>182228.25</v>
      </c>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row>
    <row r="137" spans="1:74">
      <c r="A137" t="s">
        <v>481</v>
      </c>
      <c r="B137">
        <v>174493.02</v>
      </c>
      <c r="C137">
        <v>258944.47</v>
      </c>
      <c r="D137">
        <v>294282.84999999998</v>
      </c>
      <c r="E137">
        <v>274550.46000000002</v>
      </c>
      <c r="F137">
        <v>182228.25</v>
      </c>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row>
    <row r="138" spans="1:74">
      <c r="A138" t="s">
        <v>351</v>
      </c>
      <c r="B138">
        <v>29413.55</v>
      </c>
      <c r="C138">
        <v>57380.68</v>
      </c>
      <c r="D138">
        <v>51354.99</v>
      </c>
      <c r="E138">
        <v>56848.639999999999</v>
      </c>
      <c r="F138">
        <v>41259.620000000003</v>
      </c>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row>
    <row r="139" spans="1:74">
      <c r="A139" t="s">
        <v>352</v>
      </c>
      <c r="B139">
        <v>15073.5</v>
      </c>
      <c r="C139">
        <v>24433.25</v>
      </c>
      <c r="D139">
        <v>23556.82</v>
      </c>
      <c r="E139">
        <v>34930.269999999997</v>
      </c>
      <c r="F139">
        <v>16401.759999999998</v>
      </c>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row>
    <row r="140" spans="1:74">
      <c r="A140" t="s">
        <v>353</v>
      </c>
      <c r="B140">
        <v>14340.05</v>
      </c>
      <c r="C140">
        <v>32947.43</v>
      </c>
      <c r="D140">
        <v>27798.17</v>
      </c>
      <c r="E140">
        <v>21918.37</v>
      </c>
      <c r="F140">
        <v>24857.86</v>
      </c>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row>
    <row r="141" spans="1:74">
      <c r="A141" t="s">
        <v>419</v>
      </c>
      <c r="B141">
        <v>203906.57</v>
      </c>
      <c r="C141">
        <v>316325.15000000002</v>
      </c>
      <c r="D141">
        <v>345637.84</v>
      </c>
      <c r="E141">
        <v>331399.09000000003</v>
      </c>
      <c r="F141">
        <v>223487.87</v>
      </c>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row>
    <row r="142" spans="1:74">
      <c r="A142" t="s">
        <v>420</v>
      </c>
      <c r="B142">
        <v>37806.019999999997</v>
      </c>
      <c r="C142">
        <v>65896.960000000006</v>
      </c>
      <c r="D142">
        <v>97646.81</v>
      </c>
      <c r="E142">
        <v>58792.84</v>
      </c>
      <c r="F142">
        <v>28878.69</v>
      </c>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row>
    <row r="143" spans="1:74">
      <c r="A143" t="s">
        <v>357</v>
      </c>
      <c r="B143">
        <v>0.85</v>
      </c>
      <c r="C143">
        <v>1.54</v>
      </c>
      <c r="D143">
        <v>988.87</v>
      </c>
      <c r="E143">
        <v>490.77</v>
      </c>
      <c r="F143">
        <v>2184.5300000000002</v>
      </c>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row>
    <row r="144" spans="1:74">
      <c r="A144" t="s">
        <v>358</v>
      </c>
      <c r="B144">
        <v>7264.02</v>
      </c>
      <c r="C144">
        <v>12927.5</v>
      </c>
      <c r="D144">
        <v>19324.45</v>
      </c>
      <c r="E144">
        <v>11517.03</v>
      </c>
      <c r="F144">
        <v>5286.5</v>
      </c>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row>
    <row r="145" spans="1:74">
      <c r="A145" t="s">
        <v>421</v>
      </c>
      <c r="B145">
        <v>30541.15</v>
      </c>
      <c r="C145">
        <v>52967.92</v>
      </c>
      <c r="D145">
        <v>77333.490000000005</v>
      </c>
      <c r="E145">
        <v>46785.04</v>
      </c>
      <c r="F145">
        <v>21407.67</v>
      </c>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row>
    <row r="146" spans="1:74">
      <c r="A146" t="s">
        <v>422</v>
      </c>
      <c r="B146">
        <v>30541.15</v>
      </c>
      <c r="C146">
        <v>52967.92</v>
      </c>
      <c r="D146">
        <v>77333.490000000005</v>
      </c>
      <c r="E146">
        <v>46785.04</v>
      </c>
      <c r="F146">
        <v>21407.67</v>
      </c>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row>
    <row r="147" spans="1:74">
      <c r="A147" t="s">
        <v>423</v>
      </c>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row>
    <row r="148" spans="1:74">
      <c r="A148" t="s">
        <v>424</v>
      </c>
      <c r="B148">
        <v>30541.15</v>
      </c>
      <c r="C148">
        <v>52967.92</v>
      </c>
      <c r="D148">
        <v>77333.490000000005</v>
      </c>
      <c r="E148">
        <v>46785.04</v>
      </c>
      <c r="F148">
        <v>21407.67</v>
      </c>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row>
    <row r="149" spans="1:74">
      <c r="A149" t="s">
        <v>425</v>
      </c>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row>
    <row r="150" spans="1:74">
      <c r="A150" t="s">
        <v>426</v>
      </c>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row>
    <row r="151" spans="1:74">
      <c r="A151" t="s">
        <v>427</v>
      </c>
      <c r="B151">
        <v>-370.12</v>
      </c>
      <c r="C151">
        <v>0</v>
      </c>
      <c r="D151">
        <v>0</v>
      </c>
      <c r="E151">
        <v>0</v>
      </c>
      <c r="F151">
        <v>0</v>
      </c>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row>
    <row r="152" spans="1:74">
      <c r="A152" t="s">
        <v>428</v>
      </c>
      <c r="B152">
        <v>-370.12</v>
      </c>
      <c r="C152">
        <v>0</v>
      </c>
      <c r="D152">
        <v>0</v>
      </c>
      <c r="E152">
        <v>0</v>
      </c>
      <c r="F152">
        <v>0</v>
      </c>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row>
    <row r="153" spans="1:74">
      <c r="A153" t="s">
        <v>429</v>
      </c>
      <c r="B153">
        <v>29060.66</v>
      </c>
      <c r="C153">
        <v>52967.92</v>
      </c>
      <c r="D153">
        <v>77333.490000000005</v>
      </c>
      <c r="E153">
        <v>46785.04</v>
      </c>
      <c r="F153">
        <v>21407.67</v>
      </c>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row>
    <row r="154" spans="1:74">
      <c r="A154" t="s">
        <v>430</v>
      </c>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row>
    <row r="155" spans="1:74">
      <c r="A155" t="s">
        <v>490</v>
      </c>
      <c r="B155">
        <v>30541.15</v>
      </c>
      <c r="C155">
        <v>52967.92</v>
      </c>
      <c r="D155">
        <v>77333.490000000005</v>
      </c>
      <c r="E155">
        <v>46785.04</v>
      </c>
      <c r="F155">
        <v>21407.67</v>
      </c>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row>
    <row r="156" spans="1:74">
      <c r="A156" t="s">
        <v>431</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row>
    <row r="157" spans="1:74">
      <c r="A157" t="s">
        <v>491</v>
      </c>
      <c r="B157">
        <v>29060.66</v>
      </c>
      <c r="C157">
        <v>52967.92</v>
      </c>
      <c r="D157">
        <v>77333.490000000005</v>
      </c>
      <c r="E157">
        <v>46785.04</v>
      </c>
      <c r="F157">
        <v>21407.67</v>
      </c>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row>
    <row r="158" spans="1:74">
      <c r="A158" t="s">
        <v>432</v>
      </c>
      <c r="B158">
        <v>3.9699999999999999E-2</v>
      </c>
      <c r="C158">
        <v>7.9060000000000005E-2</v>
      </c>
      <c r="D158">
        <v>0.13241</v>
      </c>
      <c r="E158">
        <v>9.357E-2</v>
      </c>
      <c r="F158">
        <v>4.2814999999999999E-2</v>
      </c>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row>
    <row r="159" spans="1:74">
      <c r="A159" t="s">
        <v>476</v>
      </c>
      <c r="B159" t="s">
        <v>3497</v>
      </c>
      <c r="C159" t="s">
        <v>3498</v>
      </c>
      <c r="D159" t="s">
        <v>3499</v>
      </c>
      <c r="E159" t="s">
        <v>531</v>
      </c>
      <c r="F159" t="s">
        <v>532</v>
      </c>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row>
    <row r="160" spans="1:74">
      <c r="A160" t="s">
        <v>477</v>
      </c>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row>
    <row r="161" spans="1:74">
      <c r="A161" t="s">
        <v>533</v>
      </c>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row>
    <row r="162" spans="1:74">
      <c r="A162" t="s">
        <v>478</v>
      </c>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row>
    <row r="163" spans="1:74">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row>
    <row r="164" spans="1:74">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row>
    <row r="165" spans="1:74">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row>
    <row r="166" spans="1:74">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row>
    <row r="167" spans="1:74">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row>
    <row r="168" spans="1:74">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row>
    <row r="169" spans="1:74">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row>
    <row r="170" spans="1:74">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row>
    <row r="171" spans="1:74">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row>
    <row r="172" spans="1:74">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row>
    <row r="173" spans="1:74">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row>
    <row r="174" spans="1:74">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row>
    <row r="175" spans="1:74">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row>
    <row r="176" spans="1:74">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row>
    <row r="177" spans="1:74">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row>
    <row r="178" spans="1:74">
      <c r="B178" s="80"/>
      <c r="C178" s="80"/>
      <c r="D178" s="80"/>
      <c r="E178" s="80"/>
      <c r="F178" s="80"/>
      <c r="G178" s="80"/>
      <c r="H178" s="80"/>
      <c r="I178" s="80"/>
      <c r="J178" s="80"/>
      <c r="K178" s="80"/>
      <c r="L178" s="80"/>
      <c r="M178" s="80"/>
      <c r="N178" s="80"/>
      <c r="O178" s="80"/>
      <c r="P178" s="80"/>
      <c r="Q178" s="80"/>
      <c r="R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row>
    <row r="179" spans="1:74">
      <c r="B179" s="80"/>
      <c r="C179" s="80"/>
      <c r="D179" s="80"/>
      <c r="E179" s="80"/>
      <c r="F179" s="80"/>
      <c r="G179" s="80"/>
      <c r="H179" s="80"/>
      <c r="I179" s="80"/>
      <c r="J179" s="80"/>
      <c r="K179" s="80"/>
      <c r="L179" s="80"/>
      <c r="M179" s="80"/>
      <c r="N179" s="80"/>
      <c r="O179" s="80"/>
      <c r="P179" s="80"/>
      <c r="Q179" s="80"/>
      <c r="R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row>
    <row r="180" spans="1:74">
      <c r="B180" s="80"/>
      <c r="C180" s="80"/>
      <c r="D180" s="80"/>
      <c r="E180" s="80"/>
      <c r="F180" s="80"/>
      <c r="G180" s="80"/>
      <c r="H180" s="80"/>
      <c r="I180" s="80"/>
      <c r="J180" s="80"/>
      <c r="K180" s="80"/>
      <c r="L180" s="80"/>
      <c r="M180" s="80"/>
      <c r="N180" s="80"/>
      <c r="O180" s="80"/>
      <c r="P180" s="80"/>
      <c r="Q180" s="80"/>
      <c r="R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row>
    <row r="181" spans="1:74">
      <c r="B181" s="80"/>
      <c r="C181" s="80"/>
      <c r="D181" s="80"/>
      <c r="E181" s="80"/>
      <c r="F181" s="80"/>
      <c r="G181" s="80"/>
      <c r="H181" s="80"/>
      <c r="I181" s="80"/>
      <c r="J181" s="80"/>
      <c r="K181" s="80"/>
      <c r="L181" s="80"/>
      <c r="M181" s="80"/>
      <c r="N181" s="80"/>
      <c r="O181" s="80"/>
      <c r="P181" s="80"/>
      <c r="Q181" s="80"/>
      <c r="R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row>
    <row r="182" spans="1:74">
      <c r="B182" s="80"/>
      <c r="C182" s="80"/>
      <c r="D182" s="80"/>
      <c r="E182" s="80"/>
      <c r="F182" s="80"/>
      <c r="G182" s="80"/>
      <c r="H182" s="80"/>
      <c r="I182" s="80"/>
      <c r="J182" s="80"/>
      <c r="K182" s="80"/>
      <c r="L182" s="80"/>
      <c r="M182" s="80"/>
      <c r="N182" s="80"/>
      <c r="O182" s="80"/>
      <c r="P182" s="80"/>
      <c r="Q182" s="80"/>
      <c r="R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row>
    <row r="183" spans="1:74">
      <c r="B183" s="80"/>
      <c r="C183" s="80"/>
      <c r="D183" s="80"/>
      <c r="E183" s="80"/>
      <c r="F183" s="80"/>
      <c r="G183" s="80"/>
      <c r="H183" s="80"/>
      <c r="I183" s="80"/>
      <c r="J183" s="80"/>
      <c r="K183" s="80"/>
      <c r="L183" s="80"/>
      <c r="M183" s="80"/>
      <c r="N183" s="80"/>
      <c r="O183" s="80"/>
      <c r="P183" s="80"/>
      <c r="Q183" s="80"/>
      <c r="R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row>
    <row r="184" spans="1:74">
      <c r="B184" s="80"/>
      <c r="C184" s="80"/>
      <c r="D184" s="80"/>
      <c r="E184" s="80"/>
      <c r="F184" s="80"/>
      <c r="G184" s="80"/>
      <c r="H184" s="80"/>
      <c r="I184" s="80"/>
      <c r="J184" s="80"/>
      <c r="K184" s="80"/>
      <c r="L184" s="80"/>
      <c r="M184" s="80"/>
      <c r="N184" s="80"/>
      <c r="O184" s="80"/>
      <c r="P184" s="80"/>
      <c r="Q184" s="80"/>
      <c r="R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row>
    <row r="185" spans="1:74">
      <c r="B185" s="80"/>
      <c r="C185" s="80"/>
      <c r="D185" s="80"/>
      <c r="E185" s="80"/>
      <c r="F185" s="80"/>
      <c r="G185" s="80"/>
      <c r="H185" s="80"/>
      <c r="I185" s="80"/>
      <c r="J185" s="80"/>
      <c r="K185" s="80"/>
      <c r="L185" s="80"/>
      <c r="M185" s="80"/>
      <c r="N185" s="80"/>
      <c r="O185" s="80"/>
      <c r="P185" s="80"/>
      <c r="Q185" s="80"/>
      <c r="R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row>
    <row r="186" spans="1:74">
      <c r="B186" s="80"/>
      <c r="C186" s="80"/>
      <c r="D186" s="80"/>
      <c r="E186" s="80"/>
      <c r="F186" s="80"/>
      <c r="G186" s="80"/>
      <c r="H186" s="80"/>
      <c r="I186" s="80"/>
      <c r="J186" s="80"/>
      <c r="K186" s="80"/>
      <c r="L186" s="80"/>
      <c r="M186" s="80"/>
      <c r="N186" s="80"/>
      <c r="O186" s="80"/>
      <c r="P186" s="80"/>
      <c r="Q186" s="80"/>
      <c r="R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row>
    <row r="187" spans="1:74">
      <c r="B187" s="80"/>
      <c r="C187" s="80"/>
      <c r="D187" s="80"/>
      <c r="E187" s="80"/>
      <c r="F187" s="80"/>
      <c r="G187" s="80"/>
      <c r="H187" s="80"/>
      <c r="I187" s="80"/>
      <c r="J187" s="80"/>
      <c r="K187" s="80"/>
      <c r="L187" s="80"/>
      <c r="M187" s="80"/>
      <c r="N187" s="80"/>
      <c r="O187" s="80"/>
      <c r="P187" s="80"/>
      <c r="Q187" s="80"/>
      <c r="R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row>
    <row r="188" spans="1:74">
      <c r="B188" s="80"/>
      <c r="C188" s="80"/>
      <c r="D188" s="80"/>
      <c r="E188" s="80"/>
      <c r="F188" s="80"/>
      <c r="G188" s="80"/>
      <c r="H188" s="80"/>
      <c r="I188" s="80"/>
      <c r="J188" s="80"/>
      <c r="K188" s="80"/>
      <c r="L188" s="80"/>
      <c r="M188" s="80"/>
      <c r="N188" s="80"/>
      <c r="O188" s="80"/>
      <c r="P188" s="80"/>
      <c r="Q188" s="80"/>
      <c r="R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row>
    <row r="189" spans="1:74">
      <c r="B189" s="80"/>
      <c r="C189" s="80"/>
      <c r="D189" s="80"/>
      <c r="E189" s="80"/>
      <c r="F189" s="80"/>
      <c r="G189" s="80"/>
      <c r="H189" s="80"/>
      <c r="I189" s="80"/>
      <c r="J189" s="80"/>
      <c r="K189" s="80"/>
      <c r="L189" s="80"/>
      <c r="M189" s="80"/>
      <c r="N189" s="80"/>
      <c r="O189" s="80"/>
      <c r="P189" s="80"/>
      <c r="Q189" s="80"/>
      <c r="R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row>
    <row r="190" spans="1:74">
      <c r="B190" s="80"/>
      <c r="C190" s="80"/>
      <c r="D190" s="80"/>
      <c r="E190" s="80"/>
      <c r="F190" s="80"/>
      <c r="G190" s="80"/>
      <c r="H190" s="80"/>
      <c r="I190" s="80"/>
      <c r="J190" s="80"/>
      <c r="K190" s="80"/>
      <c r="L190" s="80"/>
      <c r="M190" s="80"/>
      <c r="N190" s="80"/>
      <c r="O190" s="80"/>
      <c r="P190" s="80"/>
      <c r="Q190" s="80"/>
      <c r="R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row>
    <row r="191" spans="1:74">
      <c r="B191" s="80"/>
      <c r="C191" s="80"/>
      <c r="D191" s="80"/>
      <c r="E191" s="80"/>
      <c r="F191" s="80"/>
      <c r="G191" s="80"/>
      <c r="H191" s="80"/>
      <c r="I191" s="80"/>
      <c r="J191" s="80"/>
      <c r="K191" s="80"/>
      <c r="L191" s="80"/>
      <c r="M191" s="80"/>
      <c r="N191" s="80"/>
      <c r="O191" s="80"/>
      <c r="P191" s="80"/>
      <c r="Q191" s="80"/>
      <c r="R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row>
    <row r="192" spans="1:74">
      <c r="B192" s="80"/>
      <c r="C192" s="80"/>
      <c r="D192" s="80"/>
      <c r="E192" s="80"/>
      <c r="F192" s="80"/>
      <c r="G192" s="80"/>
      <c r="H192" s="80"/>
      <c r="I192" s="80"/>
      <c r="J192" s="80"/>
      <c r="K192" s="80"/>
      <c r="L192" s="80"/>
      <c r="M192" s="80"/>
      <c r="N192" s="80"/>
      <c r="O192" s="80"/>
      <c r="P192" s="80"/>
      <c r="Q192" s="80"/>
      <c r="R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row>
    <row r="193" spans="2:71">
      <c r="B193" s="80"/>
      <c r="C193" s="80"/>
      <c r="D193" s="80"/>
      <c r="E193" s="80"/>
      <c r="F193" s="80"/>
      <c r="G193" s="80"/>
      <c r="H193" s="80"/>
      <c r="I193" s="80"/>
      <c r="J193" s="80"/>
      <c r="K193" s="80"/>
      <c r="L193" s="80"/>
      <c r="M193" s="80"/>
      <c r="N193" s="80"/>
      <c r="O193" s="80"/>
      <c r="P193" s="80"/>
      <c r="Q193" s="80"/>
      <c r="R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row>
    <row r="194" spans="2:71">
      <c r="B194" s="80"/>
      <c r="C194" s="80"/>
      <c r="D194" s="80"/>
      <c r="E194" s="80"/>
      <c r="F194" s="80"/>
      <c r="G194" s="80"/>
      <c r="H194" s="80"/>
      <c r="I194" s="80"/>
      <c r="J194" s="80"/>
      <c r="K194" s="80"/>
      <c r="L194" s="80"/>
      <c r="M194" s="80"/>
      <c r="N194" s="80"/>
      <c r="O194" s="80"/>
      <c r="P194" s="80"/>
      <c r="Q194" s="80"/>
      <c r="R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row>
    <row r="195" spans="2:71">
      <c r="B195" s="80"/>
      <c r="C195" s="80"/>
      <c r="D195" s="80"/>
      <c r="E195" s="80"/>
      <c r="F195" s="80"/>
      <c r="G195" s="80"/>
      <c r="H195" s="80"/>
      <c r="I195" s="80"/>
      <c r="J195" s="80"/>
      <c r="K195" s="80"/>
      <c r="L195" s="80"/>
      <c r="M195" s="80"/>
      <c r="N195" s="80"/>
      <c r="O195" s="80"/>
      <c r="P195" s="80"/>
      <c r="Q195" s="80"/>
      <c r="R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row>
    <row r="196" spans="2:71">
      <c r="B196" s="80"/>
      <c r="C196" s="80"/>
      <c r="D196" s="80"/>
      <c r="E196" s="80"/>
      <c r="F196" s="80"/>
      <c r="G196" s="80"/>
      <c r="H196" s="80"/>
      <c r="I196" s="80"/>
      <c r="J196" s="80"/>
      <c r="K196" s="80"/>
      <c r="L196" s="80"/>
      <c r="M196" s="80"/>
      <c r="N196" s="80"/>
      <c r="O196" s="80"/>
      <c r="P196" s="80"/>
      <c r="Q196" s="80"/>
      <c r="R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row>
    <row r="197" spans="2:71">
      <c r="B197" s="80"/>
      <c r="C197" s="80"/>
      <c r="D197" s="80"/>
      <c r="E197" s="80"/>
      <c r="F197" s="80"/>
      <c r="G197" s="80"/>
      <c r="H197" s="80"/>
      <c r="I197" s="80"/>
      <c r="J197" s="80"/>
      <c r="K197" s="80"/>
      <c r="L197" s="80"/>
      <c r="M197" s="80"/>
      <c r="N197" s="80"/>
      <c r="O197" s="80"/>
      <c r="P197" s="80"/>
      <c r="Q197" s="80"/>
      <c r="R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row>
    <row r="198" spans="2:71">
      <c r="B198" s="80"/>
      <c r="C198" s="80"/>
      <c r="D198" s="80"/>
      <c r="E198" s="80"/>
      <c r="F198" s="80"/>
      <c r="G198" s="80"/>
      <c r="H198" s="80"/>
      <c r="I198" s="80"/>
      <c r="J198" s="80"/>
      <c r="K198" s="80"/>
      <c r="L198" s="80"/>
      <c r="M198" s="80"/>
      <c r="N198" s="80"/>
      <c r="O198" s="80"/>
      <c r="P198" s="80"/>
      <c r="Q198" s="80"/>
      <c r="R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row>
    <row r="199" spans="2:71">
      <c r="B199" s="80"/>
      <c r="C199" s="80"/>
      <c r="D199" s="80"/>
      <c r="E199" s="80"/>
      <c r="F199" s="80"/>
      <c r="G199" s="80"/>
      <c r="H199" s="80"/>
      <c r="I199" s="80"/>
      <c r="J199" s="80"/>
      <c r="K199" s="80"/>
      <c r="L199" s="80"/>
      <c r="M199" s="80"/>
      <c r="N199" s="80"/>
      <c r="O199" s="80"/>
      <c r="P199" s="80"/>
      <c r="Q199" s="80"/>
      <c r="R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row>
    <row r="200" spans="2:71">
      <c r="B200" s="80"/>
      <c r="C200" s="80"/>
      <c r="D200" s="80"/>
      <c r="E200" s="80"/>
      <c r="F200" s="80"/>
      <c r="G200" s="80"/>
      <c r="H200" s="80"/>
      <c r="I200" s="80"/>
      <c r="J200" s="80"/>
      <c r="K200" s="80"/>
      <c r="L200" s="80"/>
      <c r="M200" s="80"/>
      <c r="N200" s="80"/>
      <c r="O200" s="80"/>
      <c r="P200" s="80"/>
      <c r="Q200" s="80"/>
      <c r="R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row>
    <row r="201" spans="2:71">
      <c r="B201" s="80"/>
      <c r="C201" s="80"/>
      <c r="D201" s="80"/>
      <c r="E201" s="80"/>
      <c r="F201" s="80"/>
      <c r="G201" s="80"/>
      <c r="H201" s="80"/>
      <c r="I201" s="80"/>
      <c r="J201" s="80"/>
      <c r="K201" s="80"/>
      <c r="L201" s="80"/>
      <c r="M201" s="80"/>
      <c r="N201" s="80"/>
      <c r="O201" s="80"/>
      <c r="P201" s="80"/>
      <c r="Q201" s="80"/>
      <c r="R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row>
    <row r="202" spans="2:71">
      <c r="B202" s="80"/>
      <c r="C202" s="80"/>
      <c r="D202" s="80"/>
      <c r="E202" s="80"/>
      <c r="F202" s="80"/>
      <c r="G202" s="80"/>
      <c r="H202" s="80"/>
      <c r="I202" s="80"/>
      <c r="J202" s="80"/>
      <c r="K202" s="80"/>
      <c r="L202" s="80"/>
      <c r="M202" s="80"/>
      <c r="N202" s="80"/>
      <c r="O202" s="80"/>
      <c r="P202" s="80"/>
      <c r="Q202" s="80"/>
      <c r="R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row>
    <row r="203" spans="2:71">
      <c r="B203" s="80"/>
      <c r="C203" s="80"/>
      <c r="D203" s="80"/>
      <c r="E203" s="80"/>
      <c r="F203" s="80"/>
      <c r="G203" s="80"/>
      <c r="H203" s="80"/>
      <c r="I203" s="80"/>
      <c r="J203" s="80"/>
      <c r="K203" s="80"/>
      <c r="L203" s="80"/>
      <c r="M203" s="80"/>
      <c r="N203" s="80"/>
      <c r="O203" s="80"/>
      <c r="P203" s="80"/>
      <c r="Q203" s="80"/>
      <c r="R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row>
    <row r="204" spans="2:71">
      <c r="B204" s="80"/>
      <c r="C204" s="80"/>
      <c r="D204" s="80"/>
      <c r="E204" s="80"/>
      <c r="F204" s="80"/>
      <c r="G204" s="80"/>
      <c r="H204" s="80"/>
      <c r="I204" s="80"/>
      <c r="J204" s="80"/>
      <c r="K204" s="80"/>
      <c r="L204" s="80"/>
      <c r="M204" s="80"/>
      <c r="N204" s="80"/>
      <c r="O204" s="80"/>
      <c r="P204" s="80"/>
      <c r="Q204" s="80"/>
      <c r="R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row>
    <row r="205" spans="2:71">
      <c r="B205" s="80"/>
      <c r="C205" s="80"/>
      <c r="D205" s="80"/>
      <c r="E205" s="80"/>
      <c r="F205" s="80"/>
      <c r="G205" s="80"/>
      <c r="H205" s="80"/>
      <c r="I205" s="80"/>
      <c r="J205" s="80"/>
      <c r="K205" s="80"/>
      <c r="L205" s="80"/>
      <c r="M205" s="80"/>
      <c r="N205" s="80"/>
      <c r="O205" s="80"/>
      <c r="P205" s="80"/>
      <c r="Q205" s="80"/>
      <c r="R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row>
    <row r="206" spans="2:71">
      <c r="B206" s="80"/>
      <c r="C206" s="80"/>
      <c r="D206" s="80"/>
      <c r="E206" s="80"/>
      <c r="F206" s="80"/>
      <c r="G206" s="80"/>
      <c r="H206" s="80"/>
      <c r="I206" s="80"/>
      <c r="J206" s="80"/>
      <c r="K206" s="80"/>
      <c r="L206" s="80"/>
      <c r="M206" s="80"/>
      <c r="N206" s="80"/>
      <c r="O206" s="80"/>
      <c r="P206" s="80"/>
      <c r="Q206" s="80"/>
      <c r="R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row>
    <row r="207" spans="2:71">
      <c r="B207" s="80"/>
      <c r="C207" s="80"/>
      <c r="D207" s="80"/>
      <c r="E207" s="80"/>
      <c r="F207" s="80"/>
      <c r="G207" s="80"/>
      <c r="H207" s="80"/>
      <c r="I207" s="80"/>
      <c r="J207" s="80"/>
      <c r="K207" s="80"/>
      <c r="L207" s="80"/>
      <c r="M207" s="80"/>
      <c r="N207" s="80"/>
      <c r="O207" s="80"/>
      <c r="P207" s="80"/>
      <c r="Q207" s="80"/>
      <c r="R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row>
    <row r="208" spans="2:71">
      <c r="B208" s="80"/>
      <c r="C208" s="80"/>
      <c r="D208" s="80"/>
      <c r="E208" s="80"/>
      <c r="F208" s="80"/>
      <c r="G208" s="80"/>
      <c r="H208" s="80"/>
      <c r="I208" s="80"/>
      <c r="J208" s="80"/>
      <c r="K208" s="80"/>
      <c r="L208" s="80"/>
      <c r="M208" s="80"/>
      <c r="N208" s="80"/>
      <c r="O208" s="80"/>
      <c r="P208" s="80"/>
      <c r="Q208" s="80"/>
      <c r="R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row>
    <row r="209" spans="1:120">
      <c r="B209" s="80"/>
      <c r="C209" s="80"/>
      <c r="D209" s="80"/>
      <c r="E209" s="80"/>
      <c r="F209" s="80"/>
      <c r="G209" s="80"/>
      <c r="H209" s="80"/>
      <c r="I209" s="80"/>
      <c r="J209" s="80"/>
      <c r="K209" s="80"/>
      <c r="L209" s="80"/>
      <c r="M209" s="80"/>
      <c r="N209" s="80"/>
      <c r="O209" s="80"/>
      <c r="P209" s="80"/>
      <c r="Q209" s="80"/>
      <c r="R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row>
    <row r="210" spans="1:120">
      <c r="B210" s="80"/>
      <c r="C210" s="80"/>
      <c r="D210" s="80"/>
      <c r="E210" s="80"/>
      <c r="F210" s="80"/>
      <c r="G210" s="80"/>
      <c r="H210" s="80"/>
      <c r="I210" s="80"/>
      <c r="J210" s="80"/>
      <c r="K210" s="80"/>
      <c r="L210" s="80"/>
      <c r="M210" s="80"/>
      <c r="N210" s="80"/>
      <c r="O210" s="80"/>
      <c r="P210" s="80"/>
      <c r="Q210" s="80"/>
      <c r="R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row>
    <row r="211" spans="1:120">
      <c r="B211" s="80"/>
      <c r="C211" s="80"/>
      <c r="D211" s="80"/>
      <c r="E211" s="80"/>
      <c r="F211" s="80"/>
      <c r="G211" s="80"/>
      <c r="H211" s="80"/>
      <c r="I211" s="80"/>
      <c r="J211" s="80"/>
      <c r="K211" s="80"/>
      <c r="L211" s="80"/>
      <c r="M211" s="80"/>
      <c r="N211" s="80"/>
      <c r="O211" s="80"/>
      <c r="P211" s="80"/>
      <c r="Q211" s="80"/>
      <c r="R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row>
    <row r="212" spans="1:120">
      <c r="B212" s="80"/>
      <c r="C212" s="80"/>
      <c r="D212" s="80"/>
      <c r="E212" s="80"/>
      <c r="F212" s="80"/>
      <c r="G212" s="80"/>
      <c r="H212" s="80"/>
      <c r="I212" s="80"/>
      <c r="J212" s="80"/>
      <c r="K212" s="80"/>
      <c r="L212" s="80"/>
      <c r="M212" s="80"/>
      <c r="N212" s="80"/>
      <c r="O212" s="80"/>
      <c r="P212" s="80"/>
      <c r="Q212" s="80"/>
      <c r="R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row>
    <row r="213" spans="1:120">
      <c r="A213" s="79" t="s">
        <v>354</v>
      </c>
      <c r="B213" s="130">
        <f>IFERROR(INDEX(B$129:B$212,MATCH($A$213,$A$129:$A$212,0),1),0)</f>
        <v>0</v>
      </c>
      <c r="C213" s="130">
        <f t="shared" ref="C213:BN213" si="10">IFERROR(INDEX(C$129:C$212,MATCH($A$213,$A$129:$A$212,0),1),0)</f>
        <v>0</v>
      </c>
      <c r="D213" s="130">
        <f t="shared" si="10"/>
        <v>0</v>
      </c>
      <c r="E213" s="130">
        <f t="shared" si="10"/>
        <v>0</v>
      </c>
      <c r="F213" s="130">
        <f t="shared" si="10"/>
        <v>0</v>
      </c>
      <c r="G213" s="130">
        <f t="shared" si="10"/>
        <v>0</v>
      </c>
      <c r="H213" s="130">
        <f t="shared" si="10"/>
        <v>0</v>
      </c>
      <c r="I213" s="130">
        <f t="shared" si="10"/>
        <v>0</v>
      </c>
      <c r="J213" s="130">
        <f t="shared" si="10"/>
        <v>0</v>
      </c>
      <c r="K213" s="130">
        <f t="shared" si="10"/>
        <v>0</v>
      </c>
      <c r="L213" s="130">
        <f t="shared" si="10"/>
        <v>0</v>
      </c>
      <c r="M213" s="130">
        <f t="shared" si="10"/>
        <v>0</v>
      </c>
      <c r="N213" s="130">
        <f t="shared" si="10"/>
        <v>0</v>
      </c>
      <c r="O213" s="130">
        <f t="shared" si="10"/>
        <v>0</v>
      </c>
      <c r="P213" s="130">
        <f t="shared" si="10"/>
        <v>0</v>
      </c>
      <c r="Q213" s="130">
        <f t="shared" si="10"/>
        <v>0</v>
      </c>
      <c r="R213" s="130">
        <f t="shared" si="10"/>
        <v>0</v>
      </c>
      <c r="S213" s="130">
        <f t="shared" si="10"/>
        <v>0</v>
      </c>
      <c r="T213" s="130">
        <f t="shared" si="10"/>
        <v>0</v>
      </c>
      <c r="U213" s="130">
        <f t="shared" si="10"/>
        <v>0</v>
      </c>
      <c r="V213" s="130">
        <f t="shared" si="10"/>
        <v>0</v>
      </c>
      <c r="W213" s="130">
        <f t="shared" si="10"/>
        <v>0</v>
      </c>
      <c r="X213" s="130">
        <f t="shared" si="10"/>
        <v>0</v>
      </c>
      <c r="Y213" s="130">
        <f t="shared" si="10"/>
        <v>0</v>
      </c>
      <c r="Z213" s="130">
        <f t="shared" si="10"/>
        <v>0</v>
      </c>
      <c r="AA213" s="130">
        <f t="shared" si="10"/>
        <v>0</v>
      </c>
      <c r="AB213" s="130">
        <f t="shared" si="10"/>
        <v>0</v>
      </c>
      <c r="AC213" s="130">
        <f t="shared" si="10"/>
        <v>0</v>
      </c>
      <c r="AD213" s="130">
        <f t="shared" si="10"/>
        <v>0</v>
      </c>
      <c r="AE213" s="130">
        <f t="shared" si="10"/>
        <v>0</v>
      </c>
      <c r="AF213" s="130">
        <f t="shared" si="10"/>
        <v>0</v>
      </c>
      <c r="AG213" s="130">
        <f t="shared" si="10"/>
        <v>0</v>
      </c>
      <c r="AH213" s="130">
        <f t="shared" si="10"/>
        <v>0</v>
      </c>
      <c r="AI213" s="130">
        <f t="shared" si="10"/>
        <v>0</v>
      </c>
      <c r="AJ213" s="130">
        <f t="shared" si="10"/>
        <v>0</v>
      </c>
      <c r="AK213" s="130">
        <f t="shared" si="10"/>
        <v>0</v>
      </c>
      <c r="AL213" s="130">
        <f t="shared" si="10"/>
        <v>0</v>
      </c>
      <c r="AM213" s="130">
        <f t="shared" si="10"/>
        <v>0</v>
      </c>
      <c r="AN213" s="130">
        <f t="shared" si="10"/>
        <v>0</v>
      </c>
      <c r="AO213" s="130">
        <f t="shared" si="10"/>
        <v>0</v>
      </c>
      <c r="AP213" s="130">
        <f t="shared" si="10"/>
        <v>0</v>
      </c>
      <c r="AQ213" s="130">
        <f t="shared" si="10"/>
        <v>0</v>
      </c>
      <c r="AR213" s="130">
        <f t="shared" si="10"/>
        <v>0</v>
      </c>
      <c r="AS213" s="130">
        <f t="shared" si="10"/>
        <v>0</v>
      </c>
      <c r="AT213" s="130">
        <f t="shared" si="10"/>
        <v>0</v>
      </c>
      <c r="AU213" s="130">
        <f t="shared" si="10"/>
        <v>0</v>
      </c>
      <c r="AV213" s="130">
        <f t="shared" si="10"/>
        <v>0</v>
      </c>
      <c r="AW213" s="130">
        <f t="shared" si="10"/>
        <v>0</v>
      </c>
      <c r="AX213" s="130">
        <f t="shared" si="10"/>
        <v>0</v>
      </c>
      <c r="AY213" s="130">
        <f t="shared" si="10"/>
        <v>0</v>
      </c>
      <c r="AZ213" s="130">
        <f t="shared" si="10"/>
        <v>0</v>
      </c>
      <c r="BA213" s="130">
        <f t="shared" si="10"/>
        <v>0</v>
      </c>
      <c r="BB213" s="130">
        <f t="shared" si="10"/>
        <v>0</v>
      </c>
      <c r="BC213" s="130">
        <f t="shared" si="10"/>
        <v>0</v>
      </c>
      <c r="BD213" s="130">
        <f t="shared" si="10"/>
        <v>0</v>
      </c>
      <c r="BE213" s="130">
        <f t="shared" si="10"/>
        <v>0</v>
      </c>
      <c r="BF213" s="130">
        <f t="shared" si="10"/>
        <v>0</v>
      </c>
      <c r="BG213" s="130">
        <f t="shared" si="10"/>
        <v>0</v>
      </c>
      <c r="BH213" s="130">
        <f t="shared" si="10"/>
        <v>0</v>
      </c>
      <c r="BI213" s="130">
        <f t="shared" si="10"/>
        <v>0</v>
      </c>
      <c r="BJ213" s="130">
        <f t="shared" si="10"/>
        <v>0</v>
      </c>
      <c r="BK213" s="130">
        <f t="shared" si="10"/>
        <v>0</v>
      </c>
      <c r="BL213" s="130">
        <f t="shared" si="10"/>
        <v>0</v>
      </c>
      <c r="BM213" s="130">
        <f t="shared" si="10"/>
        <v>0</v>
      </c>
      <c r="BN213" s="130">
        <f t="shared" si="10"/>
        <v>0</v>
      </c>
    </row>
    <row r="214" spans="1:12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row>
    <row r="215" spans="1:120">
      <c r="A215" s="81" t="s">
        <v>7</v>
      </c>
      <c r="B215" s="80">
        <f>B213</f>
        <v>0</v>
      </c>
      <c r="C215" s="80">
        <f t="shared" ref="C215:BN215" si="11">C213</f>
        <v>0</v>
      </c>
      <c r="D215" s="80">
        <f t="shared" si="11"/>
        <v>0</v>
      </c>
      <c r="E215" s="80">
        <f t="shared" si="11"/>
        <v>0</v>
      </c>
      <c r="F215" s="80">
        <f t="shared" si="11"/>
        <v>0</v>
      </c>
      <c r="G215" s="80">
        <f t="shared" si="11"/>
        <v>0</v>
      </c>
      <c r="H215" s="80">
        <f t="shared" si="11"/>
        <v>0</v>
      </c>
      <c r="I215" s="80">
        <f t="shared" si="11"/>
        <v>0</v>
      </c>
      <c r="J215" s="80">
        <f t="shared" si="11"/>
        <v>0</v>
      </c>
      <c r="K215" s="80">
        <f t="shared" si="11"/>
        <v>0</v>
      </c>
      <c r="L215" s="80">
        <f t="shared" si="11"/>
        <v>0</v>
      </c>
      <c r="M215" s="80">
        <f t="shared" si="11"/>
        <v>0</v>
      </c>
      <c r="N215" s="80">
        <f t="shared" si="11"/>
        <v>0</v>
      </c>
      <c r="O215" s="80">
        <f t="shared" si="11"/>
        <v>0</v>
      </c>
      <c r="P215" s="80">
        <f t="shared" ref="P215:Q215" si="12">P213</f>
        <v>0</v>
      </c>
      <c r="Q215" s="80">
        <f t="shared" si="12"/>
        <v>0</v>
      </c>
      <c r="R215" s="80">
        <f t="shared" si="11"/>
        <v>0</v>
      </c>
      <c r="S215" s="80">
        <f t="shared" si="11"/>
        <v>0</v>
      </c>
      <c r="T215" s="80">
        <f t="shared" si="11"/>
        <v>0</v>
      </c>
      <c r="U215" s="80">
        <f t="shared" si="11"/>
        <v>0</v>
      </c>
      <c r="V215" s="80">
        <f t="shared" si="11"/>
        <v>0</v>
      </c>
      <c r="W215" s="80">
        <f t="shared" si="11"/>
        <v>0</v>
      </c>
      <c r="X215" s="80">
        <f t="shared" si="11"/>
        <v>0</v>
      </c>
      <c r="Y215" s="80">
        <f t="shared" si="11"/>
        <v>0</v>
      </c>
      <c r="Z215" s="80">
        <f t="shared" si="11"/>
        <v>0</v>
      </c>
      <c r="AA215" s="80">
        <f t="shared" si="11"/>
        <v>0</v>
      </c>
      <c r="AB215" s="80">
        <f t="shared" si="11"/>
        <v>0</v>
      </c>
      <c r="AC215" s="80">
        <f t="shared" si="11"/>
        <v>0</v>
      </c>
      <c r="AD215" s="80">
        <f t="shared" si="11"/>
        <v>0</v>
      </c>
      <c r="AE215" s="80">
        <f t="shared" si="11"/>
        <v>0</v>
      </c>
      <c r="AF215" s="80">
        <f t="shared" si="11"/>
        <v>0</v>
      </c>
      <c r="AG215" s="80">
        <f t="shared" si="11"/>
        <v>0</v>
      </c>
      <c r="AH215" s="80">
        <f t="shared" si="11"/>
        <v>0</v>
      </c>
      <c r="AI215" s="80">
        <f t="shared" si="11"/>
        <v>0</v>
      </c>
      <c r="AJ215" s="80">
        <f t="shared" si="11"/>
        <v>0</v>
      </c>
      <c r="AK215" s="80">
        <f t="shared" si="11"/>
        <v>0</v>
      </c>
      <c r="AL215" s="80">
        <f t="shared" si="11"/>
        <v>0</v>
      </c>
      <c r="AM215" s="80">
        <f t="shared" si="11"/>
        <v>0</v>
      </c>
      <c r="AN215" s="80">
        <f t="shared" si="11"/>
        <v>0</v>
      </c>
      <c r="AO215" s="80">
        <f t="shared" si="11"/>
        <v>0</v>
      </c>
      <c r="AP215" s="80">
        <f t="shared" si="11"/>
        <v>0</v>
      </c>
      <c r="AQ215" s="80">
        <f t="shared" si="11"/>
        <v>0</v>
      </c>
      <c r="AR215" s="80">
        <f t="shared" si="11"/>
        <v>0</v>
      </c>
      <c r="AS215" s="80">
        <f t="shared" si="11"/>
        <v>0</v>
      </c>
      <c r="AT215" s="80">
        <f t="shared" si="11"/>
        <v>0</v>
      </c>
      <c r="AU215" s="80">
        <f t="shared" si="11"/>
        <v>0</v>
      </c>
      <c r="AV215" s="80">
        <f t="shared" si="11"/>
        <v>0</v>
      </c>
      <c r="AW215" s="80">
        <f t="shared" si="11"/>
        <v>0</v>
      </c>
      <c r="AX215" s="80">
        <f t="shared" si="11"/>
        <v>0</v>
      </c>
      <c r="AY215" s="80">
        <f t="shared" si="11"/>
        <v>0</v>
      </c>
      <c r="AZ215" s="80">
        <f t="shared" si="11"/>
        <v>0</v>
      </c>
      <c r="BA215" s="80">
        <f t="shared" si="11"/>
        <v>0</v>
      </c>
      <c r="BB215" s="80">
        <f t="shared" si="11"/>
        <v>0</v>
      </c>
      <c r="BC215" s="80">
        <f t="shared" si="11"/>
        <v>0</v>
      </c>
      <c r="BD215" s="80">
        <f t="shared" si="11"/>
        <v>0</v>
      </c>
      <c r="BE215" s="80">
        <f t="shared" si="11"/>
        <v>0</v>
      </c>
      <c r="BF215" s="80">
        <f t="shared" si="11"/>
        <v>0</v>
      </c>
      <c r="BG215" s="80">
        <f t="shared" si="11"/>
        <v>0</v>
      </c>
      <c r="BH215" s="80">
        <f t="shared" si="11"/>
        <v>0</v>
      </c>
      <c r="BI215" s="80">
        <f t="shared" si="11"/>
        <v>0</v>
      </c>
      <c r="BJ215" s="80">
        <f t="shared" si="11"/>
        <v>0</v>
      </c>
      <c r="BK215" s="80">
        <f t="shared" si="11"/>
        <v>0</v>
      </c>
      <c r="BL215" s="80">
        <f t="shared" si="11"/>
        <v>0</v>
      </c>
      <c r="BM215" s="80">
        <f t="shared" si="11"/>
        <v>0</v>
      </c>
      <c r="BN215" s="80">
        <f t="shared" si="11"/>
        <v>0</v>
      </c>
      <c r="BO215" s="80"/>
      <c r="BP215" s="80"/>
      <c r="BQ215" s="80"/>
      <c r="BR215" s="80"/>
      <c r="BS215" s="80"/>
    </row>
    <row r="216" spans="1:120">
      <c r="BT216" s="80"/>
      <c r="BU216" s="80"/>
      <c r="BV216" s="80"/>
      <c r="BW216" s="80"/>
      <c r="BX216" s="80"/>
      <c r="BY216" s="80"/>
      <c r="BZ216" s="80"/>
      <c r="CA216" s="80"/>
      <c r="CB216" s="80"/>
      <c r="CC216" s="80"/>
      <c r="CD216" s="80"/>
      <c r="CE216" s="80"/>
      <c r="CF216" s="80"/>
      <c r="CG216" s="80"/>
      <c r="CH216" s="80"/>
      <c r="CI216" s="80"/>
      <c r="CJ216" s="80"/>
      <c r="CK216" s="80"/>
      <c r="CL216" s="80"/>
      <c r="CM216" s="80"/>
      <c r="CN216" s="80"/>
      <c r="CO216" s="80"/>
      <c r="CP216" s="80"/>
      <c r="CQ216" s="80"/>
      <c r="CR216" s="80"/>
      <c r="CS216" s="80"/>
      <c r="CT216" s="80"/>
      <c r="CU216" s="80"/>
      <c r="CV216" s="80"/>
      <c r="CW216" s="80"/>
      <c r="CX216" s="80"/>
      <c r="CY216" s="80"/>
      <c r="CZ216" s="80"/>
      <c r="DA216" s="80"/>
      <c r="DB216" s="80"/>
      <c r="DC216" s="80"/>
      <c r="DD216" s="80"/>
      <c r="DE216" s="80"/>
      <c r="DF216" s="80"/>
      <c r="DG216" s="80"/>
      <c r="DH216" s="80"/>
      <c r="DI216" s="80"/>
      <c r="DJ216" s="80"/>
      <c r="DK216" s="80"/>
      <c r="DL216" s="80"/>
      <c r="DM216" s="80"/>
      <c r="DN216" s="80"/>
      <c r="DO216" s="80"/>
      <c r="DP216" s="80"/>
    </row>
    <row r="218" spans="1:120">
      <c r="A218" s="1" t="s">
        <v>8</v>
      </c>
    </row>
    <row r="219" spans="1:120">
      <c r="A219" t="s">
        <v>6</v>
      </c>
      <c r="B219" t="s">
        <v>3492</v>
      </c>
      <c r="C219" t="s">
        <v>3493</v>
      </c>
      <c r="D219" t="s">
        <v>3494</v>
      </c>
      <c r="E219" t="s">
        <v>529</v>
      </c>
      <c r="F219" t="s">
        <v>530</v>
      </c>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row>
    <row r="220" spans="1:120">
      <c r="A220" t="s">
        <v>433</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row>
    <row r="221" spans="1:120">
      <c r="A221" t="s">
        <v>434</v>
      </c>
      <c r="B221">
        <v>207627.61</v>
      </c>
      <c r="C221">
        <v>177086.45</v>
      </c>
      <c r="D221">
        <v>124118.53</v>
      </c>
      <c r="E221">
        <v>46785.04</v>
      </c>
      <c r="F221">
        <v>85630.67</v>
      </c>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row>
    <row r="222" spans="1:120">
      <c r="A222" t="s">
        <v>359</v>
      </c>
      <c r="B222">
        <v>47394.15</v>
      </c>
      <c r="C222">
        <v>35030.910000000003</v>
      </c>
      <c r="D222">
        <v>22403.22</v>
      </c>
      <c r="E222">
        <v>10800.04</v>
      </c>
      <c r="F222">
        <v>37230.720000000001</v>
      </c>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row>
    <row r="223" spans="1:120">
      <c r="A223" t="s">
        <v>435</v>
      </c>
      <c r="B223">
        <v>14664.96</v>
      </c>
      <c r="C223">
        <v>-1158.69</v>
      </c>
      <c r="D223">
        <v>7939.7</v>
      </c>
      <c r="E223">
        <v>3970.97</v>
      </c>
      <c r="F223">
        <v>19831.599999999999</v>
      </c>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row>
    <row r="224" spans="1:120">
      <c r="A224" t="s">
        <v>484</v>
      </c>
      <c r="B224">
        <v>-6708.75</v>
      </c>
      <c r="C224">
        <v>0</v>
      </c>
      <c r="D224">
        <v>0</v>
      </c>
      <c r="E224">
        <v>0</v>
      </c>
      <c r="F224">
        <v>0</v>
      </c>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row>
    <row r="225" spans="1:57">
      <c r="A225" t="s">
        <v>436</v>
      </c>
      <c r="B225">
        <v>0</v>
      </c>
      <c r="C225">
        <v>125.42</v>
      </c>
      <c r="D225">
        <v>122.51</v>
      </c>
      <c r="E225">
        <v>103.55</v>
      </c>
      <c r="F225">
        <v>1840.9</v>
      </c>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row>
    <row r="226" spans="1:57">
      <c r="A226" t="s">
        <v>437</v>
      </c>
      <c r="B226">
        <v>0</v>
      </c>
      <c r="C226">
        <v>125.42</v>
      </c>
      <c r="D226">
        <v>122.51</v>
      </c>
      <c r="E226">
        <v>103.55</v>
      </c>
      <c r="F226">
        <v>1840.9</v>
      </c>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row>
    <row r="227" spans="1:57">
      <c r="A227" t="s">
        <v>438</v>
      </c>
      <c r="B227">
        <v>131.94999999999999</v>
      </c>
      <c r="C227">
        <v>0</v>
      </c>
      <c r="D227">
        <v>0</v>
      </c>
      <c r="E227">
        <v>0</v>
      </c>
      <c r="F227">
        <v>0</v>
      </c>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row>
    <row r="228" spans="1:57">
      <c r="A228" t="s">
        <v>482</v>
      </c>
      <c r="B228">
        <v>131.94999999999999</v>
      </c>
      <c r="C228">
        <v>0</v>
      </c>
      <c r="D228">
        <v>0</v>
      </c>
      <c r="E228">
        <v>0</v>
      </c>
      <c r="F228">
        <v>0</v>
      </c>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row>
    <row r="229" spans="1:57">
      <c r="A229" t="s">
        <v>439</v>
      </c>
      <c r="B229">
        <v>0</v>
      </c>
      <c r="C229">
        <v>0</v>
      </c>
      <c r="D229">
        <v>0</v>
      </c>
      <c r="E229">
        <v>0</v>
      </c>
      <c r="F229">
        <v>-554.9</v>
      </c>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row>
    <row r="230" spans="1:57">
      <c r="A230" t="s">
        <v>440</v>
      </c>
      <c r="B230">
        <v>-1090.27</v>
      </c>
      <c r="C230">
        <v>-58.85</v>
      </c>
      <c r="D230">
        <v>0</v>
      </c>
      <c r="E230">
        <v>0</v>
      </c>
      <c r="F230">
        <v>-16.3</v>
      </c>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row>
    <row r="231" spans="1:57">
      <c r="A231" t="s">
        <v>348</v>
      </c>
      <c r="B231">
        <v>-1090.27</v>
      </c>
      <c r="C231">
        <v>-58.85</v>
      </c>
      <c r="D231">
        <v>0</v>
      </c>
      <c r="E231">
        <v>0</v>
      </c>
      <c r="F231">
        <v>-16.3</v>
      </c>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row>
    <row r="232" spans="1:57">
      <c r="A232" t="s">
        <v>357</v>
      </c>
      <c r="B232">
        <v>1482.03</v>
      </c>
      <c r="C232">
        <v>1481.18</v>
      </c>
      <c r="D232">
        <v>1479.64</v>
      </c>
      <c r="E232">
        <v>490.77</v>
      </c>
      <c r="F232">
        <v>8738.1</v>
      </c>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row>
    <row r="233" spans="1:57">
      <c r="A233" t="s">
        <v>358</v>
      </c>
      <c r="B233">
        <v>51032.99</v>
      </c>
      <c r="C233">
        <v>43768.97</v>
      </c>
      <c r="D233">
        <v>30841.48</v>
      </c>
      <c r="E233">
        <v>11517.03</v>
      </c>
      <c r="F233">
        <v>21146</v>
      </c>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row>
    <row r="234" spans="1:57">
      <c r="A234" t="s">
        <v>441</v>
      </c>
      <c r="B234">
        <v>1902.73</v>
      </c>
      <c r="C234">
        <v>0</v>
      </c>
      <c r="D234">
        <v>0</v>
      </c>
      <c r="E234">
        <v>0</v>
      </c>
      <c r="F234">
        <v>1121.9100000000001</v>
      </c>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row>
    <row r="235" spans="1:57">
      <c r="A235" t="s">
        <v>3501</v>
      </c>
      <c r="B235">
        <v>3548.81</v>
      </c>
      <c r="C235">
        <v>0</v>
      </c>
      <c r="D235">
        <v>1971.83</v>
      </c>
      <c r="E235">
        <v>866.1</v>
      </c>
      <c r="F235">
        <v>6129.41</v>
      </c>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row>
    <row r="236" spans="1:57">
      <c r="A236" t="s">
        <v>442</v>
      </c>
      <c r="B236">
        <v>0</v>
      </c>
      <c r="C236">
        <v>8435.2900000000009</v>
      </c>
      <c r="D236">
        <v>2106.0700000000002</v>
      </c>
      <c r="E236">
        <v>-244</v>
      </c>
      <c r="F236">
        <v>0</v>
      </c>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row>
    <row r="237" spans="1:57">
      <c r="A237" t="s">
        <v>443</v>
      </c>
      <c r="B237">
        <v>319986.2</v>
      </c>
      <c r="C237">
        <v>264710.68</v>
      </c>
      <c r="D237">
        <v>190982.98</v>
      </c>
      <c r="E237">
        <v>74289.5</v>
      </c>
      <c r="F237">
        <v>181098.11</v>
      </c>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row>
    <row r="238" spans="1:57">
      <c r="A238" t="s">
        <v>444</v>
      </c>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row>
    <row r="239" spans="1:57">
      <c r="A239" t="s">
        <v>445</v>
      </c>
      <c r="B239">
        <v>-26814.35</v>
      </c>
      <c r="C239">
        <v>-21582.73</v>
      </c>
      <c r="D239">
        <v>-61418.34</v>
      </c>
      <c r="E239">
        <v>-61997.97</v>
      </c>
      <c r="F239">
        <v>-33547.089999999997</v>
      </c>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row>
    <row r="240" spans="1:57">
      <c r="A240" t="s">
        <v>446</v>
      </c>
      <c r="B240">
        <v>-16258.83</v>
      </c>
      <c r="C240">
        <v>-12830.1</v>
      </c>
      <c r="D240">
        <v>-28762</v>
      </c>
      <c r="E240">
        <v>-1943.6</v>
      </c>
      <c r="F240">
        <v>1515.98</v>
      </c>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row>
    <row r="241" spans="1:57">
      <c r="A241" t="s">
        <v>447</v>
      </c>
      <c r="B241">
        <v>-16992.07</v>
      </c>
      <c r="C241">
        <v>-21988.33</v>
      </c>
      <c r="D241">
        <v>-17807.75</v>
      </c>
      <c r="E241">
        <v>-7223.81</v>
      </c>
      <c r="F241">
        <v>8707.06</v>
      </c>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row>
    <row r="242" spans="1:57">
      <c r="A242" t="s">
        <v>448</v>
      </c>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row>
    <row r="243" spans="1:57">
      <c r="A243" t="s">
        <v>449</v>
      </c>
      <c r="B243">
        <v>-38833.29</v>
      </c>
      <c r="C243">
        <v>41733.24</v>
      </c>
      <c r="D243">
        <v>77772.87</v>
      </c>
      <c r="E243">
        <v>103137.16</v>
      </c>
      <c r="F243">
        <v>22849.59</v>
      </c>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row>
    <row r="244" spans="1:57">
      <c r="A244" t="s">
        <v>450</v>
      </c>
      <c r="B244">
        <v>0</v>
      </c>
      <c r="C244">
        <v>882.56</v>
      </c>
      <c r="D244">
        <v>588.37</v>
      </c>
      <c r="E244">
        <v>294.19</v>
      </c>
      <c r="F244">
        <v>0</v>
      </c>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row>
    <row r="245" spans="1:57">
      <c r="A245" t="s">
        <v>451</v>
      </c>
      <c r="B245">
        <v>-2437.4899999999998</v>
      </c>
      <c r="C245">
        <v>2614.9299999999998</v>
      </c>
      <c r="D245">
        <v>14131.87</v>
      </c>
      <c r="E245">
        <v>20911.89</v>
      </c>
      <c r="F245">
        <v>-29851.48</v>
      </c>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row>
    <row r="246" spans="1:57">
      <c r="A246" t="s">
        <v>452</v>
      </c>
      <c r="B246">
        <v>218650.18</v>
      </c>
      <c r="C246">
        <v>253540.24</v>
      </c>
      <c r="D246">
        <v>175488</v>
      </c>
      <c r="E246">
        <v>127467.35</v>
      </c>
      <c r="F246">
        <v>150772.16</v>
      </c>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row>
    <row r="247" spans="1:57">
      <c r="A247" t="s">
        <v>453</v>
      </c>
      <c r="B247">
        <v>-46312.79</v>
      </c>
      <c r="C247">
        <v>-46296.480000000003</v>
      </c>
      <c r="D247">
        <v>-20667.87</v>
      </c>
      <c r="E247">
        <v>-14.79</v>
      </c>
      <c r="F247">
        <v>-12197.36</v>
      </c>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row>
    <row r="248" spans="1:57">
      <c r="A248" t="s">
        <v>360</v>
      </c>
      <c r="B248">
        <v>172337.39</v>
      </c>
      <c r="C248">
        <v>207243.76</v>
      </c>
      <c r="D248">
        <v>154820.13</v>
      </c>
      <c r="E248">
        <v>127452.56</v>
      </c>
      <c r="F248">
        <v>138574.81</v>
      </c>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row>
    <row r="249" spans="1:57">
      <c r="A249" t="s">
        <v>454</v>
      </c>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row>
    <row r="250" spans="1:57">
      <c r="A250" t="s">
        <v>3502</v>
      </c>
      <c r="B250">
        <v>0</v>
      </c>
      <c r="C250">
        <v>0</v>
      </c>
      <c r="D250">
        <v>0</v>
      </c>
      <c r="E250">
        <v>0</v>
      </c>
      <c r="F250">
        <v>-22000</v>
      </c>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row>
    <row r="251" spans="1:57">
      <c r="A251" t="s">
        <v>3503</v>
      </c>
      <c r="B251">
        <v>0</v>
      </c>
      <c r="C251">
        <v>0</v>
      </c>
      <c r="D251">
        <v>0</v>
      </c>
      <c r="E251">
        <v>0</v>
      </c>
      <c r="F251">
        <v>-22000</v>
      </c>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row>
    <row r="252" spans="1:57">
      <c r="A252" t="s">
        <v>3504</v>
      </c>
      <c r="B252">
        <v>0</v>
      </c>
      <c r="C252">
        <v>0</v>
      </c>
      <c r="D252">
        <v>0</v>
      </c>
      <c r="E252">
        <v>0</v>
      </c>
      <c r="F252">
        <v>22000</v>
      </c>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row>
    <row r="253" spans="1:57">
      <c r="A253" t="s">
        <v>3505</v>
      </c>
      <c r="B253">
        <v>0</v>
      </c>
      <c r="C253">
        <v>0</v>
      </c>
      <c r="D253">
        <v>0</v>
      </c>
      <c r="E253">
        <v>0</v>
      </c>
      <c r="F253">
        <v>22000</v>
      </c>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row>
    <row r="254" spans="1:57">
      <c r="A254" t="s">
        <v>3506</v>
      </c>
      <c r="B254">
        <v>0</v>
      </c>
      <c r="C254">
        <v>0</v>
      </c>
      <c r="D254">
        <v>0</v>
      </c>
      <c r="E254">
        <v>0</v>
      </c>
      <c r="F254">
        <v>22000</v>
      </c>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row>
    <row r="255" spans="1:57">
      <c r="A255" t="s">
        <v>455</v>
      </c>
      <c r="B255">
        <v>0</v>
      </c>
      <c r="C255">
        <v>0</v>
      </c>
      <c r="D255">
        <v>0</v>
      </c>
      <c r="E255">
        <v>0</v>
      </c>
      <c r="F255">
        <v>441.81</v>
      </c>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row>
    <row r="256" spans="1:57">
      <c r="A256" t="s">
        <v>456</v>
      </c>
      <c r="B256">
        <v>0</v>
      </c>
      <c r="C256">
        <v>0</v>
      </c>
      <c r="D256">
        <v>0</v>
      </c>
      <c r="E256">
        <v>0</v>
      </c>
      <c r="F256">
        <v>441.81</v>
      </c>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row>
    <row r="257" spans="1:57">
      <c r="A257" t="s">
        <v>361</v>
      </c>
      <c r="B257">
        <v>-181656.99</v>
      </c>
      <c r="C257">
        <v>-98579.77</v>
      </c>
      <c r="D257">
        <v>-40034.15</v>
      </c>
      <c r="E257">
        <v>-17477.29</v>
      </c>
      <c r="F257">
        <v>-36811.18</v>
      </c>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row>
    <row r="258" spans="1:57">
      <c r="A258" t="s">
        <v>456</v>
      </c>
      <c r="B258">
        <v>-180509.44</v>
      </c>
      <c r="C258">
        <v>-97222.45</v>
      </c>
      <c r="D258">
        <v>-38726.699999999997</v>
      </c>
      <c r="E258">
        <v>0</v>
      </c>
      <c r="F258">
        <v>-36158.86</v>
      </c>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row>
    <row r="259" spans="1:57">
      <c r="A259" t="s">
        <v>457</v>
      </c>
      <c r="B259">
        <v>-1147.54</v>
      </c>
      <c r="C259">
        <v>-1357.32</v>
      </c>
      <c r="D259">
        <v>-1307.45</v>
      </c>
      <c r="E259">
        <v>0</v>
      </c>
      <c r="F259">
        <v>-652.32000000000005</v>
      </c>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row>
    <row r="260" spans="1:57">
      <c r="A260" t="s">
        <v>485</v>
      </c>
      <c r="B260">
        <v>0</v>
      </c>
      <c r="C260">
        <v>0</v>
      </c>
      <c r="D260">
        <v>0</v>
      </c>
      <c r="E260">
        <v>0</v>
      </c>
      <c r="F260">
        <v>1.99</v>
      </c>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row>
    <row r="261" spans="1:57">
      <c r="A261" t="s">
        <v>458</v>
      </c>
      <c r="B261">
        <v>1090.27</v>
      </c>
      <c r="C261">
        <v>58.85</v>
      </c>
      <c r="D261">
        <v>0</v>
      </c>
      <c r="E261">
        <v>0</v>
      </c>
      <c r="F261">
        <v>275.42</v>
      </c>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row>
    <row r="262" spans="1:57">
      <c r="A262" t="s">
        <v>362</v>
      </c>
      <c r="B262">
        <v>-180566.71</v>
      </c>
      <c r="C262">
        <v>-98520.92</v>
      </c>
      <c r="D262">
        <v>-40034.15</v>
      </c>
      <c r="E262">
        <v>-17477.29</v>
      </c>
      <c r="F262">
        <v>-36091.97</v>
      </c>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row>
    <row r="263" spans="1:57">
      <c r="A263" t="s">
        <v>459</v>
      </c>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row>
    <row r="264" spans="1:57">
      <c r="A264" t="s">
        <v>460</v>
      </c>
      <c r="B264">
        <v>0</v>
      </c>
      <c r="C264">
        <v>-44775.56</v>
      </c>
      <c r="D264">
        <v>-44775.56</v>
      </c>
      <c r="E264">
        <v>-44775.56</v>
      </c>
      <c r="F264">
        <v>-33026.51</v>
      </c>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row>
    <row r="265" spans="1:57">
      <c r="A265" t="s">
        <v>461</v>
      </c>
      <c r="B265">
        <v>0</v>
      </c>
      <c r="C265">
        <v>0</v>
      </c>
      <c r="D265">
        <v>0</v>
      </c>
      <c r="E265">
        <v>0</v>
      </c>
      <c r="F265">
        <v>40000</v>
      </c>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row>
    <row r="266" spans="1:57">
      <c r="A266" t="s">
        <v>462</v>
      </c>
      <c r="B266">
        <v>0</v>
      </c>
      <c r="C266">
        <v>0</v>
      </c>
      <c r="D266">
        <v>0</v>
      </c>
      <c r="E266">
        <v>0</v>
      </c>
      <c r="F266">
        <v>40000</v>
      </c>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row>
    <row r="267" spans="1:57">
      <c r="A267" t="s">
        <v>463</v>
      </c>
      <c r="B267">
        <v>0</v>
      </c>
      <c r="C267">
        <v>0</v>
      </c>
      <c r="D267">
        <v>0</v>
      </c>
      <c r="E267">
        <v>0</v>
      </c>
      <c r="F267">
        <v>40000</v>
      </c>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row>
    <row r="268" spans="1:57">
      <c r="A268" t="s">
        <v>464</v>
      </c>
      <c r="B268">
        <v>-130321.66</v>
      </c>
      <c r="C268">
        <v>-85612.96</v>
      </c>
      <c r="D268">
        <v>-85612.96</v>
      </c>
      <c r="E268">
        <v>-8280.67</v>
      </c>
      <c r="F268">
        <v>-71184.62</v>
      </c>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row>
    <row r="269" spans="1:57">
      <c r="A269" t="s">
        <v>465</v>
      </c>
      <c r="B269">
        <v>-44708.7</v>
      </c>
      <c r="C269">
        <v>0</v>
      </c>
      <c r="D269">
        <v>0</v>
      </c>
      <c r="E269">
        <v>0</v>
      </c>
      <c r="F269">
        <v>-40000</v>
      </c>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row>
    <row r="270" spans="1:57">
      <c r="A270" t="s">
        <v>466</v>
      </c>
      <c r="B270">
        <v>-44708.7</v>
      </c>
      <c r="C270">
        <v>0</v>
      </c>
      <c r="D270">
        <v>0</v>
      </c>
      <c r="E270">
        <v>0</v>
      </c>
      <c r="F270">
        <v>0</v>
      </c>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row>
    <row r="271" spans="1:57">
      <c r="A271" t="s">
        <v>492</v>
      </c>
      <c r="B271">
        <v>0</v>
      </c>
      <c r="C271">
        <v>0</v>
      </c>
      <c r="D271">
        <v>0</v>
      </c>
      <c r="E271">
        <v>0</v>
      </c>
      <c r="F271">
        <v>-40000</v>
      </c>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row>
    <row r="272" spans="1:57">
      <c r="A272" t="s">
        <v>467</v>
      </c>
      <c r="B272">
        <v>-85612.96</v>
      </c>
      <c r="C272">
        <v>-85612.96</v>
      </c>
      <c r="D272">
        <v>-85612.96</v>
      </c>
      <c r="E272">
        <v>-8280.67</v>
      </c>
      <c r="F272">
        <v>-31184.62</v>
      </c>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row>
    <row r="273" spans="1:57">
      <c r="A273" t="s">
        <v>468</v>
      </c>
      <c r="B273">
        <v>-85612.96</v>
      </c>
      <c r="C273">
        <v>-85612.96</v>
      </c>
      <c r="D273">
        <v>-85612.96</v>
      </c>
      <c r="E273">
        <v>-8280.67</v>
      </c>
      <c r="F273">
        <v>-31184.62</v>
      </c>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row>
    <row r="274" spans="1:57">
      <c r="A274" t="s">
        <v>469</v>
      </c>
      <c r="B274">
        <v>-353.32</v>
      </c>
      <c r="C274">
        <v>-263.62</v>
      </c>
      <c r="D274">
        <v>-174.84</v>
      </c>
      <c r="E274">
        <v>-86.97</v>
      </c>
      <c r="F274">
        <v>-649.59</v>
      </c>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row>
    <row r="275" spans="1:57">
      <c r="A275" t="s">
        <v>470</v>
      </c>
      <c r="B275">
        <v>765000</v>
      </c>
      <c r="C275">
        <v>765000</v>
      </c>
      <c r="D275">
        <v>765000</v>
      </c>
      <c r="E275">
        <v>0</v>
      </c>
      <c r="F275">
        <v>0</v>
      </c>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row>
    <row r="276" spans="1:57">
      <c r="A276" t="s">
        <v>471</v>
      </c>
      <c r="B276">
        <v>-60000</v>
      </c>
      <c r="C276">
        <v>-60000</v>
      </c>
      <c r="D276">
        <v>-60000</v>
      </c>
      <c r="E276">
        <v>0</v>
      </c>
      <c r="F276">
        <v>0</v>
      </c>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row>
    <row r="277" spans="1:57">
      <c r="A277" t="s">
        <v>472</v>
      </c>
      <c r="B277">
        <v>-2282.4699999999998</v>
      </c>
      <c r="C277">
        <v>-2281.61</v>
      </c>
      <c r="D277">
        <v>-2280.08</v>
      </c>
      <c r="E277">
        <v>-1167.73</v>
      </c>
      <c r="F277">
        <v>-8399</v>
      </c>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row>
    <row r="278" spans="1:57">
      <c r="A278" t="s">
        <v>473</v>
      </c>
      <c r="B278">
        <v>-23466.12</v>
      </c>
      <c r="C278">
        <v>-23466.12</v>
      </c>
      <c r="D278">
        <v>-23466.12</v>
      </c>
      <c r="E278">
        <v>0</v>
      </c>
      <c r="F278">
        <v>0</v>
      </c>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row>
    <row r="279" spans="1:57">
      <c r="A279" t="s">
        <v>363</v>
      </c>
      <c r="B279">
        <v>548576.43999999994</v>
      </c>
      <c r="C279">
        <v>548600.13</v>
      </c>
      <c r="D279">
        <v>548690.43999999994</v>
      </c>
      <c r="E279">
        <v>-54310.94</v>
      </c>
      <c r="F279">
        <v>-73259.72</v>
      </c>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row>
    <row r="280" spans="1:57">
      <c r="A280" t="s">
        <v>364</v>
      </c>
      <c r="B280">
        <v>540347.12</v>
      </c>
      <c r="C280">
        <v>657322.97</v>
      </c>
      <c r="D280">
        <v>663476.42000000004</v>
      </c>
      <c r="E280">
        <v>55664.33</v>
      </c>
      <c r="F280">
        <v>29223.13</v>
      </c>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row>
    <row r="281" spans="1:57">
      <c r="A281" t="s">
        <v>474</v>
      </c>
      <c r="B281">
        <v>37900.47</v>
      </c>
      <c r="C281">
        <v>37900.47</v>
      </c>
      <c r="D281">
        <v>37900.47</v>
      </c>
      <c r="E281">
        <v>37900.47</v>
      </c>
      <c r="F281">
        <v>8677.34</v>
      </c>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row>
    <row r="282" spans="1:57">
      <c r="A282" t="s">
        <v>475</v>
      </c>
      <c r="B282">
        <v>578247.57999999996</v>
      </c>
      <c r="C282">
        <v>695223.44</v>
      </c>
      <c r="D282">
        <v>701376.89</v>
      </c>
      <c r="E282">
        <v>93564.800000000003</v>
      </c>
      <c r="F282">
        <v>37900.47</v>
      </c>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row>
    <row r="283" spans="1:57">
      <c r="A283" t="s">
        <v>476</v>
      </c>
      <c r="B283" t="s">
        <v>3497</v>
      </c>
      <c r="C283" t="s">
        <v>3498</v>
      </c>
      <c r="D283" t="s">
        <v>3499</v>
      </c>
      <c r="E283" t="s">
        <v>531</v>
      </c>
      <c r="F283" t="s">
        <v>532</v>
      </c>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row>
    <row r="284" spans="1:57">
      <c r="A284" t="s">
        <v>477</v>
      </c>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row>
    <row r="285" spans="1:57">
      <c r="A285" t="s">
        <v>533</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row>
    <row r="286" spans="1:57">
      <c r="A286" t="s">
        <v>478</v>
      </c>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row>
    <row r="287" spans="1:57">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row>
    <row r="288" spans="1:57">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row>
    <row r="289" spans="1:57">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row>
    <row r="290" spans="1:57">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row>
    <row r="291" spans="1:57">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row>
    <row r="292" spans="1:57">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row>
    <row r="293" spans="1:57">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row>
    <row r="294" spans="1:57">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row>
    <row r="295" spans="1:57">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row>
    <row r="296" spans="1:57">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row>
    <row r="297" spans="1:57">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row>
    <row r="298" spans="1:57">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row>
    <row r="299" spans="1:57">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row>
    <row r="300" spans="1:57">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row>
    <row r="301" spans="1:57">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row>
    <row r="302" spans="1:57">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row>
    <row r="303" spans="1:57">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row>
    <row r="304" spans="1:57">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row>
    <row r="305" spans="1:57">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row>
    <row r="306" spans="1:57">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row>
    <row r="307" spans="1:57">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row>
    <row r="308" spans="1:57">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row>
    <row r="309" spans="1:57">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row>
    <row r="310" spans="1:57">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row>
    <row r="311" spans="1:57">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row>
    <row r="312" spans="1:57">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row>
    <row r="322" spans="2:55">
      <c r="BC322" s="80"/>
    </row>
    <row r="323" spans="2:55">
      <c r="BC323" s="80"/>
    </row>
    <row r="324" spans="2:55">
      <c r="BC324" s="80"/>
    </row>
    <row r="325" spans="2:55">
      <c r="BC325" s="80"/>
    </row>
    <row r="326" spans="2:55">
      <c r="BC326" s="80"/>
    </row>
    <row r="327" spans="2:55">
      <c r="BC327" s="80"/>
    </row>
    <row r="328" spans="2:55">
      <c r="BC328" s="80"/>
    </row>
    <row r="329" spans="2:55">
      <c r="BC329" s="80"/>
    </row>
    <row r="330" spans="2:55">
      <c r="BC330" s="80"/>
    </row>
    <row r="331" spans="2:55">
      <c r="BC331" s="80"/>
    </row>
    <row r="332" spans="2:55">
      <c r="BC332" s="80"/>
    </row>
    <row r="333" spans="2:55">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c r="AQ333" s="80"/>
      <c r="AR333" s="80"/>
      <c r="AS333" s="80"/>
      <c r="AT333" s="80"/>
      <c r="AU333" s="80"/>
      <c r="AV333" s="80"/>
      <c r="AW333" s="80"/>
      <c r="AX333" s="80"/>
      <c r="AY333" s="80"/>
      <c r="AZ333" s="80"/>
      <c r="BA333" s="80"/>
      <c r="BB333" s="80"/>
      <c r="BC333" s="80"/>
    </row>
    <row r="334" spans="2:55">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c r="AV334" s="80"/>
      <c r="AW334" s="80"/>
      <c r="AX334" s="80"/>
      <c r="AY334" s="80"/>
      <c r="AZ334" s="80"/>
      <c r="BA334" s="80"/>
      <c r="BB334" s="80"/>
      <c r="BC334" s="80"/>
    </row>
    <row r="335" spans="2:55">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c r="AV335" s="80"/>
      <c r="AW335" s="80"/>
      <c r="AX335" s="80"/>
      <c r="AY335" s="80"/>
      <c r="AZ335" s="80"/>
      <c r="BA335" s="80"/>
      <c r="BB335" s="80"/>
      <c r="BC335" s="80"/>
    </row>
    <row r="336" spans="2:55">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c r="AL336" s="80"/>
      <c r="AM336" s="80"/>
      <c r="AN336" s="80"/>
      <c r="AO336" s="80"/>
      <c r="AP336" s="80"/>
      <c r="AQ336" s="80"/>
      <c r="AR336" s="80"/>
      <c r="AS336" s="80"/>
      <c r="AT336" s="80"/>
      <c r="AU336" s="80"/>
      <c r="AV336" s="80"/>
      <c r="AW336" s="80"/>
      <c r="AX336" s="80"/>
      <c r="AY336" s="80"/>
      <c r="AZ336" s="80"/>
      <c r="BA336" s="80"/>
      <c r="BB336" s="80"/>
      <c r="BC336" s="80"/>
    </row>
    <row r="337" spans="1:55">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c r="AQ337" s="80"/>
      <c r="AR337" s="80"/>
      <c r="AS337" s="80"/>
      <c r="AT337" s="80"/>
      <c r="AU337" s="80"/>
      <c r="AV337" s="80"/>
      <c r="AW337" s="80"/>
      <c r="AX337" s="80"/>
      <c r="AY337" s="80"/>
      <c r="AZ337" s="80"/>
      <c r="BA337" s="80"/>
      <c r="BB337" s="80"/>
      <c r="BC337" s="80"/>
    </row>
    <row r="338" spans="1:55">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c r="AQ338" s="80"/>
      <c r="AR338" s="80"/>
      <c r="AS338" s="80"/>
      <c r="AT338" s="80"/>
      <c r="AU338" s="80"/>
      <c r="AV338" s="80"/>
      <c r="AW338" s="80"/>
      <c r="AX338" s="80"/>
      <c r="AY338" s="80"/>
      <c r="AZ338" s="80"/>
      <c r="BA338" s="80"/>
      <c r="BB338" s="80"/>
      <c r="BC338" s="80"/>
    </row>
    <row r="339" spans="1:55">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c r="AQ339" s="80"/>
      <c r="AR339" s="80"/>
      <c r="AS339" s="80"/>
      <c r="AT339" s="80"/>
      <c r="AU339" s="80"/>
      <c r="AV339" s="80"/>
      <c r="AW339" s="80"/>
      <c r="AX339" s="80"/>
      <c r="AY339" s="80"/>
      <c r="AZ339" s="80"/>
      <c r="BA339" s="80"/>
      <c r="BB339" s="80"/>
      <c r="BC339" s="80"/>
    </row>
    <row r="340" spans="1:55">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c r="AQ340" s="80"/>
      <c r="AR340" s="80"/>
      <c r="AS340" s="80"/>
      <c r="AT340" s="80"/>
      <c r="AU340" s="80"/>
      <c r="AV340" s="80"/>
      <c r="AW340" s="80"/>
      <c r="AX340" s="80"/>
      <c r="AY340" s="80"/>
      <c r="AZ340" s="80"/>
      <c r="BA340" s="80"/>
      <c r="BB340" s="80"/>
      <c r="BC340" s="80"/>
    </row>
    <row r="341" spans="1:55">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c r="AQ341" s="80"/>
      <c r="AR341" s="80"/>
      <c r="AS341" s="80"/>
      <c r="AT341" s="80"/>
      <c r="AU341" s="80"/>
      <c r="AV341" s="80"/>
      <c r="AW341" s="80"/>
      <c r="AX341" s="80"/>
      <c r="AY341" s="80"/>
      <c r="AZ341" s="80"/>
      <c r="BA341" s="80"/>
      <c r="BB341" s="80"/>
      <c r="BC341" s="80"/>
    </row>
    <row r="342" spans="1:55">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c r="AV342" s="80"/>
      <c r="AW342" s="80"/>
      <c r="AX342" s="80"/>
      <c r="AY342" s="80"/>
      <c r="AZ342" s="80"/>
      <c r="BA342" s="80"/>
      <c r="BB342" s="80"/>
      <c r="BC342" s="80"/>
    </row>
    <row r="343" spans="1:55">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c r="AQ343" s="80"/>
      <c r="AR343" s="80"/>
      <c r="AS343" s="80"/>
      <c r="AT343" s="80"/>
      <c r="AU343" s="80"/>
      <c r="AV343" s="80"/>
      <c r="AW343" s="80"/>
      <c r="AX343" s="80"/>
      <c r="AY343" s="80"/>
      <c r="AZ343" s="80"/>
      <c r="BA343" s="80"/>
      <c r="BB343" s="80"/>
      <c r="BC343" s="80"/>
    </row>
    <row r="347" spans="1:55">
      <c r="R347" s="133" t="s">
        <v>376</v>
      </c>
      <c r="S347" s="133" t="s">
        <v>377</v>
      </c>
    </row>
    <row r="348" spans="1:55" s="83" customFormat="1" ht="17.25" thickBot="1">
      <c r="B348" s="5">
        <v>2008</v>
      </c>
      <c r="C348" s="5">
        <v>2009</v>
      </c>
      <c r="D348" s="5">
        <v>2010</v>
      </c>
      <c r="E348" s="5">
        <v>2011</v>
      </c>
      <c r="F348" s="5">
        <v>2012</v>
      </c>
      <c r="G348" s="5">
        <v>2013</v>
      </c>
      <c r="H348" s="5">
        <v>2014</v>
      </c>
      <c r="I348" s="5">
        <v>2015</v>
      </c>
      <c r="J348" s="5">
        <v>2016</v>
      </c>
      <c r="K348" s="5">
        <v>2017</v>
      </c>
      <c r="L348" s="5">
        <v>2018</v>
      </c>
      <c r="M348" s="5">
        <v>2019</v>
      </c>
      <c r="N348" s="5">
        <v>2020</v>
      </c>
      <c r="O348" s="5">
        <v>2021</v>
      </c>
      <c r="P348" s="5">
        <v>2022</v>
      </c>
      <c r="Q348" s="5">
        <v>2023</v>
      </c>
      <c r="R348" s="131">
        <v>10</v>
      </c>
      <c r="S348" s="132">
        <v>2023</v>
      </c>
    </row>
    <row r="349" spans="1:55">
      <c r="A349" s="84"/>
      <c r="B349" s="155" t="s">
        <v>11</v>
      </c>
      <c r="C349" s="155"/>
      <c r="D349" s="155"/>
      <c r="E349" s="155"/>
      <c r="F349" s="155"/>
      <c r="G349" s="155"/>
      <c r="H349" s="155"/>
      <c r="I349" s="155"/>
      <c r="J349" s="155"/>
      <c r="K349" s="155"/>
      <c r="L349" s="155"/>
      <c r="M349" s="155"/>
      <c r="N349" s="155"/>
      <c r="O349" s="114"/>
      <c r="P349" s="114"/>
      <c r="Q349" s="114"/>
      <c r="R349" s="6"/>
      <c r="S349" s="3"/>
    </row>
    <row r="350" spans="1:55">
      <c r="B350" s="176" t="s">
        <v>310</v>
      </c>
      <c r="C350" s="176"/>
      <c r="D350" s="176"/>
      <c r="E350" s="176"/>
      <c r="F350" s="176"/>
      <c r="G350" s="176"/>
      <c r="H350" s="176"/>
      <c r="I350" s="176"/>
      <c r="J350" s="176"/>
      <c r="K350" s="176"/>
      <c r="L350" s="176"/>
      <c r="M350" s="176"/>
      <c r="N350" s="176"/>
      <c r="O350" s="115"/>
      <c r="P350" s="115"/>
      <c r="Q350" s="115"/>
      <c r="R350" s="6"/>
      <c r="S350" s="3"/>
    </row>
    <row r="351" spans="1:55">
      <c r="B351" s="7" t="str">
        <f t="shared" ref="B351:Q353" si="13">IFERROR(VLOOKUP($B$350,$4:$126,MATCH($S351&amp;"/"&amp;B$348,$2:$2,0),FALSE),"")</f>
        <v/>
      </c>
      <c r="C351" s="7" t="str">
        <f t="shared" si="13"/>
        <v/>
      </c>
      <c r="D351" s="7" t="str">
        <f t="shared" si="13"/>
        <v/>
      </c>
      <c r="E351" s="7" t="str">
        <f t="shared" si="13"/>
        <v/>
      </c>
      <c r="F351" s="7" t="str">
        <f t="shared" si="13"/>
        <v/>
      </c>
      <c r="G351" s="7" t="str">
        <f t="shared" si="13"/>
        <v/>
      </c>
      <c r="H351" s="7" t="str">
        <f t="shared" si="13"/>
        <v/>
      </c>
      <c r="I351" s="7" t="str">
        <f t="shared" si="13"/>
        <v/>
      </c>
      <c r="J351" s="7" t="str">
        <f t="shared" si="13"/>
        <v/>
      </c>
      <c r="K351" s="7" t="str">
        <f t="shared" si="13"/>
        <v/>
      </c>
      <c r="L351" s="7" t="str">
        <f t="shared" si="13"/>
        <v/>
      </c>
      <c r="M351" s="7" t="str">
        <f t="shared" si="13"/>
        <v/>
      </c>
      <c r="N351" s="8" t="str">
        <f t="shared" si="13"/>
        <v/>
      </c>
      <c r="O351" s="8" t="str">
        <f t="shared" si="13"/>
        <v/>
      </c>
      <c r="P351" s="8">
        <f t="shared" si="13"/>
        <v>93564.800000000003</v>
      </c>
      <c r="Q351" s="8" t="str">
        <f t="shared" si="13"/>
        <v/>
      </c>
      <c r="R351" s="6"/>
      <c r="S351" s="9" t="s">
        <v>12</v>
      </c>
    </row>
    <row r="352" spans="1:55">
      <c r="B352" s="7" t="str">
        <f t="shared" si="13"/>
        <v/>
      </c>
      <c r="C352" s="7" t="str">
        <f t="shared" si="13"/>
        <v/>
      </c>
      <c r="D352" s="7" t="str">
        <f t="shared" si="13"/>
        <v/>
      </c>
      <c r="E352" s="7" t="str">
        <f t="shared" si="13"/>
        <v/>
      </c>
      <c r="F352" s="7" t="str">
        <f t="shared" si="13"/>
        <v/>
      </c>
      <c r="G352" s="7" t="str">
        <f t="shared" si="13"/>
        <v/>
      </c>
      <c r="H352" s="7" t="str">
        <f t="shared" si="13"/>
        <v/>
      </c>
      <c r="I352" s="7" t="str">
        <f t="shared" si="13"/>
        <v/>
      </c>
      <c r="J352" s="7" t="str">
        <f t="shared" si="13"/>
        <v/>
      </c>
      <c r="K352" s="7" t="str">
        <f t="shared" si="13"/>
        <v/>
      </c>
      <c r="L352" s="7" t="str">
        <f t="shared" si="13"/>
        <v/>
      </c>
      <c r="M352" s="7" t="str">
        <f t="shared" si="13"/>
        <v/>
      </c>
      <c r="N352" s="8" t="str">
        <f t="shared" si="13"/>
        <v/>
      </c>
      <c r="O352" s="8" t="str">
        <f t="shared" si="13"/>
        <v/>
      </c>
      <c r="P352" s="8">
        <f t="shared" si="13"/>
        <v>701376.89</v>
      </c>
      <c r="Q352" s="8" t="str">
        <f t="shared" si="13"/>
        <v/>
      </c>
      <c r="R352" s="6"/>
      <c r="S352" s="9" t="s">
        <v>13</v>
      </c>
    </row>
    <row r="353" spans="2:19">
      <c r="B353" s="7" t="str">
        <f t="shared" si="13"/>
        <v/>
      </c>
      <c r="C353" s="7" t="str">
        <f t="shared" si="13"/>
        <v/>
      </c>
      <c r="D353" s="7" t="str">
        <f t="shared" si="13"/>
        <v/>
      </c>
      <c r="E353" s="7" t="str">
        <f t="shared" si="13"/>
        <v/>
      </c>
      <c r="F353" s="7" t="str">
        <f t="shared" si="13"/>
        <v/>
      </c>
      <c r="G353" s="7" t="str">
        <f t="shared" si="13"/>
        <v/>
      </c>
      <c r="H353" s="7" t="str">
        <f t="shared" si="13"/>
        <v/>
      </c>
      <c r="I353" s="7" t="str">
        <f t="shared" si="13"/>
        <v/>
      </c>
      <c r="J353" s="7" t="str">
        <f t="shared" si="13"/>
        <v/>
      </c>
      <c r="K353" s="7" t="str">
        <f t="shared" si="13"/>
        <v/>
      </c>
      <c r="L353" s="7" t="str">
        <f t="shared" si="13"/>
        <v/>
      </c>
      <c r="M353" s="7" t="str">
        <f t="shared" si="13"/>
        <v/>
      </c>
      <c r="N353" s="8" t="str">
        <f t="shared" si="13"/>
        <v/>
      </c>
      <c r="O353" s="8" t="str">
        <f t="shared" si="13"/>
        <v/>
      </c>
      <c r="P353" s="8">
        <f t="shared" si="13"/>
        <v>695223.44</v>
      </c>
      <c r="Q353" s="8" t="str">
        <f t="shared" si="13"/>
        <v/>
      </c>
      <c r="R353" s="6"/>
      <c r="S353" s="9" t="s">
        <v>14</v>
      </c>
    </row>
    <row r="354" spans="2:19">
      <c r="B354" s="7" t="str">
        <f t="shared" ref="B354:M354" si="14">IFERROR(VLOOKUP($B$350,$4:$126,MATCH($S354&amp;"/"&amp;B$348,$2:$2,0),FALSE),"")</f>
        <v/>
      </c>
      <c r="C354" s="7" t="str">
        <f t="shared" si="14"/>
        <v/>
      </c>
      <c r="D354" s="7" t="str">
        <f t="shared" si="14"/>
        <v/>
      </c>
      <c r="E354" s="7" t="str">
        <f t="shared" si="14"/>
        <v/>
      </c>
      <c r="F354" s="7" t="str">
        <f t="shared" si="14"/>
        <v/>
      </c>
      <c r="G354" s="7" t="str">
        <f t="shared" si="14"/>
        <v/>
      </c>
      <c r="H354" s="7" t="str">
        <f t="shared" si="14"/>
        <v/>
      </c>
      <c r="I354" s="7" t="str">
        <f t="shared" si="14"/>
        <v/>
      </c>
      <c r="J354" s="7" t="str">
        <f t="shared" si="14"/>
        <v/>
      </c>
      <c r="K354" s="7" t="str">
        <f t="shared" si="14"/>
        <v/>
      </c>
      <c r="L354" s="7" t="str">
        <f t="shared" si="14"/>
        <v/>
      </c>
      <c r="M354" s="7" t="str">
        <f t="shared" si="14"/>
        <v/>
      </c>
      <c r="N354" s="8" t="str">
        <f>IFERROR(VLOOKUP($B$350,$4:$126,MATCH($S354&amp;"/"&amp;N$348,$2:$2,0),FALSE),IFERROR(VLOOKUP($B$350,$4:$126,MATCH($S353&amp;"/"&amp;N$348,$2:$2,0),FALSE),IFERROR(VLOOKUP($B$350,$4:$126,MATCH($S352&amp;"/"&amp;N$348,$2:$2,0),FALSE),IFERROR(VLOOKUP($B$350,$4:$126,MATCH($S351&amp;"/"&amp;N$348,$2:$2,0),FALSE),""))))</f>
        <v/>
      </c>
      <c r="O354" s="8">
        <f>IFERROR(VLOOKUP($B$350,$4:$126,MATCH($S354&amp;"/"&amp;O$348,$2:$2,0),FALSE),IFERROR(VLOOKUP($B$350,$4:$126,MATCH($S353&amp;"/"&amp;O$348,$2:$2,0),FALSE),IFERROR(VLOOKUP($B$350,$4:$126,MATCH($S352&amp;"/"&amp;O$348,$2:$2,0),FALSE),IFERROR(VLOOKUP($B$350,$4:$126,MATCH($S351&amp;"/"&amp;O$348,$2:$2,0),FALSE),""))))</f>
        <v>37900.47</v>
      </c>
      <c r="P354" s="8">
        <f>IFERROR(VLOOKUP($B$350,$4:$126,MATCH($S354&amp;"/"&amp;P$348,$2:$2,0),FALSE),IFERROR(VLOOKUP($B$350,$4:$126,MATCH($S353&amp;"/"&amp;P$348,$2:$2,0),FALSE),IFERROR(VLOOKUP($B$350,$4:$126,MATCH($S352&amp;"/"&amp;P$348,$2:$2,0),FALSE),IFERROR(VLOOKUP($B$350,$4:$126,MATCH($S351&amp;"/"&amp;P$348,$2:$2,0),FALSE),""))))</f>
        <v>578247.57999999996</v>
      </c>
      <c r="Q354" s="8" t="str">
        <f>IFERROR(VLOOKUP($B$350,$4:$126,MATCH($S354&amp;"/"&amp;Q$348,$2:$2,0),FALSE),IFERROR(VLOOKUP($B$350,$4:$126,MATCH($S353&amp;"/"&amp;Q$348,$2:$2,0),FALSE),IFERROR(VLOOKUP($B$350,$4:$126,MATCH($S352&amp;"/"&amp;Q$348,$2:$2,0),FALSE),IFERROR(VLOOKUP($B$350,$4:$126,MATCH($S351&amp;"/"&amp;Q$348,$2:$2,0),FALSE),""))))</f>
        <v/>
      </c>
      <c r="R354" s="6"/>
      <c r="S354" s="9" t="s">
        <v>15</v>
      </c>
    </row>
    <row r="355" spans="2:19">
      <c r="B355" s="12" t="e">
        <f t="shared" ref="B355:O355" si="15">+B354/B$402</f>
        <v>#VALUE!</v>
      </c>
      <c r="C355" s="12" t="e">
        <f t="shared" si="15"/>
        <v>#VALUE!</v>
      </c>
      <c r="D355" s="12" t="e">
        <f t="shared" si="15"/>
        <v>#VALUE!</v>
      </c>
      <c r="E355" s="12" t="e">
        <f t="shared" si="15"/>
        <v>#VALUE!</v>
      </c>
      <c r="F355" s="12" t="e">
        <f t="shared" si="15"/>
        <v>#VALUE!</v>
      </c>
      <c r="G355" s="12" t="e">
        <f t="shared" si="15"/>
        <v>#VALUE!</v>
      </c>
      <c r="H355" s="12" t="e">
        <f t="shared" si="15"/>
        <v>#VALUE!</v>
      </c>
      <c r="I355" s="12" t="e">
        <f t="shared" si="15"/>
        <v>#VALUE!</v>
      </c>
      <c r="J355" s="12" t="e">
        <f t="shared" si="15"/>
        <v>#VALUE!</v>
      </c>
      <c r="K355" s="12" t="e">
        <f t="shared" si="15"/>
        <v>#VALUE!</v>
      </c>
      <c r="L355" s="12" t="e">
        <f t="shared" si="15"/>
        <v>#VALUE!</v>
      </c>
      <c r="M355" s="12" t="e">
        <f t="shared" si="15"/>
        <v>#VALUE!</v>
      </c>
      <c r="N355" s="12" t="e">
        <f t="shared" si="15"/>
        <v>#VALUE!</v>
      </c>
      <c r="O355" s="12">
        <f t="shared" si="15"/>
        <v>5.2165652935891968E-2</v>
      </c>
      <c r="P355" s="12">
        <f t="shared" ref="P355:Q355" si="16">+P354/P$402</f>
        <v>0.39817663054288027</v>
      </c>
      <c r="Q355" s="12" t="e">
        <f t="shared" si="16"/>
        <v>#VALUE!</v>
      </c>
      <c r="R355" s="6"/>
      <c r="S355" s="11" t="s">
        <v>380</v>
      </c>
    </row>
    <row r="356" spans="2:19">
      <c r="B356" s="176" t="s">
        <v>311</v>
      </c>
      <c r="C356" s="176"/>
      <c r="D356" s="176"/>
      <c r="E356" s="176"/>
      <c r="F356" s="176"/>
      <c r="G356" s="176"/>
      <c r="H356" s="176"/>
      <c r="I356" s="176"/>
      <c r="J356" s="176"/>
      <c r="K356" s="176"/>
      <c r="L356" s="176"/>
      <c r="M356" s="176"/>
      <c r="N356" s="176"/>
      <c r="O356" s="115"/>
      <c r="P356" s="115"/>
      <c r="Q356" s="115"/>
      <c r="R356" s="6"/>
      <c r="S356" s="3"/>
    </row>
    <row r="357" spans="2:19">
      <c r="B357" s="8" t="str">
        <f t="shared" ref="B357:Q359" si="17">IFERROR(VLOOKUP($B$356,$4:$126,MATCH($S357&amp;"/"&amp;B$348,$2:$2,0),FALSE),"")</f>
        <v/>
      </c>
      <c r="C357" s="8" t="str">
        <f t="shared" si="17"/>
        <v/>
      </c>
      <c r="D357" s="8" t="str">
        <f t="shared" si="17"/>
        <v/>
      </c>
      <c r="E357" s="8" t="str">
        <f t="shared" si="17"/>
        <v/>
      </c>
      <c r="F357" s="8" t="str">
        <f t="shared" si="17"/>
        <v/>
      </c>
      <c r="G357" s="8" t="str">
        <f t="shared" si="17"/>
        <v/>
      </c>
      <c r="H357" s="8" t="str">
        <f t="shared" si="17"/>
        <v/>
      </c>
      <c r="I357" s="8" t="str">
        <f t="shared" si="17"/>
        <v/>
      </c>
      <c r="J357" s="8" t="str">
        <f t="shared" si="17"/>
        <v/>
      </c>
      <c r="K357" s="8" t="str">
        <f t="shared" si="17"/>
        <v/>
      </c>
      <c r="L357" s="8" t="str">
        <f t="shared" si="17"/>
        <v/>
      </c>
      <c r="M357" s="8" t="str">
        <f t="shared" si="17"/>
        <v/>
      </c>
      <c r="N357" s="8" t="str">
        <f t="shared" si="17"/>
        <v/>
      </c>
      <c r="O357" s="8" t="str">
        <f t="shared" si="17"/>
        <v/>
      </c>
      <c r="P357" s="8" t="str">
        <f t="shared" si="17"/>
        <v/>
      </c>
      <c r="Q357" s="8" t="str">
        <f t="shared" si="17"/>
        <v/>
      </c>
      <c r="R357" s="6"/>
      <c r="S357" s="9" t="s">
        <v>12</v>
      </c>
    </row>
    <row r="358" spans="2:19">
      <c r="B358" s="8" t="str">
        <f t="shared" si="17"/>
        <v/>
      </c>
      <c r="C358" s="8" t="str">
        <f t="shared" si="17"/>
        <v/>
      </c>
      <c r="D358" s="8" t="str">
        <f t="shared" si="17"/>
        <v/>
      </c>
      <c r="E358" s="8" t="str">
        <f t="shared" si="17"/>
        <v/>
      </c>
      <c r="F358" s="8" t="str">
        <f t="shared" si="17"/>
        <v/>
      </c>
      <c r="G358" s="8" t="str">
        <f t="shared" si="17"/>
        <v/>
      </c>
      <c r="H358" s="8" t="str">
        <f t="shared" si="17"/>
        <v/>
      </c>
      <c r="I358" s="8" t="str">
        <f t="shared" si="17"/>
        <v/>
      </c>
      <c r="J358" s="8" t="str">
        <f t="shared" si="17"/>
        <v/>
      </c>
      <c r="K358" s="8" t="str">
        <f t="shared" si="17"/>
        <v/>
      </c>
      <c r="L358" s="8" t="str">
        <f t="shared" si="17"/>
        <v/>
      </c>
      <c r="M358" s="8" t="str">
        <f t="shared" si="17"/>
        <v/>
      </c>
      <c r="N358" s="8" t="str">
        <f t="shared" si="17"/>
        <v/>
      </c>
      <c r="O358" s="8" t="str">
        <f t="shared" si="17"/>
        <v/>
      </c>
      <c r="P358" s="8" t="str">
        <f t="shared" si="17"/>
        <v/>
      </c>
      <c r="Q358" s="8" t="str">
        <f t="shared" si="17"/>
        <v/>
      </c>
      <c r="R358" s="6"/>
      <c r="S358" s="9" t="s">
        <v>13</v>
      </c>
    </row>
    <row r="359" spans="2:19">
      <c r="B359" s="8" t="str">
        <f t="shared" si="17"/>
        <v/>
      </c>
      <c r="C359" s="8" t="str">
        <f t="shared" si="17"/>
        <v/>
      </c>
      <c r="D359" s="8" t="str">
        <f t="shared" si="17"/>
        <v/>
      </c>
      <c r="E359" s="8" t="str">
        <f t="shared" si="17"/>
        <v/>
      </c>
      <c r="F359" s="8" t="str">
        <f t="shared" si="17"/>
        <v/>
      </c>
      <c r="G359" s="8" t="str">
        <f t="shared" si="17"/>
        <v/>
      </c>
      <c r="H359" s="8" t="str">
        <f t="shared" si="17"/>
        <v/>
      </c>
      <c r="I359" s="8" t="str">
        <f t="shared" si="17"/>
        <v/>
      </c>
      <c r="J359" s="8" t="str">
        <f t="shared" si="17"/>
        <v/>
      </c>
      <c r="K359" s="8" t="str">
        <f t="shared" si="17"/>
        <v/>
      </c>
      <c r="L359" s="8" t="str">
        <f t="shared" si="17"/>
        <v/>
      </c>
      <c r="M359" s="8" t="str">
        <f t="shared" si="17"/>
        <v/>
      </c>
      <c r="N359" s="8" t="str">
        <f t="shared" si="17"/>
        <v/>
      </c>
      <c r="O359" s="8" t="str">
        <f t="shared" si="17"/>
        <v/>
      </c>
      <c r="P359" s="8" t="str">
        <f t="shared" si="17"/>
        <v/>
      </c>
      <c r="Q359" s="8" t="str">
        <f t="shared" si="17"/>
        <v/>
      </c>
      <c r="R359" s="6"/>
      <c r="S359" s="9" t="s">
        <v>14</v>
      </c>
    </row>
    <row r="360" spans="2:19">
      <c r="B360" s="8" t="str">
        <f t="shared" ref="B360:Q360" si="18">IFERROR(VLOOKUP($B$356,$4:$126,MATCH($S360&amp;"/"&amp;B$348,$2:$2,0),FALSE),IFERROR(VLOOKUP($B$356,$4:$126,MATCH($S359&amp;"/"&amp;B$348,$2:$2,0),FALSE),IFERROR(VLOOKUP($B$356,$4:$126,MATCH($S358&amp;"/"&amp;B$348,$2:$2,0),FALSE),IFERROR(VLOOKUP($B$356,$4:$126,MATCH($S357&amp;"/"&amp;B$348,$2:$2,0),FALSE),""))))</f>
        <v/>
      </c>
      <c r="C360" s="8" t="str">
        <f t="shared" si="18"/>
        <v/>
      </c>
      <c r="D360" s="8" t="str">
        <f t="shared" si="18"/>
        <v/>
      </c>
      <c r="E360" s="8" t="str">
        <f t="shared" si="18"/>
        <v/>
      </c>
      <c r="F360" s="8" t="str">
        <f t="shared" si="18"/>
        <v/>
      </c>
      <c r="G360" s="8" t="str">
        <f t="shared" si="18"/>
        <v/>
      </c>
      <c r="H360" s="8" t="str">
        <f t="shared" si="18"/>
        <v/>
      </c>
      <c r="I360" s="8" t="str">
        <f t="shared" si="18"/>
        <v/>
      </c>
      <c r="J360" s="8" t="str">
        <f t="shared" si="18"/>
        <v/>
      </c>
      <c r="K360" s="8" t="str">
        <f t="shared" si="18"/>
        <v/>
      </c>
      <c r="L360" s="8" t="str">
        <f t="shared" si="18"/>
        <v/>
      </c>
      <c r="M360" s="8" t="str">
        <f t="shared" si="18"/>
        <v/>
      </c>
      <c r="N360" s="8" t="str">
        <f t="shared" si="18"/>
        <v/>
      </c>
      <c r="O360" s="8" t="str">
        <f t="shared" si="18"/>
        <v/>
      </c>
      <c r="P360" s="8" t="str">
        <f t="shared" si="18"/>
        <v/>
      </c>
      <c r="Q360" s="8" t="str">
        <f t="shared" si="18"/>
        <v/>
      </c>
      <c r="R360" s="6"/>
      <c r="S360" s="9" t="s">
        <v>15</v>
      </c>
    </row>
    <row r="361" spans="2:19">
      <c r="B361" s="12" t="e">
        <f t="shared" ref="B361:O361" si="19">+B360/B$402</f>
        <v>#VALUE!</v>
      </c>
      <c r="C361" s="12" t="e">
        <f t="shared" si="19"/>
        <v>#VALUE!</v>
      </c>
      <c r="D361" s="12" t="e">
        <f t="shared" si="19"/>
        <v>#VALUE!</v>
      </c>
      <c r="E361" s="12" t="e">
        <f t="shared" si="19"/>
        <v>#VALUE!</v>
      </c>
      <c r="F361" s="12" t="e">
        <f t="shared" si="19"/>
        <v>#VALUE!</v>
      </c>
      <c r="G361" s="12" t="e">
        <f t="shared" si="19"/>
        <v>#VALUE!</v>
      </c>
      <c r="H361" s="12" t="e">
        <f t="shared" si="19"/>
        <v>#VALUE!</v>
      </c>
      <c r="I361" s="12" t="e">
        <f t="shared" si="19"/>
        <v>#VALUE!</v>
      </c>
      <c r="J361" s="12" t="e">
        <f t="shared" si="19"/>
        <v>#VALUE!</v>
      </c>
      <c r="K361" s="12" t="e">
        <f t="shared" si="19"/>
        <v>#VALUE!</v>
      </c>
      <c r="L361" s="12" t="e">
        <f t="shared" si="19"/>
        <v>#VALUE!</v>
      </c>
      <c r="M361" s="12" t="e">
        <f t="shared" si="19"/>
        <v>#VALUE!</v>
      </c>
      <c r="N361" s="12" t="e">
        <f t="shared" si="19"/>
        <v>#VALUE!</v>
      </c>
      <c r="O361" s="12" t="e">
        <f t="shared" si="19"/>
        <v>#VALUE!</v>
      </c>
      <c r="P361" s="12" t="e">
        <f t="shared" ref="P361:Q361" si="20">+P360/P$402</f>
        <v>#VALUE!</v>
      </c>
      <c r="Q361" s="12" t="e">
        <f t="shared" si="20"/>
        <v>#VALUE!</v>
      </c>
      <c r="R361" s="6"/>
      <c r="S361" s="11" t="s">
        <v>380</v>
      </c>
    </row>
    <row r="362" spans="2:19">
      <c r="B362" s="176" t="s">
        <v>312</v>
      </c>
      <c r="C362" s="176"/>
      <c r="D362" s="176"/>
      <c r="E362" s="176"/>
      <c r="F362" s="176"/>
      <c r="G362" s="176"/>
      <c r="H362" s="176"/>
      <c r="I362" s="176"/>
      <c r="J362" s="176"/>
      <c r="K362" s="176"/>
      <c r="L362" s="176"/>
      <c r="M362" s="176"/>
      <c r="N362" s="176"/>
      <c r="O362" s="115"/>
      <c r="P362" s="115"/>
      <c r="Q362" s="115"/>
      <c r="R362" s="6"/>
      <c r="S362" s="3"/>
    </row>
    <row r="363" spans="2:19">
      <c r="B363" s="8" t="str">
        <f t="shared" ref="B363:Q365" si="21">IFERROR(VLOOKUP($B$362,$4:$126,MATCH($S363&amp;"/"&amp;B$348,$2:$2,0),FALSE),"")</f>
        <v/>
      </c>
      <c r="C363" s="8" t="str">
        <f t="shared" si="21"/>
        <v/>
      </c>
      <c r="D363" s="8" t="str">
        <f t="shared" si="21"/>
        <v/>
      </c>
      <c r="E363" s="8" t="str">
        <f t="shared" si="21"/>
        <v/>
      </c>
      <c r="F363" s="8" t="str">
        <f t="shared" si="21"/>
        <v/>
      </c>
      <c r="G363" s="8" t="str">
        <f t="shared" si="21"/>
        <v/>
      </c>
      <c r="H363" s="8" t="str">
        <f t="shared" si="21"/>
        <v/>
      </c>
      <c r="I363" s="8" t="str">
        <f t="shared" si="21"/>
        <v/>
      </c>
      <c r="J363" s="8" t="str">
        <f t="shared" si="21"/>
        <v/>
      </c>
      <c r="K363" s="8" t="str">
        <f t="shared" si="21"/>
        <v/>
      </c>
      <c r="L363" s="8" t="str">
        <f t="shared" si="21"/>
        <v/>
      </c>
      <c r="M363" s="8" t="str">
        <f t="shared" si="21"/>
        <v/>
      </c>
      <c r="N363" s="8" t="str">
        <f t="shared" si="21"/>
        <v/>
      </c>
      <c r="O363" s="8" t="str">
        <f t="shared" si="21"/>
        <v/>
      </c>
      <c r="P363" s="8">
        <f t="shared" si="21"/>
        <v>123261.43</v>
      </c>
      <c r="Q363" s="8" t="str">
        <f t="shared" si="21"/>
        <v/>
      </c>
      <c r="R363" s="6"/>
      <c r="S363" s="9" t="s">
        <v>12</v>
      </c>
    </row>
    <row r="364" spans="2:19">
      <c r="B364" s="8" t="str">
        <f t="shared" si="21"/>
        <v/>
      </c>
      <c r="C364" s="8" t="str">
        <f t="shared" si="21"/>
        <v/>
      </c>
      <c r="D364" s="8" t="str">
        <f t="shared" si="21"/>
        <v/>
      </c>
      <c r="E364" s="8" t="str">
        <f t="shared" si="21"/>
        <v/>
      </c>
      <c r="F364" s="8" t="str">
        <f t="shared" si="21"/>
        <v/>
      </c>
      <c r="G364" s="8" t="str">
        <f t="shared" si="21"/>
        <v/>
      </c>
      <c r="H364" s="8" t="str">
        <f t="shared" si="21"/>
        <v/>
      </c>
      <c r="I364" s="8" t="str">
        <f t="shared" si="21"/>
        <v/>
      </c>
      <c r="J364" s="8" t="str">
        <f t="shared" si="21"/>
        <v/>
      </c>
      <c r="K364" s="8" t="str">
        <f t="shared" si="21"/>
        <v/>
      </c>
      <c r="L364" s="8" t="str">
        <f t="shared" si="21"/>
        <v/>
      </c>
      <c r="M364" s="8" t="str">
        <f t="shared" si="21"/>
        <v/>
      </c>
      <c r="N364" s="8" t="str">
        <f t="shared" si="21"/>
        <v/>
      </c>
      <c r="O364" s="8" t="str">
        <f t="shared" si="21"/>
        <v/>
      </c>
      <c r="P364" s="8">
        <f t="shared" si="21"/>
        <v>122437.81</v>
      </c>
      <c r="Q364" s="8" t="str">
        <f t="shared" si="21"/>
        <v/>
      </c>
      <c r="R364" s="6"/>
      <c r="S364" s="9" t="s">
        <v>13</v>
      </c>
    </row>
    <row r="365" spans="2:19">
      <c r="B365" s="8" t="str">
        <f t="shared" si="21"/>
        <v/>
      </c>
      <c r="C365" s="8" t="str">
        <f t="shared" si="21"/>
        <v/>
      </c>
      <c r="D365" s="8" t="str">
        <f t="shared" si="21"/>
        <v/>
      </c>
      <c r="E365" s="8" t="str">
        <f t="shared" si="21"/>
        <v/>
      </c>
      <c r="F365" s="8" t="str">
        <f t="shared" si="21"/>
        <v/>
      </c>
      <c r="G365" s="8" t="str">
        <f t="shared" si="21"/>
        <v/>
      </c>
      <c r="H365" s="8" t="str">
        <f t="shared" si="21"/>
        <v/>
      </c>
      <c r="I365" s="8" t="str">
        <f t="shared" si="21"/>
        <v/>
      </c>
      <c r="J365" s="8" t="str">
        <f t="shared" si="21"/>
        <v/>
      </c>
      <c r="K365" s="8" t="str">
        <f t="shared" si="21"/>
        <v/>
      </c>
      <c r="L365" s="8" t="str">
        <f t="shared" si="21"/>
        <v/>
      </c>
      <c r="M365" s="8" t="str">
        <f t="shared" si="21"/>
        <v/>
      </c>
      <c r="N365" s="8" t="str">
        <f t="shared" si="21"/>
        <v/>
      </c>
      <c r="O365" s="8" t="str">
        <f t="shared" si="21"/>
        <v/>
      </c>
      <c r="P365" s="8">
        <f t="shared" si="21"/>
        <v>82602.2</v>
      </c>
      <c r="Q365" s="8" t="str">
        <f t="shared" si="21"/>
        <v/>
      </c>
      <c r="R365" s="6"/>
      <c r="S365" s="9" t="s">
        <v>14</v>
      </c>
    </row>
    <row r="366" spans="2:19">
      <c r="B366" s="8" t="str">
        <f t="shared" ref="B366:M366" si="22">IFERROR(VLOOKUP($B$362,$4:$126,MATCH($S366&amp;"/"&amp;B$348,$2:$2,0),FALSE),"")</f>
        <v/>
      </c>
      <c r="C366" s="8" t="str">
        <f t="shared" si="22"/>
        <v/>
      </c>
      <c r="D366" s="8" t="str">
        <f t="shared" si="22"/>
        <v/>
      </c>
      <c r="E366" s="8" t="str">
        <f t="shared" si="22"/>
        <v/>
      </c>
      <c r="F366" s="8" t="str">
        <f t="shared" si="22"/>
        <v/>
      </c>
      <c r="G366" s="8" t="str">
        <f t="shared" si="22"/>
        <v/>
      </c>
      <c r="H366" s="8" t="str">
        <f t="shared" si="22"/>
        <v/>
      </c>
      <c r="I366" s="8" t="str">
        <f t="shared" si="22"/>
        <v/>
      </c>
      <c r="J366" s="8" t="str">
        <f t="shared" si="22"/>
        <v/>
      </c>
      <c r="K366" s="8" t="str">
        <f t="shared" si="22"/>
        <v/>
      </c>
      <c r="L366" s="8" t="str">
        <f t="shared" si="22"/>
        <v/>
      </c>
      <c r="M366" s="8" t="str">
        <f t="shared" si="22"/>
        <v/>
      </c>
      <c r="N366" s="8" t="str">
        <f>IFERROR(VLOOKUP($B$362,$4:$126,MATCH($S366&amp;"/"&amp;N$348,$2:$2,0),FALSE),IFERROR(VLOOKUP($B$362,$4:$126,MATCH($S365&amp;"/"&amp;N$348,$2:$2,0),FALSE),IFERROR(VLOOKUP($B$362,$4:$126,MATCH($S364&amp;"/"&amp;N$348,$2:$2,0),FALSE),IFERROR(VLOOKUP($B$362,$4:$126,MATCH($S363&amp;"/"&amp;N$348,$2:$2,0),FALSE),""))))</f>
        <v/>
      </c>
      <c r="O366" s="8">
        <f>IFERROR(VLOOKUP($B$362,$4:$126,MATCH($S366&amp;"/"&amp;O$348,$2:$2,0),FALSE),IFERROR(VLOOKUP($B$362,$4:$126,MATCH($S365&amp;"/"&amp;O$348,$2:$2,0),FALSE),IFERROR(VLOOKUP($B$362,$4:$126,MATCH($S364&amp;"/"&amp;O$348,$2:$2,0),FALSE),IFERROR(VLOOKUP($B$362,$4:$126,MATCH($S363&amp;"/"&amp;O$348,$2:$2,0),FALSE),""))))</f>
        <v>61019.47</v>
      </c>
      <c r="P366" s="8">
        <f>IFERROR(VLOOKUP($B$362,$4:$126,MATCH($S366&amp;"/"&amp;P$348,$2:$2,0),FALSE),IFERROR(VLOOKUP($B$362,$4:$126,MATCH($S365&amp;"/"&amp;P$348,$2:$2,0),FALSE),IFERROR(VLOOKUP($B$362,$4:$126,MATCH($S364&amp;"/"&amp;P$348,$2:$2,0),FALSE),IFERROR(VLOOKUP($B$362,$4:$126,MATCH($S363&amp;"/"&amp;P$348,$2:$2,0),FALSE),""))))</f>
        <v>94542.57</v>
      </c>
      <c r="Q366" s="8" t="str">
        <f>IFERROR(VLOOKUP($B$362,$4:$126,MATCH($S366&amp;"/"&amp;Q$348,$2:$2,0),FALSE),IFERROR(VLOOKUP($B$362,$4:$126,MATCH($S365&amp;"/"&amp;Q$348,$2:$2,0),FALSE),IFERROR(VLOOKUP($B$362,$4:$126,MATCH($S364&amp;"/"&amp;Q$348,$2:$2,0),FALSE),IFERROR(VLOOKUP($B$362,$4:$126,MATCH($S363&amp;"/"&amp;Q$348,$2:$2,0),FALSE),""))))</f>
        <v/>
      </c>
      <c r="R366" s="6"/>
      <c r="S366" s="9" t="s">
        <v>15</v>
      </c>
    </row>
    <row r="367" spans="2:19">
      <c r="B367" s="12" t="e">
        <f t="shared" ref="B367:O367" si="23">+B366/B$402</f>
        <v>#VALUE!</v>
      </c>
      <c r="C367" s="12" t="e">
        <f t="shared" si="23"/>
        <v>#VALUE!</v>
      </c>
      <c r="D367" s="12" t="e">
        <f t="shared" si="23"/>
        <v>#VALUE!</v>
      </c>
      <c r="E367" s="12" t="e">
        <f t="shared" si="23"/>
        <v>#VALUE!</v>
      </c>
      <c r="F367" s="12" t="e">
        <f t="shared" si="23"/>
        <v>#VALUE!</v>
      </c>
      <c r="G367" s="12" t="e">
        <f t="shared" si="23"/>
        <v>#VALUE!</v>
      </c>
      <c r="H367" s="12" t="e">
        <f t="shared" si="23"/>
        <v>#VALUE!</v>
      </c>
      <c r="I367" s="12" t="e">
        <f t="shared" si="23"/>
        <v>#VALUE!</v>
      </c>
      <c r="J367" s="12" t="e">
        <f t="shared" si="23"/>
        <v>#VALUE!</v>
      </c>
      <c r="K367" s="12" t="e">
        <f t="shared" si="23"/>
        <v>#VALUE!</v>
      </c>
      <c r="L367" s="12" t="e">
        <f t="shared" si="23"/>
        <v>#VALUE!</v>
      </c>
      <c r="M367" s="12" t="e">
        <f t="shared" si="23"/>
        <v>#VALUE!</v>
      </c>
      <c r="N367" s="12" t="e">
        <f t="shared" si="23"/>
        <v>#VALUE!</v>
      </c>
      <c r="O367" s="12">
        <f t="shared" si="23"/>
        <v>8.3986306617096607E-2</v>
      </c>
      <c r="P367" s="12">
        <f t="shared" ref="P367:Q367" si="24">+P366/P$402</f>
        <v>6.5101252936440132E-2</v>
      </c>
      <c r="Q367" s="12" t="e">
        <f t="shared" si="24"/>
        <v>#VALUE!</v>
      </c>
      <c r="R367" s="6"/>
      <c r="S367" s="11" t="s">
        <v>380</v>
      </c>
    </row>
    <row r="368" spans="2:19">
      <c r="B368" s="176" t="s">
        <v>313</v>
      </c>
      <c r="C368" s="176"/>
      <c r="D368" s="176"/>
      <c r="E368" s="176"/>
      <c r="F368" s="176"/>
      <c r="G368" s="176"/>
      <c r="H368" s="176"/>
      <c r="I368" s="176"/>
      <c r="J368" s="176"/>
      <c r="K368" s="176"/>
      <c r="L368" s="176"/>
      <c r="M368" s="176"/>
      <c r="N368" s="176"/>
      <c r="O368" s="115"/>
      <c r="P368" s="115"/>
      <c r="Q368" s="115"/>
      <c r="R368" s="6"/>
      <c r="S368" s="3"/>
    </row>
    <row r="369" spans="1:19">
      <c r="B369" s="8" t="str">
        <f t="shared" ref="B369:Q371" si="25">IFERROR(VLOOKUP($B$368,$4:$126,MATCH($S369&amp;"/"&amp;B$348,$2:$2,0),FALSE),"")</f>
        <v/>
      </c>
      <c r="C369" s="8" t="str">
        <f t="shared" si="25"/>
        <v/>
      </c>
      <c r="D369" s="8" t="str">
        <f t="shared" si="25"/>
        <v/>
      </c>
      <c r="E369" s="8" t="str">
        <f t="shared" si="25"/>
        <v/>
      </c>
      <c r="F369" s="8" t="str">
        <f t="shared" si="25"/>
        <v/>
      </c>
      <c r="G369" s="8" t="str">
        <f t="shared" si="25"/>
        <v/>
      </c>
      <c r="H369" s="8" t="str">
        <f t="shared" si="25"/>
        <v/>
      </c>
      <c r="I369" s="8" t="str">
        <f t="shared" si="25"/>
        <v/>
      </c>
      <c r="J369" s="8" t="str">
        <f t="shared" si="25"/>
        <v/>
      </c>
      <c r="K369" s="8" t="str">
        <f t="shared" si="25"/>
        <v/>
      </c>
      <c r="L369" s="8" t="str">
        <f t="shared" si="25"/>
        <v/>
      </c>
      <c r="M369" s="8" t="str">
        <f t="shared" si="25"/>
        <v/>
      </c>
      <c r="N369" s="8" t="str">
        <f t="shared" si="25"/>
        <v/>
      </c>
      <c r="O369" s="8" t="str">
        <f t="shared" si="25"/>
        <v/>
      </c>
      <c r="P369" s="8">
        <f t="shared" si="25"/>
        <v>116798.43</v>
      </c>
      <c r="Q369" s="8" t="str">
        <f t="shared" si="25"/>
        <v/>
      </c>
      <c r="R369" s="6"/>
      <c r="S369" s="9" t="s">
        <v>12</v>
      </c>
    </row>
    <row r="370" spans="1:19">
      <c r="B370" s="8" t="str">
        <f t="shared" si="25"/>
        <v/>
      </c>
      <c r="C370" s="8" t="str">
        <f t="shared" si="25"/>
        <v/>
      </c>
      <c r="D370" s="8" t="str">
        <f t="shared" si="25"/>
        <v/>
      </c>
      <c r="E370" s="8" t="str">
        <f t="shared" si="25"/>
        <v/>
      </c>
      <c r="F370" s="8" t="str">
        <f t="shared" si="25"/>
        <v/>
      </c>
      <c r="G370" s="8" t="str">
        <f t="shared" si="25"/>
        <v/>
      </c>
      <c r="H370" s="8" t="str">
        <f t="shared" si="25"/>
        <v/>
      </c>
      <c r="I370" s="8" t="str">
        <f t="shared" si="25"/>
        <v/>
      </c>
      <c r="J370" s="8" t="str">
        <f t="shared" si="25"/>
        <v/>
      </c>
      <c r="K370" s="8" t="str">
        <f t="shared" si="25"/>
        <v/>
      </c>
      <c r="L370" s="8" t="str">
        <f t="shared" si="25"/>
        <v/>
      </c>
      <c r="M370" s="8" t="str">
        <f t="shared" si="25"/>
        <v/>
      </c>
      <c r="N370" s="8" t="str">
        <f t="shared" si="25"/>
        <v/>
      </c>
      <c r="O370" s="8" t="str">
        <f t="shared" si="25"/>
        <v/>
      </c>
      <c r="P370" s="8">
        <f t="shared" si="25"/>
        <v>139648.09</v>
      </c>
      <c r="Q370" s="8" t="str">
        <f t="shared" si="25"/>
        <v/>
      </c>
      <c r="R370" s="6"/>
      <c r="S370" s="9" t="s">
        <v>13</v>
      </c>
    </row>
    <row r="371" spans="1:19">
      <c r="B371" s="8" t="str">
        <f t="shared" si="25"/>
        <v/>
      </c>
      <c r="C371" s="8" t="str">
        <f t="shared" si="25"/>
        <v/>
      </c>
      <c r="D371" s="8" t="str">
        <f t="shared" si="25"/>
        <v/>
      </c>
      <c r="E371" s="8" t="str">
        <f t="shared" si="25"/>
        <v/>
      </c>
      <c r="F371" s="8" t="str">
        <f t="shared" si="25"/>
        <v/>
      </c>
      <c r="G371" s="8" t="str">
        <f t="shared" si="25"/>
        <v/>
      </c>
      <c r="H371" s="8" t="str">
        <f t="shared" si="25"/>
        <v/>
      </c>
      <c r="I371" s="8" t="str">
        <f t="shared" si="25"/>
        <v/>
      </c>
      <c r="J371" s="8" t="str">
        <f t="shared" si="25"/>
        <v/>
      </c>
      <c r="K371" s="8" t="str">
        <f t="shared" si="25"/>
        <v/>
      </c>
      <c r="L371" s="8" t="str">
        <f t="shared" si="25"/>
        <v/>
      </c>
      <c r="M371" s="8" t="str">
        <f t="shared" si="25"/>
        <v/>
      </c>
      <c r="N371" s="8" t="str">
        <f t="shared" si="25"/>
        <v/>
      </c>
      <c r="O371" s="8" t="str">
        <f t="shared" si="25"/>
        <v/>
      </c>
      <c r="P371" s="8">
        <f t="shared" si="25"/>
        <v>132814.59</v>
      </c>
      <c r="Q371" s="8" t="str">
        <f t="shared" si="25"/>
        <v/>
      </c>
      <c r="R371" s="6"/>
      <c r="S371" s="9" t="s">
        <v>14</v>
      </c>
    </row>
    <row r="372" spans="1:19">
      <c r="B372" s="8" t="str">
        <f t="shared" ref="B372:M372" si="26">IFERROR(VLOOKUP($B$368,$4:$126,MATCH($S372&amp;"/"&amp;B$348,$2:$2,0),FALSE),"")</f>
        <v/>
      </c>
      <c r="C372" s="8" t="str">
        <f t="shared" si="26"/>
        <v/>
      </c>
      <c r="D372" s="8" t="str">
        <f t="shared" si="26"/>
        <v/>
      </c>
      <c r="E372" s="8" t="str">
        <f t="shared" si="26"/>
        <v/>
      </c>
      <c r="F372" s="8" t="str">
        <f t="shared" si="26"/>
        <v/>
      </c>
      <c r="G372" s="8" t="str">
        <f t="shared" si="26"/>
        <v/>
      </c>
      <c r="H372" s="8" t="str">
        <f t="shared" si="26"/>
        <v/>
      </c>
      <c r="I372" s="8" t="str">
        <f t="shared" si="26"/>
        <v/>
      </c>
      <c r="J372" s="8" t="str">
        <f t="shared" si="26"/>
        <v/>
      </c>
      <c r="K372" s="8" t="str">
        <f t="shared" si="26"/>
        <v/>
      </c>
      <c r="L372" s="8" t="str">
        <f t="shared" si="26"/>
        <v/>
      </c>
      <c r="M372" s="8" t="str">
        <f t="shared" si="26"/>
        <v/>
      </c>
      <c r="N372" s="8" t="str">
        <f>IFERROR(VLOOKUP($B$368,$4:$126,MATCH($S372&amp;"/"&amp;N$348,$2:$2,0),FALSE),IFERROR(VLOOKUP($B$368,$4:$126,MATCH($S371&amp;"/"&amp;N$348,$2:$2,0),FALSE),IFERROR(VLOOKUP($B$368,$4:$126,MATCH($S370&amp;"/"&amp;N$348,$2:$2,0),FALSE),IFERROR(VLOOKUP($B$368,$4:$126,MATCH($S369&amp;"/"&amp;N$348,$2:$2,0),FALSE),""))))</f>
        <v/>
      </c>
      <c r="O372" s="8">
        <f>IFERROR(VLOOKUP($B$368,$4:$126,MATCH($S372&amp;"/"&amp;O$348,$2:$2,0),FALSE),IFERROR(VLOOKUP($B$368,$4:$126,MATCH($S371&amp;"/"&amp;O$348,$2:$2,0),FALSE),IFERROR(VLOOKUP($B$368,$4:$126,MATCH($S370&amp;"/"&amp;O$348,$2:$2,0),FALSE),IFERROR(VLOOKUP($B$368,$4:$126,MATCH($S369&amp;"/"&amp;O$348,$2:$2,0),FALSE),""))))</f>
        <v>118825.8</v>
      </c>
      <c r="P372" s="8">
        <f>IFERROR(VLOOKUP($B$368,$4:$126,MATCH($S372&amp;"/"&amp;P$348,$2:$2,0),FALSE),IFERROR(VLOOKUP($B$368,$4:$126,MATCH($S371&amp;"/"&amp;P$348,$2:$2,0),FALSE),IFERROR(VLOOKUP($B$368,$4:$126,MATCH($S370&amp;"/"&amp;P$348,$2:$2,0),FALSE),IFERROR(VLOOKUP($B$368,$4:$126,MATCH($S369&amp;"/"&amp;P$348,$2:$2,0),FALSE),""))))</f>
        <v>120419.67</v>
      </c>
      <c r="Q372" s="8" t="str">
        <f>IFERROR(VLOOKUP($B$368,$4:$126,MATCH($S372&amp;"/"&amp;Q$348,$2:$2,0),FALSE),IFERROR(VLOOKUP($B$368,$4:$126,MATCH($S371&amp;"/"&amp;Q$348,$2:$2,0),FALSE),IFERROR(VLOOKUP($B$368,$4:$126,MATCH($S370&amp;"/"&amp;Q$348,$2:$2,0),FALSE),IFERROR(VLOOKUP($B$368,$4:$126,MATCH($S369&amp;"/"&amp;Q$348,$2:$2,0),FALSE),""))))</f>
        <v/>
      </c>
      <c r="R372" s="6"/>
      <c r="S372" s="9" t="s">
        <v>15</v>
      </c>
    </row>
    <row r="373" spans="1:19">
      <c r="B373" s="12" t="e">
        <f t="shared" ref="B373:O373" si="27">+B372/B$402</f>
        <v>#VALUE!</v>
      </c>
      <c r="C373" s="12" t="e">
        <f t="shared" si="27"/>
        <v>#VALUE!</v>
      </c>
      <c r="D373" s="12" t="e">
        <f t="shared" si="27"/>
        <v>#VALUE!</v>
      </c>
      <c r="E373" s="12" t="e">
        <f t="shared" si="27"/>
        <v>#VALUE!</v>
      </c>
      <c r="F373" s="12" t="e">
        <f t="shared" si="27"/>
        <v>#VALUE!</v>
      </c>
      <c r="G373" s="12" t="e">
        <f t="shared" si="27"/>
        <v>#VALUE!</v>
      </c>
      <c r="H373" s="12" t="e">
        <f t="shared" si="27"/>
        <v>#VALUE!</v>
      </c>
      <c r="I373" s="12" t="e">
        <f t="shared" si="27"/>
        <v>#VALUE!</v>
      </c>
      <c r="J373" s="12" t="e">
        <f t="shared" si="27"/>
        <v>#VALUE!</v>
      </c>
      <c r="K373" s="12" t="e">
        <f t="shared" si="27"/>
        <v>#VALUE!</v>
      </c>
      <c r="L373" s="12" t="e">
        <f t="shared" si="27"/>
        <v>#VALUE!</v>
      </c>
      <c r="M373" s="12" t="e">
        <f t="shared" si="27"/>
        <v>#VALUE!</v>
      </c>
      <c r="N373" s="12" t="e">
        <f t="shared" si="27"/>
        <v>#VALUE!</v>
      </c>
      <c r="O373" s="12">
        <f t="shared" si="27"/>
        <v>0.16355009430304457</v>
      </c>
      <c r="P373" s="12">
        <f t="shared" ref="P373:Q373" si="28">+P372/P$402</f>
        <v>8.2920015768480279E-2</v>
      </c>
      <c r="Q373" s="12" t="e">
        <f t="shared" si="28"/>
        <v>#VALUE!</v>
      </c>
      <c r="R373" s="6"/>
      <c r="S373" s="11" t="s">
        <v>380</v>
      </c>
    </row>
    <row r="374" spans="1:19">
      <c r="A374" s="84"/>
      <c r="B374" s="177" t="s">
        <v>314</v>
      </c>
      <c r="C374" s="177"/>
      <c r="D374" s="177"/>
      <c r="E374" s="177"/>
      <c r="F374" s="177"/>
      <c r="G374" s="177"/>
      <c r="H374" s="177"/>
      <c r="I374" s="177"/>
      <c r="J374" s="177"/>
      <c r="K374" s="177"/>
      <c r="L374" s="177"/>
      <c r="M374" s="177"/>
      <c r="N374" s="177"/>
      <c r="O374" s="115"/>
      <c r="P374" s="115"/>
      <c r="Q374" s="115"/>
      <c r="R374" s="6"/>
      <c r="S374" s="3"/>
    </row>
    <row r="375" spans="1:19">
      <c r="B375" s="8" t="str">
        <f t="shared" ref="B375:Q377" si="29">IFERROR(VLOOKUP($B$374,$4:$126,MATCH($S375&amp;"/"&amp;B$348,$2:$2,0),FALSE),"")</f>
        <v/>
      </c>
      <c r="C375" s="8" t="str">
        <f t="shared" si="29"/>
        <v/>
      </c>
      <c r="D375" s="8" t="str">
        <f t="shared" si="29"/>
        <v/>
      </c>
      <c r="E375" s="8" t="str">
        <f t="shared" si="29"/>
        <v/>
      </c>
      <c r="F375" s="8" t="str">
        <f t="shared" si="29"/>
        <v/>
      </c>
      <c r="G375" s="8" t="str">
        <f t="shared" si="29"/>
        <v/>
      </c>
      <c r="H375" s="8" t="str">
        <f t="shared" si="29"/>
        <v/>
      </c>
      <c r="I375" s="8" t="str">
        <f t="shared" si="29"/>
        <v/>
      </c>
      <c r="J375" s="8" t="str">
        <f t="shared" si="29"/>
        <v/>
      </c>
      <c r="K375" s="8" t="str">
        <f t="shared" si="29"/>
        <v/>
      </c>
      <c r="L375" s="8" t="str">
        <f t="shared" si="29"/>
        <v/>
      </c>
      <c r="M375" s="8" t="str">
        <f t="shared" si="29"/>
        <v/>
      </c>
      <c r="N375" s="8" t="str">
        <f t="shared" si="29"/>
        <v/>
      </c>
      <c r="O375" s="8" t="str">
        <f t="shared" si="29"/>
        <v/>
      </c>
      <c r="P375" s="8">
        <f t="shared" si="29"/>
        <v>354413.01</v>
      </c>
      <c r="Q375" s="8" t="str">
        <f t="shared" si="29"/>
        <v/>
      </c>
      <c r="R375" s="6"/>
      <c r="S375" s="9" t="s">
        <v>12</v>
      </c>
    </row>
    <row r="376" spans="1:19">
      <c r="B376" s="8" t="str">
        <f t="shared" si="29"/>
        <v/>
      </c>
      <c r="C376" s="8" t="str">
        <f t="shared" si="29"/>
        <v/>
      </c>
      <c r="D376" s="8" t="str">
        <f t="shared" si="29"/>
        <v/>
      </c>
      <c r="E376" s="8" t="str">
        <f t="shared" si="29"/>
        <v/>
      </c>
      <c r="F376" s="8" t="str">
        <f t="shared" si="29"/>
        <v/>
      </c>
      <c r="G376" s="8" t="str">
        <f t="shared" si="29"/>
        <v/>
      </c>
      <c r="H376" s="8" t="str">
        <f t="shared" si="29"/>
        <v/>
      </c>
      <c r="I376" s="8" t="str">
        <f t="shared" si="29"/>
        <v/>
      </c>
      <c r="J376" s="8" t="str">
        <f t="shared" si="29"/>
        <v/>
      </c>
      <c r="K376" s="8" t="str">
        <f t="shared" si="29"/>
        <v/>
      </c>
      <c r="L376" s="8" t="str">
        <f t="shared" si="29"/>
        <v/>
      </c>
      <c r="M376" s="8" t="str">
        <f t="shared" si="29"/>
        <v/>
      </c>
      <c r="N376" s="8" t="str">
        <f t="shared" si="29"/>
        <v/>
      </c>
      <c r="O376" s="8" t="str">
        <f t="shared" si="29"/>
        <v/>
      </c>
      <c r="P376" s="8">
        <f t="shared" si="29"/>
        <v>994835.09</v>
      </c>
      <c r="Q376" s="8" t="str">
        <f t="shared" si="29"/>
        <v/>
      </c>
      <c r="R376" s="6"/>
      <c r="S376" s="9" t="s">
        <v>13</v>
      </c>
    </row>
    <row r="377" spans="1:19">
      <c r="B377" s="8" t="str">
        <f t="shared" si="29"/>
        <v/>
      </c>
      <c r="C377" s="8" t="str">
        <f t="shared" si="29"/>
        <v/>
      </c>
      <c r="D377" s="8" t="str">
        <f t="shared" si="29"/>
        <v/>
      </c>
      <c r="E377" s="8" t="str">
        <f t="shared" si="29"/>
        <v/>
      </c>
      <c r="F377" s="8" t="str">
        <f t="shared" si="29"/>
        <v/>
      </c>
      <c r="G377" s="8" t="str">
        <f t="shared" si="29"/>
        <v/>
      </c>
      <c r="H377" s="8" t="str">
        <f t="shared" si="29"/>
        <v/>
      </c>
      <c r="I377" s="8" t="str">
        <f t="shared" si="29"/>
        <v/>
      </c>
      <c r="J377" s="8" t="str">
        <f t="shared" si="29"/>
        <v/>
      </c>
      <c r="K377" s="8" t="str">
        <f t="shared" si="29"/>
        <v/>
      </c>
      <c r="L377" s="8" t="str">
        <f t="shared" si="29"/>
        <v/>
      </c>
      <c r="M377" s="8" t="str">
        <f t="shared" si="29"/>
        <v/>
      </c>
      <c r="N377" s="8" t="str">
        <f t="shared" si="29"/>
        <v/>
      </c>
      <c r="O377" s="8" t="str">
        <f t="shared" si="29"/>
        <v/>
      </c>
      <c r="P377" s="8">
        <f t="shared" si="29"/>
        <v>943857.7</v>
      </c>
      <c r="Q377" s="8" t="str">
        <f t="shared" si="29"/>
        <v/>
      </c>
      <c r="R377" s="6"/>
      <c r="S377" s="9" t="s">
        <v>14</v>
      </c>
    </row>
    <row r="378" spans="1:19">
      <c r="B378" s="8" t="str">
        <f t="shared" ref="B378:M378" si="30">IFERROR(VLOOKUP($B$374,$4:$126,MATCH($S378&amp;"/"&amp;B$348,$2:$2,0),FALSE),"")</f>
        <v/>
      </c>
      <c r="C378" s="8" t="str">
        <f t="shared" si="30"/>
        <v/>
      </c>
      <c r="D378" s="8" t="str">
        <f t="shared" si="30"/>
        <v/>
      </c>
      <c r="E378" s="8" t="str">
        <f t="shared" si="30"/>
        <v/>
      </c>
      <c r="F378" s="8" t="str">
        <f t="shared" si="30"/>
        <v/>
      </c>
      <c r="G378" s="8" t="str">
        <f t="shared" si="30"/>
        <v/>
      </c>
      <c r="H378" s="8" t="str">
        <f t="shared" si="30"/>
        <v/>
      </c>
      <c r="I378" s="8" t="str">
        <f t="shared" si="30"/>
        <v/>
      </c>
      <c r="J378" s="8" t="str">
        <f t="shared" si="30"/>
        <v/>
      </c>
      <c r="K378" s="8" t="str">
        <f t="shared" si="30"/>
        <v/>
      </c>
      <c r="L378" s="8" t="str">
        <f t="shared" si="30"/>
        <v/>
      </c>
      <c r="M378" s="8" t="str">
        <f t="shared" si="30"/>
        <v/>
      </c>
      <c r="N378" s="8" t="str">
        <f>IFERROR(VLOOKUP($B$374,$4:$126,MATCH($S378&amp;"/"&amp;N$348,$2:$2,0),FALSE),IFERROR(VLOOKUP($B$374,$4:$126,MATCH($S377&amp;"/"&amp;N$348,$2:$2,0),FALSE),IFERROR(VLOOKUP($B$374,$4:$126,MATCH($S376&amp;"/"&amp;N$348,$2:$2,0),FALSE),IFERROR(VLOOKUP($B$374,$4:$126,MATCH($S375&amp;"/"&amp;N$348,$2:$2,0),FALSE),""))))</f>
        <v/>
      </c>
      <c r="O378" s="8">
        <f>IFERROR(VLOOKUP($B$374,$4:$126,MATCH($S378&amp;"/"&amp;O$348,$2:$2,0),FALSE),IFERROR(VLOOKUP($B$374,$4:$126,MATCH($S377&amp;"/"&amp;O$348,$2:$2,0),FALSE),IFERROR(VLOOKUP($B$374,$4:$126,MATCH($S376&amp;"/"&amp;O$348,$2:$2,0),FALSE),IFERROR(VLOOKUP($B$374,$4:$126,MATCH($S375&amp;"/"&amp;O$348,$2:$2,0),FALSE),""))))</f>
        <v>231310.28</v>
      </c>
      <c r="P378" s="8">
        <f>IFERROR(VLOOKUP($B$374,$4:$126,MATCH($S378&amp;"/"&amp;P$348,$2:$2,0),FALSE),IFERROR(VLOOKUP($B$374,$4:$126,MATCH($S377&amp;"/"&amp;P$348,$2:$2,0),FALSE),IFERROR(VLOOKUP($B$374,$4:$126,MATCH($S376&amp;"/"&amp;P$348,$2:$2,0),FALSE),IFERROR(VLOOKUP($B$374,$4:$126,MATCH($S375&amp;"/"&amp;P$348,$2:$2,0),FALSE),""))))</f>
        <v>821431.04</v>
      </c>
      <c r="Q378" s="8" t="str">
        <f>IFERROR(VLOOKUP($B$374,$4:$126,MATCH($S378&amp;"/"&amp;Q$348,$2:$2,0),FALSE),IFERROR(VLOOKUP($B$374,$4:$126,MATCH($S377&amp;"/"&amp;Q$348,$2:$2,0),FALSE),IFERROR(VLOOKUP($B$374,$4:$126,MATCH($S376&amp;"/"&amp;Q$348,$2:$2,0),FALSE),IFERROR(VLOOKUP($B$374,$4:$126,MATCH($S375&amp;"/"&amp;Q$348,$2:$2,0),FALSE),""))))</f>
        <v/>
      </c>
      <c r="R378" s="6"/>
      <c r="S378" s="9" t="s">
        <v>15</v>
      </c>
    </row>
    <row r="379" spans="1:19">
      <c r="B379" s="12" t="e">
        <f t="shared" ref="B379:O379" si="31">+B378/B$402</f>
        <v>#VALUE!</v>
      </c>
      <c r="C379" s="12" t="e">
        <f t="shared" si="31"/>
        <v>#VALUE!</v>
      </c>
      <c r="D379" s="12" t="e">
        <f t="shared" si="31"/>
        <v>#VALUE!</v>
      </c>
      <c r="E379" s="12" t="e">
        <f t="shared" si="31"/>
        <v>#VALUE!</v>
      </c>
      <c r="F379" s="12" t="e">
        <f t="shared" si="31"/>
        <v>#VALUE!</v>
      </c>
      <c r="G379" s="12" t="e">
        <f t="shared" si="31"/>
        <v>#VALUE!</v>
      </c>
      <c r="H379" s="12" t="e">
        <f t="shared" si="31"/>
        <v>#VALUE!</v>
      </c>
      <c r="I379" s="12" t="e">
        <f t="shared" si="31"/>
        <v>#VALUE!</v>
      </c>
      <c r="J379" s="12" t="e">
        <f t="shared" si="31"/>
        <v>#VALUE!</v>
      </c>
      <c r="K379" s="12" t="e">
        <f t="shared" si="31"/>
        <v>#VALUE!</v>
      </c>
      <c r="L379" s="12" t="e">
        <f t="shared" si="31"/>
        <v>#VALUE!</v>
      </c>
      <c r="M379" s="12" t="e">
        <f t="shared" si="31"/>
        <v>#VALUE!</v>
      </c>
      <c r="N379" s="12" t="e">
        <f t="shared" si="31"/>
        <v>#VALUE!</v>
      </c>
      <c r="O379" s="12">
        <f t="shared" si="31"/>
        <v>0.3183720884459742</v>
      </c>
      <c r="P379" s="12">
        <f t="shared" ref="P379:Q379" si="32">+P378/P$402</f>
        <v>0.56563080424916601</v>
      </c>
      <c r="Q379" s="12" t="e">
        <f t="shared" si="32"/>
        <v>#VALUE!</v>
      </c>
      <c r="R379" s="6"/>
      <c r="S379" s="11" t="s">
        <v>380</v>
      </c>
    </row>
    <row r="380" spans="1:19">
      <c r="B380" s="176" t="s">
        <v>315</v>
      </c>
      <c r="C380" s="176"/>
      <c r="D380" s="176"/>
      <c r="E380" s="176"/>
      <c r="F380" s="176"/>
      <c r="G380" s="176"/>
      <c r="H380" s="176"/>
      <c r="I380" s="176"/>
      <c r="J380" s="176"/>
      <c r="K380" s="176"/>
      <c r="L380" s="176"/>
      <c r="M380" s="176"/>
      <c r="N380" s="176"/>
      <c r="O380" s="115"/>
      <c r="P380" s="115"/>
      <c r="Q380" s="115"/>
      <c r="R380" s="6"/>
      <c r="S380" s="3"/>
    </row>
    <row r="381" spans="1:19">
      <c r="B381" s="8" t="str">
        <f t="shared" ref="B381:Q383" si="33">IFERROR(VLOOKUP($B$380,$4:$126,MATCH($S381&amp;"/"&amp;B$348,$2:$2,0),FALSE),"")</f>
        <v/>
      </c>
      <c r="C381" s="8" t="str">
        <f t="shared" si="33"/>
        <v/>
      </c>
      <c r="D381" s="8" t="str">
        <f t="shared" si="33"/>
        <v/>
      </c>
      <c r="E381" s="8" t="str">
        <f t="shared" si="33"/>
        <v/>
      </c>
      <c r="F381" s="8" t="str">
        <f t="shared" si="33"/>
        <v/>
      </c>
      <c r="G381" s="8" t="str">
        <f t="shared" si="33"/>
        <v/>
      </c>
      <c r="H381" s="8" t="str">
        <f t="shared" si="33"/>
        <v/>
      </c>
      <c r="I381" s="8" t="str">
        <f t="shared" si="33"/>
        <v/>
      </c>
      <c r="J381" s="8" t="str">
        <f t="shared" si="33"/>
        <v/>
      </c>
      <c r="K381" s="8" t="str">
        <f t="shared" si="33"/>
        <v/>
      </c>
      <c r="L381" s="8" t="str">
        <f t="shared" si="33"/>
        <v/>
      </c>
      <c r="M381" s="8" t="str">
        <f t="shared" si="33"/>
        <v/>
      </c>
      <c r="N381" s="8" t="str">
        <f t="shared" si="33"/>
        <v/>
      </c>
      <c r="O381" s="8" t="str">
        <f t="shared" si="33"/>
        <v/>
      </c>
      <c r="P381" s="8">
        <f t="shared" si="33"/>
        <v>468560.91</v>
      </c>
      <c r="Q381" s="8" t="str">
        <f t="shared" si="33"/>
        <v/>
      </c>
      <c r="R381" s="6"/>
      <c r="S381" s="9" t="s">
        <v>12</v>
      </c>
    </row>
    <row r="382" spans="1:19">
      <c r="B382" s="8" t="str">
        <f t="shared" si="33"/>
        <v/>
      </c>
      <c r="C382" s="8" t="str">
        <f t="shared" si="33"/>
        <v/>
      </c>
      <c r="D382" s="8" t="str">
        <f t="shared" si="33"/>
        <v/>
      </c>
      <c r="E382" s="8" t="str">
        <f t="shared" si="33"/>
        <v/>
      </c>
      <c r="F382" s="8" t="str">
        <f t="shared" si="33"/>
        <v/>
      </c>
      <c r="G382" s="8" t="str">
        <f t="shared" si="33"/>
        <v/>
      </c>
      <c r="H382" s="8" t="str">
        <f t="shared" si="33"/>
        <v/>
      </c>
      <c r="I382" s="8" t="str">
        <f t="shared" si="33"/>
        <v/>
      </c>
      <c r="J382" s="8" t="str">
        <f t="shared" si="33"/>
        <v/>
      </c>
      <c r="K382" s="8" t="str">
        <f t="shared" si="33"/>
        <v/>
      </c>
      <c r="L382" s="8" t="str">
        <f t="shared" si="33"/>
        <v/>
      </c>
      <c r="M382" s="8" t="str">
        <f t="shared" si="33"/>
        <v/>
      </c>
      <c r="N382" s="8" t="str">
        <f t="shared" si="33"/>
        <v/>
      </c>
      <c r="O382" s="8" t="str">
        <f t="shared" si="33"/>
        <v/>
      </c>
      <c r="P382" s="8">
        <f t="shared" si="33"/>
        <v>472384.09</v>
      </c>
      <c r="Q382" s="8" t="str">
        <f t="shared" si="33"/>
        <v/>
      </c>
      <c r="R382" s="6"/>
      <c r="S382" s="9" t="s">
        <v>13</v>
      </c>
    </row>
    <row r="383" spans="1:19">
      <c r="B383" s="8" t="str">
        <f t="shared" si="33"/>
        <v/>
      </c>
      <c r="C383" s="8" t="str">
        <f t="shared" si="33"/>
        <v/>
      </c>
      <c r="D383" s="8" t="str">
        <f t="shared" si="33"/>
        <v/>
      </c>
      <c r="E383" s="8" t="str">
        <f t="shared" si="33"/>
        <v/>
      </c>
      <c r="F383" s="8" t="str">
        <f t="shared" si="33"/>
        <v/>
      </c>
      <c r="G383" s="8" t="str">
        <f t="shared" si="33"/>
        <v/>
      </c>
      <c r="H383" s="8" t="str">
        <f t="shared" si="33"/>
        <v/>
      </c>
      <c r="I383" s="8" t="str">
        <f t="shared" si="33"/>
        <v/>
      </c>
      <c r="J383" s="8" t="str">
        <f t="shared" si="33"/>
        <v/>
      </c>
      <c r="K383" s="8" t="str">
        <f t="shared" si="33"/>
        <v/>
      </c>
      <c r="L383" s="8" t="str">
        <f t="shared" si="33"/>
        <v/>
      </c>
      <c r="M383" s="8" t="str">
        <f t="shared" si="33"/>
        <v/>
      </c>
      <c r="N383" s="8" t="str">
        <f t="shared" si="33"/>
        <v/>
      </c>
      <c r="O383" s="8" t="str">
        <f t="shared" si="33"/>
        <v/>
      </c>
      <c r="P383" s="8">
        <f t="shared" si="33"/>
        <v>486043.52</v>
      </c>
      <c r="Q383" s="8" t="str">
        <f t="shared" si="33"/>
        <v/>
      </c>
      <c r="R383" s="6"/>
      <c r="S383" s="9" t="s">
        <v>14</v>
      </c>
    </row>
    <row r="384" spans="1:19">
      <c r="B384" s="8" t="str">
        <f t="shared" ref="B384:M384" si="34">IFERROR(VLOOKUP($B$380,$4:$126,MATCH($S384&amp;"/"&amp;B$348,$2:$2,0),FALSE),"")</f>
        <v/>
      </c>
      <c r="C384" s="8" t="str">
        <f t="shared" si="34"/>
        <v/>
      </c>
      <c r="D384" s="8" t="str">
        <f t="shared" si="34"/>
        <v/>
      </c>
      <c r="E384" s="8" t="str">
        <f t="shared" si="34"/>
        <v/>
      </c>
      <c r="F384" s="8" t="str">
        <f t="shared" si="34"/>
        <v/>
      </c>
      <c r="G384" s="8" t="str">
        <f t="shared" si="34"/>
        <v/>
      </c>
      <c r="H384" s="8" t="str">
        <f t="shared" si="34"/>
        <v/>
      </c>
      <c r="I384" s="8" t="str">
        <f t="shared" si="34"/>
        <v/>
      </c>
      <c r="J384" s="8" t="str">
        <f t="shared" si="34"/>
        <v/>
      </c>
      <c r="K384" s="8" t="str">
        <f t="shared" si="34"/>
        <v/>
      </c>
      <c r="L384" s="8" t="str">
        <f t="shared" si="34"/>
        <v/>
      </c>
      <c r="M384" s="8" t="str">
        <f t="shared" si="34"/>
        <v/>
      </c>
      <c r="N384" s="8" t="str">
        <f>IFERROR(VLOOKUP($B$380,$4:$126,MATCH($S384&amp;"/"&amp;N$348,$2:$2,0),FALSE),IFERROR(VLOOKUP($B$380,$4:$126,MATCH($S383&amp;"/"&amp;N$348,$2:$2,0),FALSE),IFERROR(VLOOKUP($B$380,$4:$126,MATCH($S382&amp;"/"&amp;N$348,$2:$2,0),FALSE),IFERROR(VLOOKUP($B$380,$4:$126,MATCH($S381&amp;"/"&amp;N$348,$2:$2,0),FALSE),""))))</f>
        <v/>
      </c>
      <c r="O384" s="8">
        <f>IFERROR(VLOOKUP($B$380,$4:$126,MATCH($S384&amp;"/"&amp;O$348,$2:$2,0),FALSE),IFERROR(VLOOKUP($B$380,$4:$126,MATCH($S383&amp;"/"&amp;O$348,$2:$2,0),FALSE),IFERROR(VLOOKUP($B$380,$4:$126,MATCH($S382&amp;"/"&amp;O$348,$2:$2,0),FALSE),IFERROR(VLOOKUP($B$380,$4:$126,MATCH($S381&amp;"/"&amp;O$348,$2:$2,0),FALSE),""))))</f>
        <v>463948.5</v>
      </c>
      <c r="P384" s="8">
        <f>IFERROR(VLOOKUP($B$380,$4:$126,MATCH($S384&amp;"/"&amp;P$348,$2:$2,0),FALSE),IFERROR(VLOOKUP($B$380,$4:$126,MATCH($S383&amp;"/"&amp;P$348,$2:$2,0),FALSE),IFERROR(VLOOKUP($B$380,$4:$126,MATCH($S382&amp;"/"&amp;P$348,$2:$2,0),FALSE),IFERROR(VLOOKUP($B$380,$4:$126,MATCH($S381&amp;"/"&amp;P$348,$2:$2,0),FALSE),""))))</f>
        <v>544703.02</v>
      </c>
      <c r="Q384" s="8" t="str">
        <f>IFERROR(VLOOKUP($B$380,$4:$126,MATCH($S384&amp;"/"&amp;Q$348,$2:$2,0),FALSE),IFERROR(VLOOKUP($B$380,$4:$126,MATCH($S383&amp;"/"&amp;Q$348,$2:$2,0),FALSE),IFERROR(VLOOKUP($B$380,$4:$126,MATCH($S382&amp;"/"&amp;Q$348,$2:$2,0),FALSE),IFERROR(VLOOKUP($B$380,$4:$126,MATCH($S381&amp;"/"&amp;Q$348,$2:$2,0),FALSE),""))))</f>
        <v/>
      </c>
      <c r="R384" s="6"/>
      <c r="S384" s="9" t="s">
        <v>15</v>
      </c>
    </row>
    <row r="385" spans="1:19">
      <c r="A385" s="84"/>
      <c r="B385" s="12" t="e">
        <f t="shared" ref="B385:O385" si="35">+B384/B$402</f>
        <v>#VALUE!</v>
      </c>
      <c r="C385" s="12" t="e">
        <f t="shared" si="35"/>
        <v>#VALUE!</v>
      </c>
      <c r="D385" s="12" t="e">
        <f t="shared" si="35"/>
        <v>#VALUE!</v>
      </c>
      <c r="E385" s="12" t="e">
        <f t="shared" si="35"/>
        <v>#VALUE!</v>
      </c>
      <c r="F385" s="12" t="e">
        <f t="shared" si="35"/>
        <v>#VALUE!</v>
      </c>
      <c r="G385" s="12" t="e">
        <f t="shared" si="35"/>
        <v>#VALUE!</v>
      </c>
      <c r="H385" s="12" t="e">
        <f t="shared" si="35"/>
        <v>#VALUE!</v>
      </c>
      <c r="I385" s="12" t="e">
        <f t="shared" si="35"/>
        <v>#VALUE!</v>
      </c>
      <c r="J385" s="12" t="e">
        <f t="shared" si="35"/>
        <v>#VALUE!</v>
      </c>
      <c r="K385" s="12" t="e">
        <f t="shared" si="35"/>
        <v>#VALUE!</v>
      </c>
      <c r="L385" s="12" t="e">
        <f t="shared" si="35"/>
        <v>#VALUE!</v>
      </c>
      <c r="M385" s="12" t="e">
        <f t="shared" si="35"/>
        <v>#VALUE!</v>
      </c>
      <c r="N385" s="12" t="e">
        <f t="shared" si="35"/>
        <v>#VALUE!</v>
      </c>
      <c r="O385" s="12">
        <f t="shared" si="35"/>
        <v>0.6385719340981173</v>
      </c>
      <c r="P385" s="12">
        <f t="shared" ref="P385:Q385" si="36">+P384/P$402</f>
        <v>0.37507811645339034</v>
      </c>
      <c r="Q385" s="12" t="e">
        <f t="shared" si="36"/>
        <v>#VALUE!</v>
      </c>
      <c r="R385" s="6"/>
      <c r="S385" s="11" t="s">
        <v>380</v>
      </c>
    </row>
    <row r="386" spans="1:19">
      <c r="B386" s="176" t="s">
        <v>316</v>
      </c>
      <c r="C386" s="176"/>
      <c r="D386" s="176"/>
      <c r="E386" s="176"/>
      <c r="F386" s="176"/>
      <c r="G386" s="176"/>
      <c r="H386" s="176"/>
      <c r="I386" s="176"/>
      <c r="J386" s="176"/>
      <c r="K386" s="176"/>
      <c r="L386" s="176"/>
      <c r="M386" s="176"/>
      <c r="N386" s="176"/>
      <c r="O386" s="115"/>
      <c r="P386" s="115"/>
      <c r="Q386" s="115"/>
      <c r="R386" s="6"/>
      <c r="S386" s="3"/>
    </row>
    <row r="387" spans="1:19">
      <c r="B387" s="8" t="str">
        <f t="shared" ref="B387:Q389" si="37">IFERROR(VLOOKUP($B$386,$4:$126,MATCH($S387&amp;"/"&amp;B$348,$2:$2,0),FALSE),"")</f>
        <v/>
      </c>
      <c r="C387" s="8" t="str">
        <f t="shared" si="37"/>
        <v/>
      </c>
      <c r="D387" s="8" t="str">
        <f t="shared" si="37"/>
        <v/>
      </c>
      <c r="E387" s="8" t="str">
        <f t="shared" si="37"/>
        <v/>
      </c>
      <c r="F387" s="8" t="str">
        <f t="shared" si="37"/>
        <v/>
      </c>
      <c r="G387" s="8" t="str">
        <f t="shared" si="37"/>
        <v/>
      </c>
      <c r="H387" s="8" t="str">
        <f t="shared" si="37"/>
        <v/>
      </c>
      <c r="I387" s="8" t="str">
        <f t="shared" si="37"/>
        <v/>
      </c>
      <c r="J387" s="8" t="str">
        <f t="shared" si="37"/>
        <v/>
      </c>
      <c r="K387" s="8" t="str">
        <f t="shared" si="37"/>
        <v/>
      </c>
      <c r="L387" s="8" t="str">
        <f t="shared" si="37"/>
        <v/>
      </c>
      <c r="M387" s="8" t="str">
        <f t="shared" si="37"/>
        <v/>
      </c>
      <c r="N387" s="8" t="str">
        <f t="shared" si="37"/>
        <v/>
      </c>
      <c r="O387" s="8" t="str">
        <f t="shared" si="37"/>
        <v/>
      </c>
      <c r="P387" s="8">
        <f t="shared" si="37"/>
        <v>3993.1</v>
      </c>
      <c r="Q387" s="8" t="str">
        <f t="shared" si="37"/>
        <v/>
      </c>
      <c r="R387" s="6"/>
      <c r="S387" s="9" t="s">
        <v>12</v>
      </c>
    </row>
    <row r="388" spans="1:19">
      <c r="B388" s="8" t="str">
        <f t="shared" si="37"/>
        <v/>
      </c>
      <c r="C388" s="8" t="str">
        <f t="shared" si="37"/>
        <v/>
      </c>
      <c r="D388" s="8" t="str">
        <f t="shared" si="37"/>
        <v/>
      </c>
      <c r="E388" s="8" t="str">
        <f t="shared" si="37"/>
        <v/>
      </c>
      <c r="F388" s="8" t="str">
        <f t="shared" si="37"/>
        <v/>
      </c>
      <c r="G388" s="8" t="str">
        <f t="shared" si="37"/>
        <v/>
      </c>
      <c r="H388" s="8" t="str">
        <f t="shared" si="37"/>
        <v/>
      </c>
      <c r="I388" s="8" t="str">
        <f t="shared" si="37"/>
        <v/>
      </c>
      <c r="J388" s="8" t="str">
        <f t="shared" si="37"/>
        <v/>
      </c>
      <c r="K388" s="8" t="str">
        <f t="shared" si="37"/>
        <v/>
      </c>
      <c r="L388" s="8" t="str">
        <f t="shared" si="37"/>
        <v/>
      </c>
      <c r="M388" s="8" t="str">
        <f t="shared" si="37"/>
        <v/>
      </c>
      <c r="N388" s="8" t="str">
        <f t="shared" si="37"/>
        <v/>
      </c>
      <c r="O388" s="8" t="str">
        <f t="shared" si="37"/>
        <v/>
      </c>
      <c r="P388" s="8">
        <f t="shared" si="37"/>
        <v>3989.08</v>
      </c>
      <c r="Q388" s="8" t="str">
        <f t="shared" si="37"/>
        <v/>
      </c>
      <c r="R388" s="6"/>
      <c r="S388" s="9" t="s">
        <v>13</v>
      </c>
    </row>
    <row r="389" spans="1:19">
      <c r="B389" s="8" t="str">
        <f t="shared" si="37"/>
        <v/>
      </c>
      <c r="C389" s="8" t="str">
        <f t="shared" si="37"/>
        <v/>
      </c>
      <c r="D389" s="8" t="str">
        <f t="shared" si="37"/>
        <v/>
      </c>
      <c r="E389" s="8" t="str">
        <f t="shared" si="37"/>
        <v/>
      </c>
      <c r="F389" s="8" t="str">
        <f t="shared" si="37"/>
        <v/>
      </c>
      <c r="G389" s="8" t="str">
        <f t="shared" si="37"/>
        <v/>
      </c>
      <c r="H389" s="8" t="str">
        <f t="shared" si="37"/>
        <v/>
      </c>
      <c r="I389" s="8" t="str">
        <f t="shared" si="37"/>
        <v/>
      </c>
      <c r="J389" s="8" t="str">
        <f t="shared" si="37"/>
        <v/>
      </c>
      <c r="K389" s="8" t="str">
        <f t="shared" si="37"/>
        <v/>
      </c>
      <c r="L389" s="8" t="str">
        <f t="shared" si="37"/>
        <v/>
      </c>
      <c r="M389" s="8" t="str">
        <f t="shared" si="37"/>
        <v/>
      </c>
      <c r="N389" s="8" t="str">
        <f t="shared" si="37"/>
        <v/>
      </c>
      <c r="O389" s="8" t="str">
        <f t="shared" si="37"/>
        <v/>
      </c>
      <c r="P389" s="8">
        <f t="shared" si="37"/>
        <v>3871.77</v>
      </c>
      <c r="Q389" s="8" t="str">
        <f t="shared" si="37"/>
        <v/>
      </c>
      <c r="R389" s="6"/>
      <c r="S389" s="9" t="s">
        <v>14</v>
      </c>
    </row>
    <row r="390" spans="1:19">
      <c r="B390" s="8" t="str">
        <f t="shared" ref="B390:M390" si="38">IFERROR(VLOOKUP($B$386,$4:$126,MATCH($S390&amp;"/"&amp;B$348,$2:$2,0),FALSE),"")</f>
        <v/>
      </c>
      <c r="C390" s="8" t="str">
        <f t="shared" si="38"/>
        <v/>
      </c>
      <c r="D390" s="8" t="str">
        <f t="shared" si="38"/>
        <v/>
      </c>
      <c r="E390" s="8" t="str">
        <f t="shared" si="38"/>
        <v/>
      </c>
      <c r="F390" s="8" t="str">
        <f t="shared" si="38"/>
        <v/>
      </c>
      <c r="G390" s="8" t="str">
        <f t="shared" si="38"/>
        <v/>
      </c>
      <c r="H390" s="8" t="str">
        <f t="shared" si="38"/>
        <v/>
      </c>
      <c r="I390" s="8" t="str">
        <f t="shared" si="38"/>
        <v/>
      </c>
      <c r="J390" s="8" t="str">
        <f t="shared" si="38"/>
        <v/>
      </c>
      <c r="K390" s="8" t="str">
        <f t="shared" si="38"/>
        <v/>
      </c>
      <c r="L390" s="8" t="str">
        <f t="shared" si="38"/>
        <v/>
      </c>
      <c r="M390" s="8" t="str">
        <f t="shared" si="38"/>
        <v/>
      </c>
      <c r="N390" s="8" t="str">
        <f>IFERROR(VLOOKUP($B$386,$4:$126,MATCH($S390&amp;"/"&amp;N$348,$2:$2,0),FALSE),IFERROR(VLOOKUP($B$386,$4:$126,MATCH($S389&amp;"/"&amp;N$348,$2:$2,0),FALSE),IFERROR(VLOOKUP($B$386,$4:$126,MATCH($S388&amp;"/"&amp;N$348,$2:$2,0),FALSE),IFERROR(VLOOKUP($B$386,$4:$126,MATCH($S387&amp;"/"&amp;N$348,$2:$2,0),FALSE),""))))</f>
        <v/>
      </c>
      <c r="O390" s="8">
        <f>IFERROR(VLOOKUP($B$386,$4:$126,MATCH($S390&amp;"/"&amp;O$348,$2:$2,0),FALSE),IFERROR(VLOOKUP($B$386,$4:$126,MATCH($S389&amp;"/"&amp;O$348,$2:$2,0),FALSE),IFERROR(VLOOKUP($B$386,$4:$126,MATCH($S388&amp;"/"&amp;O$348,$2:$2,0),FALSE),IFERROR(VLOOKUP($B$386,$4:$126,MATCH($S387&amp;"/"&amp;O$348,$2:$2,0),FALSE),""))))</f>
        <v>3086.17</v>
      </c>
      <c r="P390" s="8">
        <f>IFERROR(VLOOKUP($B$386,$4:$126,MATCH($S390&amp;"/"&amp;P$348,$2:$2,0),FALSE),IFERROR(VLOOKUP($B$386,$4:$126,MATCH($S389&amp;"/"&amp;P$348,$2:$2,0),FALSE),IFERROR(VLOOKUP($B$386,$4:$126,MATCH($S388&amp;"/"&amp;P$348,$2:$2,0),FALSE),IFERROR(VLOOKUP($B$386,$4:$126,MATCH($S387&amp;"/"&amp;P$348,$2:$2,0),FALSE),""))))</f>
        <v>3581.75</v>
      </c>
      <c r="Q390" s="8" t="str">
        <f>IFERROR(VLOOKUP($B$386,$4:$126,MATCH($S390&amp;"/"&amp;Q$348,$2:$2,0),FALSE),IFERROR(VLOOKUP($B$386,$4:$126,MATCH($S389&amp;"/"&amp;Q$348,$2:$2,0),FALSE),IFERROR(VLOOKUP($B$386,$4:$126,MATCH($S388&amp;"/"&amp;Q$348,$2:$2,0),FALSE),IFERROR(VLOOKUP($B$386,$4:$126,MATCH($S387&amp;"/"&amp;Q$348,$2:$2,0),FALSE),""))))</f>
        <v/>
      </c>
      <c r="R390" s="6"/>
      <c r="S390" s="9" t="s">
        <v>15</v>
      </c>
    </row>
    <row r="391" spans="1:19">
      <c r="B391" s="12" t="e">
        <f t="shared" ref="B391:O391" si="39">+B390/B$402</f>
        <v>#VALUE!</v>
      </c>
      <c r="C391" s="12" t="e">
        <f t="shared" si="39"/>
        <v>#VALUE!</v>
      </c>
      <c r="D391" s="12" t="e">
        <f t="shared" si="39"/>
        <v>#VALUE!</v>
      </c>
      <c r="E391" s="12" t="e">
        <f t="shared" si="39"/>
        <v>#VALUE!</v>
      </c>
      <c r="F391" s="12" t="e">
        <f t="shared" si="39"/>
        <v>#VALUE!</v>
      </c>
      <c r="G391" s="12" t="e">
        <f t="shared" si="39"/>
        <v>#VALUE!</v>
      </c>
      <c r="H391" s="12" t="e">
        <f t="shared" si="39"/>
        <v>#VALUE!</v>
      </c>
      <c r="I391" s="12" t="e">
        <f t="shared" si="39"/>
        <v>#VALUE!</v>
      </c>
      <c r="J391" s="12" t="e">
        <f t="shared" si="39"/>
        <v>#VALUE!</v>
      </c>
      <c r="K391" s="12" t="e">
        <f t="shared" si="39"/>
        <v>#VALUE!</v>
      </c>
      <c r="L391" s="12" t="e">
        <f t="shared" si="39"/>
        <v>#VALUE!</v>
      </c>
      <c r="M391" s="12" t="e">
        <f t="shared" si="39"/>
        <v>#VALUE!</v>
      </c>
      <c r="N391" s="12" t="e">
        <f t="shared" si="39"/>
        <v>#VALUE!</v>
      </c>
      <c r="O391" s="12">
        <f t="shared" si="39"/>
        <v>4.2477592790052922E-3</v>
      </c>
      <c r="P391" s="12">
        <f t="shared" ref="P391:Q391" si="40">+P390/P$402</f>
        <v>2.4663642283586583E-3</v>
      </c>
      <c r="Q391" s="12" t="e">
        <f t="shared" si="40"/>
        <v>#VALUE!</v>
      </c>
      <c r="R391" s="6"/>
      <c r="S391" s="11" t="s">
        <v>380</v>
      </c>
    </row>
    <row r="392" spans="1:19">
      <c r="A392" s="84"/>
      <c r="B392" s="177" t="s">
        <v>317</v>
      </c>
      <c r="C392" s="177"/>
      <c r="D392" s="177"/>
      <c r="E392" s="177"/>
      <c r="F392" s="177"/>
      <c r="G392" s="177"/>
      <c r="H392" s="177"/>
      <c r="I392" s="177"/>
      <c r="J392" s="177"/>
      <c r="K392" s="177"/>
      <c r="L392" s="177"/>
      <c r="M392" s="177"/>
      <c r="N392" s="177"/>
      <c r="O392" s="115"/>
      <c r="P392" s="115"/>
      <c r="Q392" s="115"/>
      <c r="R392" s="6"/>
      <c r="S392" s="3"/>
    </row>
    <row r="393" spans="1:19">
      <c r="B393" s="8" t="str">
        <f t="shared" ref="B393:Q395" si="41">IFERROR(VLOOKUP($B$392,$4:$126,MATCH($S393&amp;"/"&amp;B$348,$2:$2,0),FALSE),"")</f>
        <v/>
      </c>
      <c r="C393" s="8" t="str">
        <f t="shared" si="41"/>
        <v/>
      </c>
      <c r="D393" s="8" t="str">
        <f t="shared" si="41"/>
        <v/>
      </c>
      <c r="E393" s="8" t="str">
        <f t="shared" si="41"/>
        <v/>
      </c>
      <c r="F393" s="8" t="str">
        <f t="shared" si="41"/>
        <v/>
      </c>
      <c r="G393" s="8" t="str">
        <f t="shared" si="41"/>
        <v/>
      </c>
      <c r="H393" s="8" t="str">
        <f t="shared" si="41"/>
        <v/>
      </c>
      <c r="I393" s="8" t="str">
        <f t="shared" si="41"/>
        <v/>
      </c>
      <c r="J393" s="8" t="str">
        <f t="shared" si="41"/>
        <v/>
      </c>
      <c r="K393" s="8" t="str">
        <f t="shared" si="41"/>
        <v/>
      </c>
      <c r="L393" s="8" t="str">
        <f t="shared" si="41"/>
        <v/>
      </c>
      <c r="M393" s="8" t="str">
        <f t="shared" si="41"/>
        <v/>
      </c>
      <c r="N393" s="8" t="str">
        <f t="shared" si="41"/>
        <v/>
      </c>
      <c r="O393" s="8" t="str">
        <f t="shared" si="41"/>
        <v/>
      </c>
      <c r="P393" s="8">
        <f t="shared" si="41"/>
        <v>503717.93</v>
      </c>
      <c r="Q393" s="8" t="str">
        <f t="shared" si="41"/>
        <v/>
      </c>
      <c r="R393" s="6"/>
      <c r="S393" s="9" t="s">
        <v>12</v>
      </c>
    </row>
    <row r="394" spans="1:19">
      <c r="B394" s="8" t="str">
        <f t="shared" si="41"/>
        <v/>
      </c>
      <c r="C394" s="8" t="str">
        <f t="shared" si="41"/>
        <v/>
      </c>
      <c r="D394" s="8" t="str">
        <f t="shared" si="41"/>
        <v/>
      </c>
      <c r="E394" s="8" t="str">
        <f t="shared" si="41"/>
        <v/>
      </c>
      <c r="F394" s="8" t="str">
        <f t="shared" si="41"/>
        <v/>
      </c>
      <c r="G394" s="8" t="str">
        <f t="shared" si="41"/>
        <v/>
      </c>
      <c r="H394" s="8" t="str">
        <f t="shared" si="41"/>
        <v/>
      </c>
      <c r="I394" s="8" t="str">
        <f t="shared" si="41"/>
        <v/>
      </c>
      <c r="J394" s="8" t="str">
        <f t="shared" si="41"/>
        <v/>
      </c>
      <c r="K394" s="8" t="str">
        <f t="shared" si="41"/>
        <v/>
      </c>
      <c r="L394" s="8" t="str">
        <f t="shared" si="41"/>
        <v/>
      </c>
      <c r="M394" s="8" t="str">
        <f t="shared" si="41"/>
        <v/>
      </c>
      <c r="N394" s="8" t="str">
        <f t="shared" si="41"/>
        <v/>
      </c>
      <c r="O394" s="8" t="str">
        <f t="shared" si="41"/>
        <v/>
      </c>
      <c r="P394" s="8">
        <f t="shared" si="41"/>
        <v>512117.07</v>
      </c>
      <c r="Q394" s="8" t="str">
        <f t="shared" si="41"/>
        <v/>
      </c>
      <c r="R394" s="6"/>
      <c r="S394" s="9" t="s">
        <v>13</v>
      </c>
    </row>
    <row r="395" spans="1:19">
      <c r="B395" s="8" t="str">
        <f t="shared" si="41"/>
        <v/>
      </c>
      <c r="C395" s="8" t="str">
        <f t="shared" si="41"/>
        <v/>
      </c>
      <c r="D395" s="8" t="str">
        <f t="shared" si="41"/>
        <v/>
      </c>
      <c r="E395" s="8" t="str">
        <f t="shared" si="41"/>
        <v/>
      </c>
      <c r="F395" s="8" t="str">
        <f t="shared" si="41"/>
        <v/>
      </c>
      <c r="G395" s="8" t="str">
        <f t="shared" si="41"/>
        <v/>
      </c>
      <c r="H395" s="8" t="str">
        <f t="shared" si="41"/>
        <v/>
      </c>
      <c r="I395" s="8" t="str">
        <f t="shared" si="41"/>
        <v/>
      </c>
      <c r="J395" s="8" t="str">
        <f t="shared" si="41"/>
        <v/>
      </c>
      <c r="K395" s="8" t="str">
        <f t="shared" si="41"/>
        <v/>
      </c>
      <c r="L395" s="8" t="str">
        <f t="shared" si="41"/>
        <v/>
      </c>
      <c r="M395" s="8" t="str">
        <f t="shared" si="41"/>
        <v/>
      </c>
      <c r="N395" s="8" t="str">
        <f t="shared" si="41"/>
        <v/>
      </c>
      <c r="O395" s="8" t="str">
        <f t="shared" si="41"/>
        <v/>
      </c>
      <c r="P395" s="8">
        <f t="shared" si="41"/>
        <v>558887.61</v>
      </c>
      <c r="Q395" s="8" t="str">
        <f t="shared" si="41"/>
        <v/>
      </c>
      <c r="R395" s="6"/>
      <c r="S395" s="9" t="s">
        <v>14</v>
      </c>
    </row>
    <row r="396" spans="1:19">
      <c r="B396" s="8" t="str">
        <f t="shared" ref="B396:M396" si="42">IFERROR(VLOOKUP($B$392,$4:$126,MATCH($S396&amp;"/"&amp;B$348,$2:$2,0),FALSE),"")</f>
        <v/>
      </c>
      <c r="C396" s="8" t="str">
        <f t="shared" si="42"/>
        <v/>
      </c>
      <c r="D396" s="8" t="str">
        <f t="shared" si="42"/>
        <v/>
      </c>
      <c r="E396" s="8" t="str">
        <f t="shared" si="42"/>
        <v/>
      </c>
      <c r="F396" s="8" t="str">
        <f t="shared" si="42"/>
        <v/>
      </c>
      <c r="G396" s="8" t="str">
        <f t="shared" si="42"/>
        <v/>
      </c>
      <c r="H396" s="8" t="str">
        <f t="shared" si="42"/>
        <v/>
      </c>
      <c r="I396" s="8" t="str">
        <f t="shared" si="42"/>
        <v/>
      </c>
      <c r="J396" s="8" t="str">
        <f t="shared" si="42"/>
        <v/>
      </c>
      <c r="K396" s="8" t="str">
        <f t="shared" si="42"/>
        <v/>
      </c>
      <c r="L396" s="8" t="str">
        <f t="shared" si="42"/>
        <v/>
      </c>
      <c r="M396" s="8" t="str">
        <f t="shared" si="42"/>
        <v/>
      </c>
      <c r="N396" s="8" t="str">
        <f>IFERROR(VLOOKUP($B$392,$4:$126,MATCH($S396&amp;"/"&amp;N$348,$2:$2,0),FALSE),IFERROR(VLOOKUP($B$392,$4:$126,MATCH($S395&amp;"/"&amp;N$348,$2:$2,0),FALSE),IFERROR(VLOOKUP($B$392,$4:$126,MATCH($S394&amp;"/"&amp;N$348,$2:$2,0),FALSE),IFERROR(VLOOKUP($B$392,$4:$126,MATCH($S393&amp;"/"&amp;N$348,$2:$2,0),FALSE),""))))</f>
        <v/>
      </c>
      <c r="O396" s="8">
        <f>IFERROR(VLOOKUP($B$392,$4:$126,MATCH($S396&amp;"/"&amp;O$348,$2:$2,0),FALSE),IFERROR(VLOOKUP($B$392,$4:$126,MATCH($S395&amp;"/"&amp;O$348,$2:$2,0),FALSE),IFERROR(VLOOKUP($B$392,$4:$126,MATCH($S394&amp;"/"&amp;O$348,$2:$2,0),FALSE),IFERROR(VLOOKUP($B$392,$4:$126,MATCH($S393&amp;"/"&amp;O$348,$2:$2,0),FALSE),""))))</f>
        <v>495230.42</v>
      </c>
      <c r="P396" s="8">
        <f>IFERROR(VLOOKUP($B$392,$4:$126,MATCH($S396&amp;"/"&amp;P$348,$2:$2,0),FALSE),IFERROR(VLOOKUP($B$392,$4:$126,MATCH($S395&amp;"/"&amp;P$348,$2:$2,0),FALSE),IFERROR(VLOOKUP($B$392,$4:$126,MATCH($S394&amp;"/"&amp;P$348,$2:$2,0),FALSE),IFERROR(VLOOKUP($B$392,$4:$126,MATCH($S393&amp;"/"&amp;P$348,$2:$2,0),FALSE),""))))</f>
        <v>630807.82999999996</v>
      </c>
      <c r="Q396" s="8" t="str">
        <f>IFERROR(VLOOKUP($B$392,$4:$126,MATCH($S396&amp;"/"&amp;Q$348,$2:$2,0),FALSE),IFERROR(VLOOKUP($B$392,$4:$126,MATCH($S395&amp;"/"&amp;Q$348,$2:$2,0),FALSE),IFERROR(VLOOKUP($B$392,$4:$126,MATCH($S394&amp;"/"&amp;Q$348,$2:$2,0),FALSE),IFERROR(VLOOKUP($B$392,$4:$126,MATCH($S393&amp;"/"&amp;Q$348,$2:$2,0),FALSE),""))))</f>
        <v/>
      </c>
      <c r="R396" s="6"/>
      <c r="S396" s="9" t="s">
        <v>15</v>
      </c>
    </row>
    <row r="397" spans="1:19">
      <c r="A397" s="85"/>
      <c r="B397" s="12" t="e">
        <f t="shared" ref="B397:M397" si="43">+B396/B$402</f>
        <v>#VALUE!</v>
      </c>
      <c r="C397" s="12" t="e">
        <f t="shared" si="43"/>
        <v>#VALUE!</v>
      </c>
      <c r="D397" s="12" t="e">
        <f t="shared" si="43"/>
        <v>#VALUE!</v>
      </c>
      <c r="E397" s="12" t="e">
        <f t="shared" si="43"/>
        <v>#VALUE!</v>
      </c>
      <c r="F397" s="12" t="e">
        <f t="shared" si="43"/>
        <v>#VALUE!</v>
      </c>
      <c r="G397" s="12" t="e">
        <f t="shared" si="43"/>
        <v>#VALUE!</v>
      </c>
      <c r="H397" s="12" t="e">
        <f t="shared" si="43"/>
        <v>#VALUE!</v>
      </c>
      <c r="I397" s="12" t="e">
        <f t="shared" si="43"/>
        <v>#VALUE!</v>
      </c>
      <c r="J397" s="12" t="e">
        <f t="shared" si="43"/>
        <v>#VALUE!</v>
      </c>
      <c r="K397" s="12" t="e">
        <f t="shared" si="43"/>
        <v>#VALUE!</v>
      </c>
      <c r="L397" s="12" t="e">
        <f t="shared" si="43"/>
        <v>#VALUE!</v>
      </c>
      <c r="M397" s="12" t="e">
        <f t="shared" si="43"/>
        <v>#VALUE!</v>
      </c>
      <c r="N397" s="12" t="e">
        <f>+N396/N$402</f>
        <v>#VALUE!</v>
      </c>
      <c r="O397" s="12">
        <f>+O396/O$402</f>
        <v>0.6816279115540258</v>
      </c>
      <c r="P397" s="12">
        <f>+P396/P$402</f>
        <v>0.43436919575083394</v>
      </c>
      <c r="Q397" s="12" t="e">
        <f>+Q396/Q$402</f>
        <v>#VALUE!</v>
      </c>
      <c r="R397" s="6"/>
      <c r="S397" s="11" t="s">
        <v>380</v>
      </c>
    </row>
    <row r="398" spans="1:19">
      <c r="B398" s="155" t="s">
        <v>318</v>
      </c>
      <c r="C398" s="155"/>
      <c r="D398" s="155"/>
      <c r="E398" s="155"/>
      <c r="F398" s="155"/>
      <c r="G398" s="155"/>
      <c r="H398" s="155"/>
      <c r="I398" s="155"/>
      <c r="J398" s="155"/>
      <c r="K398" s="155"/>
      <c r="L398" s="155"/>
      <c r="M398" s="155"/>
      <c r="N398" s="155"/>
      <c r="O398" s="114"/>
      <c r="P398" s="114"/>
      <c r="Q398" s="114"/>
      <c r="R398" s="6"/>
      <c r="S398" s="3"/>
    </row>
    <row r="399" spans="1:19">
      <c r="B399" s="8" t="str">
        <f t="shared" ref="B399:Q401" si="44">IFERROR(VLOOKUP($B$398,$4:$126,MATCH($S399&amp;"/"&amp;B$348,$2:$2,0),FALSE),"")</f>
        <v/>
      </c>
      <c r="C399" s="8" t="str">
        <f t="shared" si="44"/>
        <v/>
      </c>
      <c r="D399" s="8" t="str">
        <f t="shared" si="44"/>
        <v/>
      </c>
      <c r="E399" s="8" t="str">
        <f t="shared" si="44"/>
        <v/>
      </c>
      <c r="F399" s="8" t="str">
        <f t="shared" si="44"/>
        <v/>
      </c>
      <c r="G399" s="8" t="str">
        <f t="shared" si="44"/>
        <v/>
      </c>
      <c r="H399" s="8" t="str">
        <f t="shared" si="44"/>
        <v/>
      </c>
      <c r="I399" s="8" t="str">
        <f t="shared" si="44"/>
        <v/>
      </c>
      <c r="J399" s="8" t="str">
        <f t="shared" si="44"/>
        <v/>
      </c>
      <c r="K399" s="8" t="str">
        <f t="shared" si="44"/>
        <v/>
      </c>
      <c r="L399" s="8" t="str">
        <f t="shared" si="44"/>
        <v/>
      </c>
      <c r="M399" s="8" t="str">
        <f t="shared" si="44"/>
        <v/>
      </c>
      <c r="N399" s="8" t="str">
        <f t="shared" si="44"/>
        <v/>
      </c>
      <c r="O399" s="8" t="str">
        <f t="shared" si="44"/>
        <v/>
      </c>
      <c r="P399" s="8">
        <f t="shared" si="44"/>
        <v>858130.93</v>
      </c>
      <c r="Q399" s="8" t="str">
        <f t="shared" si="44"/>
        <v/>
      </c>
      <c r="R399" s="6"/>
      <c r="S399" s="9" t="s">
        <v>12</v>
      </c>
    </row>
    <row r="400" spans="1:19">
      <c r="B400" s="8" t="str">
        <f t="shared" si="44"/>
        <v/>
      </c>
      <c r="C400" s="8" t="str">
        <f t="shared" si="44"/>
        <v/>
      </c>
      <c r="D400" s="8" t="str">
        <f t="shared" si="44"/>
        <v/>
      </c>
      <c r="E400" s="8" t="str">
        <f t="shared" si="44"/>
        <v/>
      </c>
      <c r="F400" s="8" t="str">
        <f t="shared" si="44"/>
        <v/>
      </c>
      <c r="G400" s="8" t="str">
        <f t="shared" si="44"/>
        <v/>
      </c>
      <c r="H400" s="8" t="str">
        <f t="shared" si="44"/>
        <v/>
      </c>
      <c r="I400" s="8" t="str">
        <f t="shared" si="44"/>
        <v/>
      </c>
      <c r="J400" s="8" t="str">
        <f t="shared" si="44"/>
        <v/>
      </c>
      <c r="K400" s="8" t="str">
        <f t="shared" si="44"/>
        <v/>
      </c>
      <c r="L400" s="8" t="str">
        <f t="shared" si="44"/>
        <v/>
      </c>
      <c r="M400" s="8" t="str">
        <f t="shared" si="44"/>
        <v/>
      </c>
      <c r="N400" s="8" t="str">
        <f t="shared" si="44"/>
        <v/>
      </c>
      <c r="O400" s="8" t="str">
        <f t="shared" si="44"/>
        <v/>
      </c>
      <c r="P400" s="8">
        <f t="shared" si="44"/>
        <v>1506952.16</v>
      </c>
      <c r="Q400" s="8" t="str">
        <f t="shared" si="44"/>
        <v/>
      </c>
      <c r="R400" s="6"/>
      <c r="S400" s="9" t="s">
        <v>13</v>
      </c>
    </row>
    <row r="401" spans="1:19">
      <c r="B401" s="8" t="str">
        <f t="shared" si="44"/>
        <v/>
      </c>
      <c r="C401" s="8" t="str">
        <f t="shared" si="44"/>
        <v/>
      </c>
      <c r="D401" s="8" t="str">
        <f t="shared" si="44"/>
        <v/>
      </c>
      <c r="E401" s="8" t="str">
        <f t="shared" si="44"/>
        <v/>
      </c>
      <c r="F401" s="8" t="str">
        <f t="shared" si="44"/>
        <v/>
      </c>
      <c r="G401" s="8" t="str">
        <f t="shared" si="44"/>
        <v/>
      </c>
      <c r="H401" s="8" t="str">
        <f t="shared" si="44"/>
        <v/>
      </c>
      <c r="I401" s="8" t="str">
        <f t="shared" si="44"/>
        <v/>
      </c>
      <c r="J401" s="8" t="str">
        <f t="shared" si="44"/>
        <v/>
      </c>
      <c r="K401" s="8" t="str">
        <f t="shared" si="44"/>
        <v/>
      </c>
      <c r="L401" s="8" t="str">
        <f t="shared" si="44"/>
        <v/>
      </c>
      <c r="M401" s="8" t="str">
        <f t="shared" si="44"/>
        <v/>
      </c>
      <c r="N401" s="8" t="str">
        <f t="shared" si="44"/>
        <v/>
      </c>
      <c r="O401" s="8" t="str">
        <f t="shared" si="44"/>
        <v/>
      </c>
      <c r="P401" s="8">
        <f t="shared" si="44"/>
        <v>1502745.31</v>
      </c>
      <c r="Q401" s="8" t="str">
        <f t="shared" si="44"/>
        <v/>
      </c>
      <c r="R401" s="6"/>
      <c r="S401" s="9" t="s">
        <v>14</v>
      </c>
    </row>
    <row r="402" spans="1:19">
      <c r="B402" s="8" t="str">
        <f t="shared" ref="B402:M402" si="45">IFERROR(VLOOKUP($B$398,$4:$126,MATCH($S402&amp;"/"&amp;B$348,$2:$2,0),FALSE),"")</f>
        <v/>
      </c>
      <c r="C402" s="8" t="str">
        <f t="shared" si="45"/>
        <v/>
      </c>
      <c r="D402" s="8" t="str">
        <f t="shared" si="45"/>
        <v/>
      </c>
      <c r="E402" s="8" t="str">
        <f t="shared" si="45"/>
        <v/>
      </c>
      <c r="F402" s="8" t="str">
        <f t="shared" si="45"/>
        <v/>
      </c>
      <c r="G402" s="8" t="str">
        <f t="shared" si="45"/>
        <v/>
      </c>
      <c r="H402" s="8" t="str">
        <f t="shared" si="45"/>
        <v/>
      </c>
      <c r="I402" s="8" t="str">
        <f t="shared" si="45"/>
        <v/>
      </c>
      <c r="J402" s="8" t="str">
        <f t="shared" si="45"/>
        <v/>
      </c>
      <c r="K402" s="8" t="str">
        <f t="shared" si="45"/>
        <v/>
      </c>
      <c r="L402" s="8" t="str">
        <f t="shared" si="45"/>
        <v/>
      </c>
      <c r="M402" s="8" t="str">
        <f t="shared" si="45"/>
        <v/>
      </c>
      <c r="N402" s="8" t="str">
        <f>IFERROR(VLOOKUP($B$398,$4:$126,MATCH($S402&amp;"/"&amp;N$348,$2:$2,0),FALSE),IFERROR(VLOOKUP($B$398,$4:$126,MATCH($S401&amp;"/"&amp;N$348,$2:$2,0),FALSE),IFERROR(VLOOKUP($B$398,$4:$126,MATCH($S400&amp;"/"&amp;N$348,$2:$2,0),FALSE),IFERROR(VLOOKUP($B$398,$4:$126,MATCH($S399&amp;"/"&amp;N$348,$2:$2,0),FALSE),""))))</f>
        <v/>
      </c>
      <c r="O402" s="8">
        <f>IFERROR(VLOOKUP($B$398,$4:$126,MATCH($S402&amp;"/"&amp;O$348,$2:$2,0),FALSE),IFERROR(VLOOKUP($B$398,$4:$126,MATCH($S401&amp;"/"&amp;O$348,$2:$2,0),FALSE),IFERROR(VLOOKUP($B$398,$4:$126,MATCH($S400&amp;"/"&amp;O$348,$2:$2,0),FALSE),IFERROR(VLOOKUP($B$398,$4:$126,MATCH($S399&amp;"/"&amp;O$348,$2:$2,0),FALSE),""))))</f>
        <v>726540.7</v>
      </c>
      <c r="P402" s="8">
        <f>IFERROR(VLOOKUP($B$398,$4:$126,MATCH($S402&amp;"/"&amp;P$348,$2:$2,0),FALSE),IFERROR(VLOOKUP($B$398,$4:$126,MATCH($S401&amp;"/"&amp;P$348,$2:$2,0),FALSE),IFERROR(VLOOKUP($B$398,$4:$126,MATCH($S400&amp;"/"&amp;P$348,$2:$2,0),FALSE),IFERROR(VLOOKUP($B$398,$4:$126,MATCH($S399&amp;"/"&amp;P$348,$2:$2,0),FALSE),""))))</f>
        <v>1452238.87</v>
      </c>
      <c r="Q402" s="8" t="str">
        <f>IFERROR(VLOOKUP($B$398,$4:$126,MATCH($S402&amp;"/"&amp;Q$348,$2:$2,0),FALSE),IFERROR(VLOOKUP($B$398,$4:$126,MATCH($S401&amp;"/"&amp;Q$348,$2:$2,0),FALSE),IFERROR(VLOOKUP($B$398,$4:$126,MATCH($S400&amp;"/"&amp;Q$348,$2:$2,0),FALSE),IFERROR(VLOOKUP($B$398,$4:$126,MATCH($S399&amp;"/"&amp;Q$348,$2:$2,0),FALSE),""))))</f>
        <v/>
      </c>
      <c r="R402" s="6"/>
      <c r="S402" s="9" t="s">
        <v>15</v>
      </c>
    </row>
    <row r="403" spans="1:19">
      <c r="B403" s="172" t="s">
        <v>1</v>
      </c>
      <c r="C403" s="172"/>
      <c r="D403" s="172"/>
      <c r="E403" s="172"/>
      <c r="F403" s="172"/>
      <c r="G403" s="172"/>
      <c r="H403" s="172"/>
      <c r="I403" s="172"/>
      <c r="J403" s="172"/>
      <c r="K403" s="172"/>
      <c r="L403" s="172"/>
      <c r="M403" s="172"/>
      <c r="N403" s="172"/>
      <c r="O403" s="116"/>
      <c r="P403" s="116"/>
      <c r="Q403" s="116"/>
    </row>
    <row r="404" spans="1:19">
      <c r="B404" s="173" t="s">
        <v>320</v>
      </c>
      <c r="C404" s="173"/>
      <c r="D404" s="173"/>
      <c r="E404" s="173"/>
      <c r="F404" s="173"/>
      <c r="G404" s="173"/>
      <c r="H404" s="173"/>
      <c r="I404" s="173"/>
      <c r="J404" s="173"/>
      <c r="K404" s="173"/>
      <c r="L404" s="173"/>
      <c r="M404" s="173"/>
      <c r="N404" s="173"/>
      <c r="O404" s="117"/>
      <c r="P404" s="117"/>
      <c r="Q404" s="117"/>
      <c r="R404" s="6"/>
      <c r="S404" s="3"/>
    </row>
    <row r="405" spans="1:19">
      <c r="B405" s="8" t="str">
        <f t="shared" ref="B405:Q407" si="46">IFERROR(VLOOKUP($B$404,$4:$126,MATCH($S405&amp;"/"&amp;B$348,$2:$2,0),FALSE),"")</f>
        <v/>
      </c>
      <c r="C405" s="8" t="str">
        <f t="shared" si="46"/>
        <v/>
      </c>
      <c r="D405" s="8" t="str">
        <f t="shared" si="46"/>
        <v/>
      </c>
      <c r="E405" s="8" t="str">
        <f t="shared" si="46"/>
        <v/>
      </c>
      <c r="F405" s="8" t="str">
        <f t="shared" si="46"/>
        <v/>
      </c>
      <c r="G405" s="8" t="str">
        <f t="shared" si="46"/>
        <v/>
      </c>
      <c r="H405" s="8" t="str">
        <f t="shared" si="46"/>
        <v/>
      </c>
      <c r="I405" s="8" t="str">
        <f t="shared" si="46"/>
        <v/>
      </c>
      <c r="J405" s="8" t="str">
        <f t="shared" si="46"/>
        <v/>
      </c>
      <c r="K405" s="8" t="str">
        <f t="shared" si="46"/>
        <v/>
      </c>
      <c r="L405" s="8" t="str">
        <f t="shared" si="46"/>
        <v/>
      </c>
      <c r="M405" s="8" t="str">
        <f t="shared" si="46"/>
        <v/>
      </c>
      <c r="N405" s="8" t="str">
        <f t="shared" si="46"/>
        <v/>
      </c>
      <c r="O405" s="8" t="str">
        <f t="shared" si="46"/>
        <v/>
      </c>
      <c r="P405" s="8">
        <f t="shared" si="46"/>
        <v>289623.17</v>
      </c>
      <c r="Q405" s="8" t="str">
        <f t="shared" si="46"/>
        <v/>
      </c>
      <c r="R405" s="6"/>
      <c r="S405" s="9" t="s">
        <v>12</v>
      </c>
    </row>
    <row r="406" spans="1:19">
      <c r="B406" s="8" t="str">
        <f t="shared" si="46"/>
        <v/>
      </c>
      <c r="C406" s="8" t="str">
        <f t="shared" si="46"/>
        <v/>
      </c>
      <c r="D406" s="8" t="str">
        <f t="shared" si="46"/>
        <v/>
      </c>
      <c r="E406" s="8" t="str">
        <f t="shared" si="46"/>
        <v/>
      </c>
      <c r="F406" s="8" t="str">
        <f t="shared" si="46"/>
        <v/>
      </c>
      <c r="G406" s="8" t="str">
        <f t="shared" si="46"/>
        <v/>
      </c>
      <c r="H406" s="8" t="str">
        <f t="shared" si="46"/>
        <v/>
      </c>
      <c r="I406" s="8" t="str">
        <f t="shared" si="46"/>
        <v/>
      </c>
      <c r="J406" s="8" t="str">
        <f t="shared" si="46"/>
        <v/>
      </c>
      <c r="K406" s="8" t="str">
        <f t="shared" si="46"/>
        <v/>
      </c>
      <c r="L406" s="8" t="str">
        <f t="shared" si="46"/>
        <v/>
      </c>
      <c r="M406" s="8" t="str">
        <f t="shared" si="46"/>
        <v/>
      </c>
      <c r="N406" s="8" t="str">
        <f t="shared" si="46"/>
        <v/>
      </c>
      <c r="O406" s="8" t="str">
        <f t="shared" si="46"/>
        <v/>
      </c>
      <c r="P406" s="8">
        <f t="shared" si="46"/>
        <v>263556.77</v>
      </c>
      <c r="Q406" s="8" t="str">
        <f t="shared" si="46"/>
        <v/>
      </c>
      <c r="R406" s="6"/>
      <c r="S406" s="9" t="s">
        <v>13</v>
      </c>
    </row>
    <row r="407" spans="1:19">
      <c r="B407" s="8" t="str">
        <f t="shared" si="46"/>
        <v/>
      </c>
      <c r="C407" s="8" t="str">
        <f t="shared" si="46"/>
        <v/>
      </c>
      <c r="D407" s="8" t="str">
        <f t="shared" si="46"/>
        <v/>
      </c>
      <c r="E407" s="8" t="str">
        <f t="shared" si="46"/>
        <v/>
      </c>
      <c r="F407" s="8" t="str">
        <f t="shared" si="46"/>
        <v/>
      </c>
      <c r="G407" s="8" t="str">
        <f t="shared" si="46"/>
        <v/>
      </c>
      <c r="H407" s="8" t="str">
        <f t="shared" si="46"/>
        <v/>
      </c>
      <c r="I407" s="8" t="str">
        <f t="shared" si="46"/>
        <v/>
      </c>
      <c r="J407" s="8" t="str">
        <f t="shared" si="46"/>
        <v/>
      </c>
      <c r="K407" s="8" t="str">
        <f t="shared" si="46"/>
        <v/>
      </c>
      <c r="L407" s="8" t="str">
        <f t="shared" si="46"/>
        <v/>
      </c>
      <c r="M407" s="8" t="str">
        <f t="shared" si="46"/>
        <v/>
      </c>
      <c r="N407" s="8" t="str">
        <f t="shared" si="46"/>
        <v/>
      </c>
      <c r="O407" s="8" t="str">
        <f t="shared" si="46"/>
        <v/>
      </c>
      <c r="P407" s="8">
        <f t="shared" si="46"/>
        <v>231874.54</v>
      </c>
      <c r="Q407" s="8" t="str">
        <f t="shared" si="46"/>
        <v/>
      </c>
      <c r="R407" s="6"/>
      <c r="S407" s="9" t="s">
        <v>14</v>
      </c>
    </row>
    <row r="408" spans="1:19">
      <c r="B408" s="8" t="str">
        <f t="shared" ref="B408:M408" si="47">IFERROR(VLOOKUP($B$404,$4:$126,MATCH($S408&amp;"/"&amp;B$348,$2:$2,0),FALSE),"")</f>
        <v/>
      </c>
      <c r="C408" s="8" t="str">
        <f t="shared" si="47"/>
        <v/>
      </c>
      <c r="D408" s="8" t="str">
        <f t="shared" si="47"/>
        <v/>
      </c>
      <c r="E408" s="8" t="str">
        <f t="shared" si="47"/>
        <v/>
      </c>
      <c r="F408" s="8" t="str">
        <f t="shared" si="47"/>
        <v/>
      </c>
      <c r="G408" s="8" t="str">
        <f t="shared" si="47"/>
        <v/>
      </c>
      <c r="H408" s="8" t="str">
        <f t="shared" si="47"/>
        <v/>
      </c>
      <c r="I408" s="8" t="str">
        <f t="shared" si="47"/>
        <v/>
      </c>
      <c r="J408" s="8" t="str">
        <f t="shared" si="47"/>
        <v/>
      </c>
      <c r="K408" s="8" t="str">
        <f t="shared" si="47"/>
        <v/>
      </c>
      <c r="L408" s="8" t="str">
        <f t="shared" si="47"/>
        <v/>
      </c>
      <c r="M408" s="8" t="str">
        <f t="shared" si="47"/>
        <v/>
      </c>
      <c r="N408" s="8" t="str">
        <f>IFERROR(VLOOKUP($B$404,$4:$126,MATCH($S408&amp;"/"&amp;N$348,$2:$2,0),FALSE),IFERROR(VLOOKUP($B$404,$4:$126,MATCH($S407&amp;"/"&amp;N$348,$2:$2,0),FALSE),IFERROR(VLOOKUP($B$404,$4:$126,MATCH($S406&amp;"/"&amp;N$348,$2:$2,0),FALSE),IFERROR(VLOOKUP($B$404,$4:$126,MATCH($S405&amp;"/"&amp;N$348,$2:$2,0),FALSE),""))))</f>
        <v/>
      </c>
      <c r="O408" s="8">
        <f>IFERROR(VLOOKUP($B$404,$4:$126,MATCH($S408&amp;"/"&amp;O$348,$2:$2,0),FALSE),IFERROR(VLOOKUP($B$404,$4:$126,MATCH($S407&amp;"/"&amp;O$348,$2:$2,0),FALSE),IFERROR(VLOOKUP($B$404,$4:$126,MATCH($S406&amp;"/"&amp;O$348,$2:$2,0),FALSE),IFERROR(VLOOKUP($B$404,$4:$126,MATCH($S405&amp;"/"&amp;O$348,$2:$2,0),FALSE),""))))</f>
        <v>185608.02</v>
      </c>
      <c r="P408" s="8">
        <f>IFERROR(VLOOKUP($B$404,$4:$126,MATCH($S408&amp;"/"&amp;P$348,$2:$2,0),FALSE),IFERROR(VLOOKUP($B$404,$4:$126,MATCH($S407&amp;"/"&amp;P$348,$2:$2,0),FALSE),IFERROR(VLOOKUP($B$404,$4:$126,MATCH($S406&amp;"/"&amp;P$348,$2:$2,0),FALSE),IFERROR(VLOOKUP($B$404,$4:$126,MATCH($S405&amp;"/"&amp;P$348,$2:$2,0),FALSE),""))))</f>
        <v>146421.53</v>
      </c>
      <c r="Q408" s="8" t="str">
        <f>IFERROR(VLOOKUP($B$404,$4:$126,MATCH($S408&amp;"/"&amp;Q$348,$2:$2,0),FALSE),IFERROR(VLOOKUP($B$404,$4:$126,MATCH($S407&amp;"/"&amp;Q$348,$2:$2,0),FALSE),IFERROR(VLOOKUP($B$404,$4:$126,MATCH($S406&amp;"/"&amp;Q$348,$2:$2,0),FALSE),IFERROR(VLOOKUP($B$404,$4:$126,MATCH($S405&amp;"/"&amp;Q$348,$2:$2,0),FALSE),""))))</f>
        <v/>
      </c>
      <c r="R408" s="6"/>
      <c r="S408" s="9" t="s">
        <v>15</v>
      </c>
    </row>
    <row r="409" spans="1:19">
      <c r="A409" s="84"/>
      <c r="B409" s="12" t="e">
        <f t="shared" ref="B409:M409" si="48">+B408/B$402</f>
        <v>#VALUE!</v>
      </c>
      <c r="C409" s="12" t="e">
        <f t="shared" si="48"/>
        <v>#VALUE!</v>
      </c>
      <c r="D409" s="12" t="e">
        <f t="shared" si="48"/>
        <v>#VALUE!</v>
      </c>
      <c r="E409" s="12" t="e">
        <f t="shared" si="48"/>
        <v>#VALUE!</v>
      </c>
      <c r="F409" s="12" t="e">
        <f t="shared" si="48"/>
        <v>#VALUE!</v>
      </c>
      <c r="G409" s="12" t="e">
        <f t="shared" si="48"/>
        <v>#VALUE!</v>
      </c>
      <c r="H409" s="12" t="e">
        <f t="shared" si="48"/>
        <v>#VALUE!</v>
      </c>
      <c r="I409" s="12" t="e">
        <f t="shared" si="48"/>
        <v>#VALUE!</v>
      </c>
      <c r="J409" s="12" t="e">
        <f t="shared" si="48"/>
        <v>#VALUE!</v>
      </c>
      <c r="K409" s="12" t="e">
        <f t="shared" si="48"/>
        <v>#VALUE!</v>
      </c>
      <c r="L409" s="12" t="e">
        <f t="shared" si="48"/>
        <v>#VALUE!</v>
      </c>
      <c r="M409" s="12" t="e">
        <f t="shared" si="48"/>
        <v>#VALUE!</v>
      </c>
      <c r="N409" s="12" t="e">
        <f>+N408/N$402</f>
        <v>#VALUE!</v>
      </c>
      <c r="O409" s="12">
        <f>+O408/O$402</f>
        <v>0.25546816578892279</v>
      </c>
      <c r="P409" s="12">
        <f>+P408/P$402</f>
        <v>0.10082468733260114</v>
      </c>
      <c r="Q409" s="12" t="e">
        <f>+Q408/Q$402</f>
        <v>#VALUE!</v>
      </c>
      <c r="R409" s="6"/>
      <c r="S409" s="11" t="s">
        <v>380</v>
      </c>
    </row>
    <row r="410" spans="1:19">
      <c r="A410" s="84"/>
      <c r="B410" s="173" t="s">
        <v>323</v>
      </c>
      <c r="C410" s="173"/>
      <c r="D410" s="173"/>
      <c r="E410" s="173"/>
      <c r="F410" s="173"/>
      <c r="G410" s="173"/>
      <c r="H410" s="173"/>
      <c r="I410" s="173"/>
      <c r="J410" s="173"/>
      <c r="K410" s="173"/>
      <c r="L410" s="173"/>
      <c r="M410" s="173"/>
      <c r="N410" s="173"/>
      <c r="O410" s="117"/>
      <c r="P410" s="117"/>
      <c r="Q410" s="117"/>
      <c r="R410" s="6"/>
      <c r="S410" s="3"/>
    </row>
    <row r="411" spans="1:19">
      <c r="B411" s="8" t="str">
        <f t="shared" ref="B411:Q413" si="49">IFERROR(VLOOKUP($B$410,$4:$126,MATCH($S411&amp;"/"&amp;B$348,$2:$2,0),FALSE),"")</f>
        <v/>
      </c>
      <c r="C411" s="8" t="str">
        <f t="shared" si="49"/>
        <v/>
      </c>
      <c r="D411" s="8" t="str">
        <f t="shared" si="49"/>
        <v/>
      </c>
      <c r="E411" s="8" t="str">
        <f t="shared" si="49"/>
        <v/>
      </c>
      <c r="F411" s="8" t="str">
        <f t="shared" si="49"/>
        <v/>
      </c>
      <c r="G411" s="8" t="str">
        <f t="shared" si="49"/>
        <v/>
      </c>
      <c r="H411" s="8" t="str">
        <f t="shared" si="49"/>
        <v/>
      </c>
      <c r="I411" s="8" t="str">
        <f t="shared" si="49"/>
        <v/>
      </c>
      <c r="J411" s="8" t="str">
        <f t="shared" si="49"/>
        <v/>
      </c>
      <c r="K411" s="8" t="str">
        <f t="shared" si="49"/>
        <v/>
      </c>
      <c r="L411" s="8" t="str">
        <f t="shared" si="49"/>
        <v/>
      </c>
      <c r="M411" s="8" t="str">
        <f t="shared" si="49"/>
        <v/>
      </c>
      <c r="N411" s="8" t="str">
        <f t="shared" si="49"/>
        <v/>
      </c>
      <c r="O411" s="8" t="str">
        <f t="shared" si="49"/>
        <v/>
      </c>
      <c r="P411" s="8">
        <f t="shared" si="49"/>
        <v>450817.46</v>
      </c>
      <c r="Q411" s="8" t="str">
        <f t="shared" si="49"/>
        <v/>
      </c>
      <c r="R411" s="6"/>
      <c r="S411" s="9" t="s">
        <v>12</v>
      </c>
    </row>
    <row r="412" spans="1:19">
      <c r="B412" s="8" t="str">
        <f t="shared" si="49"/>
        <v/>
      </c>
      <c r="C412" s="8" t="str">
        <f t="shared" si="49"/>
        <v/>
      </c>
      <c r="D412" s="8" t="str">
        <f t="shared" si="49"/>
        <v/>
      </c>
      <c r="E412" s="8" t="str">
        <f t="shared" si="49"/>
        <v/>
      </c>
      <c r="F412" s="8" t="str">
        <f t="shared" si="49"/>
        <v/>
      </c>
      <c r="G412" s="8" t="str">
        <f t="shared" si="49"/>
        <v/>
      </c>
      <c r="H412" s="8" t="str">
        <f t="shared" si="49"/>
        <v/>
      </c>
      <c r="I412" s="8" t="str">
        <f t="shared" si="49"/>
        <v/>
      </c>
      <c r="J412" s="8" t="str">
        <f t="shared" si="49"/>
        <v/>
      </c>
      <c r="K412" s="8" t="str">
        <f t="shared" si="49"/>
        <v/>
      </c>
      <c r="L412" s="8" t="str">
        <f t="shared" si="49"/>
        <v/>
      </c>
      <c r="M412" s="8" t="str">
        <f t="shared" si="49"/>
        <v/>
      </c>
      <c r="N412" s="8" t="str">
        <f t="shared" si="49"/>
        <v/>
      </c>
      <c r="O412" s="8" t="str">
        <f t="shared" si="49"/>
        <v/>
      </c>
      <c r="P412" s="8">
        <f t="shared" si="49"/>
        <v>326631.2</v>
      </c>
      <c r="Q412" s="8" t="str">
        <f t="shared" si="49"/>
        <v/>
      </c>
      <c r="R412" s="6"/>
      <c r="S412" s="9" t="s">
        <v>13</v>
      </c>
    </row>
    <row r="413" spans="1:19">
      <c r="B413" s="8" t="str">
        <f t="shared" si="49"/>
        <v/>
      </c>
      <c r="C413" s="8" t="str">
        <f t="shared" si="49"/>
        <v/>
      </c>
      <c r="D413" s="8" t="str">
        <f t="shared" si="49"/>
        <v/>
      </c>
      <c r="E413" s="8" t="str">
        <f t="shared" si="49"/>
        <v/>
      </c>
      <c r="F413" s="8" t="str">
        <f t="shared" si="49"/>
        <v/>
      </c>
      <c r="G413" s="8" t="str">
        <f t="shared" si="49"/>
        <v/>
      </c>
      <c r="H413" s="8" t="str">
        <f t="shared" si="49"/>
        <v/>
      </c>
      <c r="I413" s="8" t="str">
        <f t="shared" si="49"/>
        <v/>
      </c>
      <c r="J413" s="8" t="str">
        <f t="shared" si="49"/>
        <v/>
      </c>
      <c r="K413" s="8" t="str">
        <f t="shared" si="49"/>
        <v/>
      </c>
      <c r="L413" s="8" t="str">
        <f t="shared" si="49"/>
        <v/>
      </c>
      <c r="M413" s="8" t="str">
        <f t="shared" si="49"/>
        <v/>
      </c>
      <c r="N413" s="8" t="str">
        <f t="shared" si="49"/>
        <v/>
      </c>
      <c r="O413" s="8" t="str">
        <f t="shared" si="49"/>
        <v/>
      </c>
      <c r="P413" s="8">
        <f t="shared" si="49"/>
        <v>269162.23999999999</v>
      </c>
      <c r="Q413" s="8" t="str">
        <f t="shared" si="49"/>
        <v/>
      </c>
      <c r="R413" s="6"/>
      <c r="S413" s="9" t="s">
        <v>14</v>
      </c>
    </row>
    <row r="414" spans="1:19">
      <c r="B414" s="8" t="str">
        <f t="shared" ref="B414:M414" si="50">IFERROR(VLOOKUP($B$410,$4:$126,MATCH($S414&amp;"/"&amp;B$348,$2:$2,0),FALSE),"")</f>
        <v/>
      </c>
      <c r="C414" s="8" t="str">
        <f t="shared" si="50"/>
        <v/>
      </c>
      <c r="D414" s="8" t="str">
        <f t="shared" si="50"/>
        <v/>
      </c>
      <c r="E414" s="8" t="str">
        <f t="shared" si="50"/>
        <v/>
      </c>
      <c r="F414" s="8" t="str">
        <f t="shared" si="50"/>
        <v/>
      </c>
      <c r="G414" s="8" t="str">
        <f t="shared" si="50"/>
        <v/>
      </c>
      <c r="H414" s="8" t="str">
        <f t="shared" si="50"/>
        <v/>
      </c>
      <c r="I414" s="8" t="str">
        <f t="shared" si="50"/>
        <v/>
      </c>
      <c r="J414" s="8" t="str">
        <f t="shared" si="50"/>
        <v/>
      </c>
      <c r="K414" s="8" t="str">
        <f t="shared" si="50"/>
        <v/>
      </c>
      <c r="L414" s="8" t="str">
        <f t="shared" si="50"/>
        <v/>
      </c>
      <c r="M414" s="8" t="str">
        <f t="shared" si="50"/>
        <v/>
      </c>
      <c r="N414" s="8" t="str">
        <f>IFERROR(VLOOKUP($B$410,$4:$126,MATCH($S414&amp;"/"&amp;N$348,$2:$2,0),FALSE),IFERROR(VLOOKUP($B$410,$4:$126,MATCH($S413&amp;"/"&amp;N$348,$2:$2,0),FALSE),IFERROR(VLOOKUP($B$410,$4:$126,MATCH($S412&amp;"/"&amp;N$348,$2:$2,0),FALSE),IFERROR(VLOOKUP($B$410,$4:$126,MATCH($S411&amp;"/"&amp;N$348,$2:$2,0),FALSE),""))))</f>
        <v/>
      </c>
      <c r="O414" s="8">
        <f>IFERROR(VLOOKUP($B$410,$4:$126,MATCH($S414&amp;"/"&amp;O$348,$2:$2,0),FALSE),IFERROR(VLOOKUP($B$410,$4:$126,MATCH($S413&amp;"/"&amp;O$348,$2:$2,0),FALSE),IFERROR(VLOOKUP($B$410,$4:$126,MATCH($S412&amp;"/"&amp;O$348,$2:$2,0),FALSE),IFERROR(VLOOKUP($B$410,$4:$126,MATCH($S411&amp;"/"&amp;O$348,$2:$2,0),FALSE),""))))</f>
        <v>299659.02</v>
      </c>
      <c r="P414" s="8">
        <f>IFERROR(VLOOKUP($B$410,$4:$126,MATCH($S414&amp;"/"&amp;P$348,$2:$2,0),FALSE),IFERROR(VLOOKUP($B$410,$4:$126,MATCH($S413&amp;"/"&amp;P$348,$2:$2,0),FALSE),IFERROR(VLOOKUP($B$410,$4:$126,MATCH($S412&amp;"/"&amp;P$348,$2:$2,0),FALSE),IFERROR(VLOOKUP($B$410,$4:$126,MATCH($S411&amp;"/"&amp;P$348,$2:$2,0),FALSE),""))))</f>
        <v>186724.35</v>
      </c>
      <c r="Q414" s="8" t="str">
        <f>IFERROR(VLOOKUP($B$410,$4:$126,MATCH($S414&amp;"/"&amp;Q$348,$2:$2,0),FALSE),IFERROR(VLOOKUP($B$410,$4:$126,MATCH($S413&amp;"/"&amp;Q$348,$2:$2,0),FALSE),IFERROR(VLOOKUP($B$410,$4:$126,MATCH($S412&amp;"/"&amp;Q$348,$2:$2,0),FALSE),IFERROR(VLOOKUP($B$410,$4:$126,MATCH($S411&amp;"/"&amp;Q$348,$2:$2,0),FALSE),""))))</f>
        <v/>
      </c>
      <c r="R414" s="6"/>
      <c r="S414" s="9" t="s">
        <v>15</v>
      </c>
    </row>
    <row r="415" spans="1:19">
      <c r="B415" s="12" t="e">
        <f t="shared" ref="B415:M415" si="51">+B414/B$402</f>
        <v>#VALUE!</v>
      </c>
      <c r="C415" s="12" t="e">
        <f t="shared" si="51"/>
        <v>#VALUE!</v>
      </c>
      <c r="D415" s="12" t="e">
        <f t="shared" si="51"/>
        <v>#VALUE!</v>
      </c>
      <c r="E415" s="12" t="e">
        <f t="shared" si="51"/>
        <v>#VALUE!</v>
      </c>
      <c r="F415" s="12" t="e">
        <f t="shared" si="51"/>
        <v>#VALUE!</v>
      </c>
      <c r="G415" s="12" t="e">
        <f t="shared" si="51"/>
        <v>#VALUE!</v>
      </c>
      <c r="H415" s="12" t="e">
        <f t="shared" si="51"/>
        <v>#VALUE!</v>
      </c>
      <c r="I415" s="12" t="e">
        <f t="shared" si="51"/>
        <v>#VALUE!</v>
      </c>
      <c r="J415" s="12" t="e">
        <f t="shared" si="51"/>
        <v>#VALUE!</v>
      </c>
      <c r="K415" s="12" t="e">
        <f t="shared" si="51"/>
        <v>#VALUE!</v>
      </c>
      <c r="L415" s="12" t="e">
        <f t="shared" si="51"/>
        <v>#VALUE!</v>
      </c>
      <c r="M415" s="12" t="e">
        <f t="shared" si="51"/>
        <v>#VALUE!</v>
      </c>
      <c r="N415" s="12" t="e">
        <f>+N414/N$402</f>
        <v>#VALUE!</v>
      </c>
      <c r="O415" s="12">
        <f>+O414/O$402</f>
        <v>0.4124462951628175</v>
      </c>
      <c r="P415" s="12">
        <f>+P414/P$402</f>
        <v>0.12857688487569541</v>
      </c>
      <c r="Q415" s="12" t="e">
        <f>+Q414/Q$402</f>
        <v>#VALUE!</v>
      </c>
      <c r="R415" s="6"/>
      <c r="S415" s="11" t="s">
        <v>380</v>
      </c>
    </row>
    <row r="416" spans="1:19">
      <c r="B416" s="178" t="s">
        <v>2</v>
      </c>
      <c r="C416" s="178"/>
      <c r="D416" s="178"/>
      <c r="E416" s="178"/>
      <c r="F416" s="178"/>
      <c r="G416" s="178"/>
      <c r="H416" s="178"/>
      <c r="I416" s="178"/>
      <c r="J416" s="178"/>
      <c r="K416" s="178"/>
      <c r="L416" s="178"/>
      <c r="M416" s="178"/>
      <c r="N416" s="178"/>
      <c r="O416" s="118"/>
      <c r="P416" s="118"/>
      <c r="Q416" s="118"/>
      <c r="R416" s="6"/>
      <c r="S416" s="3"/>
    </row>
    <row r="417" spans="2:19">
      <c r="B417" s="8" t="str">
        <f t="shared" ref="B417:Q419" si="52">IFERROR(VLOOKUP($B$416,$4:$126,MATCH($S417&amp;"/"&amp;B$348,$2:$2,0),FALSE),"")</f>
        <v/>
      </c>
      <c r="C417" s="8" t="str">
        <f t="shared" si="52"/>
        <v/>
      </c>
      <c r="D417" s="8" t="str">
        <f t="shared" si="52"/>
        <v/>
      </c>
      <c r="E417" s="8" t="str">
        <f t="shared" si="52"/>
        <v/>
      </c>
      <c r="F417" s="8" t="str">
        <f t="shared" si="52"/>
        <v/>
      </c>
      <c r="G417" s="8" t="str">
        <f t="shared" si="52"/>
        <v/>
      </c>
      <c r="H417" s="8" t="str">
        <f t="shared" si="52"/>
        <v/>
      </c>
      <c r="I417" s="8" t="str">
        <f t="shared" si="52"/>
        <v/>
      </c>
      <c r="J417" s="8" t="str">
        <f t="shared" si="52"/>
        <v/>
      </c>
      <c r="K417" s="8" t="str">
        <f t="shared" si="52"/>
        <v/>
      </c>
      <c r="L417" s="8" t="str">
        <f t="shared" si="52"/>
        <v/>
      </c>
      <c r="M417" s="8" t="str">
        <f t="shared" si="52"/>
        <v/>
      </c>
      <c r="N417" s="8" t="str">
        <f t="shared" si="52"/>
        <v/>
      </c>
      <c r="O417" s="8" t="str">
        <f t="shared" si="52"/>
        <v/>
      </c>
      <c r="P417" s="8">
        <f t="shared" si="52"/>
        <v>26484.99</v>
      </c>
      <c r="Q417" s="8" t="str">
        <f t="shared" si="52"/>
        <v/>
      </c>
      <c r="R417" s="6"/>
      <c r="S417" s="9" t="s">
        <v>12</v>
      </c>
    </row>
    <row r="418" spans="2:19">
      <c r="B418" s="8" t="str">
        <f t="shared" si="52"/>
        <v/>
      </c>
      <c r="C418" s="8" t="str">
        <f t="shared" si="52"/>
        <v/>
      </c>
      <c r="D418" s="8" t="str">
        <f t="shared" si="52"/>
        <v/>
      </c>
      <c r="E418" s="8" t="str">
        <f t="shared" si="52"/>
        <v/>
      </c>
      <c r="F418" s="8" t="str">
        <f t="shared" si="52"/>
        <v/>
      </c>
      <c r="G418" s="8" t="str">
        <f t="shared" si="52"/>
        <v/>
      </c>
      <c r="H418" s="8" t="str">
        <f t="shared" si="52"/>
        <v/>
      </c>
      <c r="I418" s="8" t="str">
        <f t="shared" si="52"/>
        <v/>
      </c>
      <c r="J418" s="8" t="str">
        <f t="shared" si="52"/>
        <v/>
      </c>
      <c r="K418" s="8" t="str">
        <f t="shared" si="52"/>
        <v/>
      </c>
      <c r="L418" s="8" t="str">
        <f t="shared" si="52"/>
        <v/>
      </c>
      <c r="M418" s="8" t="str">
        <f t="shared" si="52"/>
        <v/>
      </c>
      <c r="N418" s="8" t="str">
        <f t="shared" si="52"/>
        <v/>
      </c>
      <c r="O418" s="8" t="str">
        <f t="shared" si="52"/>
        <v/>
      </c>
      <c r="P418" s="8">
        <f t="shared" si="52"/>
        <v>0</v>
      </c>
      <c r="Q418" s="8" t="str">
        <f t="shared" si="52"/>
        <v/>
      </c>
      <c r="R418" s="6"/>
      <c r="S418" s="9" t="s">
        <v>13</v>
      </c>
    </row>
    <row r="419" spans="2:19">
      <c r="B419" s="8" t="str">
        <f t="shared" si="52"/>
        <v/>
      </c>
      <c r="C419" s="8" t="str">
        <f t="shared" si="52"/>
        <v/>
      </c>
      <c r="D419" s="8" t="str">
        <f t="shared" si="52"/>
        <v/>
      </c>
      <c r="E419" s="8" t="str">
        <f t="shared" si="52"/>
        <v/>
      </c>
      <c r="F419" s="8" t="str">
        <f t="shared" si="52"/>
        <v/>
      </c>
      <c r="G419" s="8" t="str">
        <f t="shared" si="52"/>
        <v/>
      </c>
      <c r="H419" s="8" t="str">
        <f t="shared" si="52"/>
        <v/>
      </c>
      <c r="I419" s="8" t="str">
        <f t="shared" si="52"/>
        <v/>
      </c>
      <c r="J419" s="8" t="str">
        <f t="shared" si="52"/>
        <v/>
      </c>
      <c r="K419" s="8" t="str">
        <f t="shared" si="52"/>
        <v/>
      </c>
      <c r="L419" s="8" t="str">
        <f t="shared" si="52"/>
        <v/>
      </c>
      <c r="M419" s="8" t="str">
        <f t="shared" si="52"/>
        <v/>
      </c>
      <c r="N419" s="8" t="str">
        <f t="shared" si="52"/>
        <v/>
      </c>
      <c r="O419" s="8" t="str">
        <f t="shared" si="52"/>
        <v/>
      </c>
      <c r="P419" s="8">
        <f t="shared" si="52"/>
        <v>0</v>
      </c>
      <c r="Q419" s="8" t="str">
        <f t="shared" si="52"/>
        <v/>
      </c>
      <c r="R419" s="6"/>
      <c r="S419" s="9" t="s">
        <v>14</v>
      </c>
    </row>
    <row r="420" spans="2:19">
      <c r="B420" s="8" t="str">
        <f t="shared" ref="B420:M420" si="53">IFERROR(VLOOKUP($B$416,$4:$126,MATCH($S420&amp;"/"&amp;B$348,$2:$2,0),FALSE),"")</f>
        <v/>
      </c>
      <c r="C420" s="8" t="str">
        <f t="shared" si="53"/>
        <v/>
      </c>
      <c r="D420" s="8" t="str">
        <f t="shared" si="53"/>
        <v/>
      </c>
      <c r="E420" s="8" t="str">
        <f t="shared" si="53"/>
        <v/>
      </c>
      <c r="F420" s="8" t="str">
        <f t="shared" si="53"/>
        <v/>
      </c>
      <c r="G420" s="8" t="str">
        <f t="shared" si="53"/>
        <v/>
      </c>
      <c r="H420" s="8" t="str">
        <f t="shared" si="53"/>
        <v/>
      </c>
      <c r="I420" s="8" t="str">
        <f t="shared" si="53"/>
        <v/>
      </c>
      <c r="J420" s="8" t="str">
        <f t="shared" si="53"/>
        <v/>
      </c>
      <c r="K420" s="8" t="str">
        <f t="shared" si="53"/>
        <v/>
      </c>
      <c r="L420" s="8" t="str">
        <f t="shared" si="53"/>
        <v/>
      </c>
      <c r="M420" s="8" t="str">
        <f t="shared" si="53"/>
        <v/>
      </c>
      <c r="N420" s="8" t="str">
        <f>IFERROR(VLOOKUP($B$416,$4:$126,MATCH($S420&amp;"/"&amp;N$348,$2:$2,0),FALSE),IFERROR(VLOOKUP($B$416,$4:$126,MATCH($S419&amp;"/"&amp;N$348,$2:$2,0),FALSE),IFERROR(VLOOKUP($B$416,$4:$126,MATCH($S418&amp;"/"&amp;N$348,$2:$2,0),FALSE),IFERROR(VLOOKUP($B$416,$4:$126,MATCH($S417&amp;"/"&amp;N$348,$2:$2,0),FALSE),""))))</f>
        <v/>
      </c>
      <c r="O420" s="8">
        <f>IFERROR(VLOOKUP($B$416,$4:$126,MATCH($S420&amp;"/"&amp;O$348,$2:$2,0),FALSE),IFERROR(VLOOKUP($B$416,$4:$126,MATCH($S419&amp;"/"&amp;O$348,$2:$2,0),FALSE),IFERROR(VLOOKUP($B$416,$4:$126,MATCH($S418&amp;"/"&amp;O$348,$2:$2,0),FALSE),IFERROR(VLOOKUP($B$416,$4:$126,MATCH($S417&amp;"/"&amp;O$348,$2:$2,0),FALSE),""))))</f>
        <v>72893.8</v>
      </c>
      <c r="P420" s="8">
        <f>IFERROR(VLOOKUP($B$416,$4:$126,MATCH($S420&amp;"/"&amp;P$348,$2:$2,0),FALSE),IFERROR(VLOOKUP($B$416,$4:$126,MATCH($S419&amp;"/"&amp;P$348,$2:$2,0),FALSE),IFERROR(VLOOKUP($B$416,$4:$126,MATCH($S418&amp;"/"&amp;P$348,$2:$2,0),FALSE),IFERROR(VLOOKUP($B$416,$4:$126,MATCH($S417&amp;"/"&amp;P$348,$2:$2,0),FALSE),""))))</f>
        <v>66.86</v>
      </c>
      <c r="Q420" s="8" t="str">
        <f>IFERROR(VLOOKUP($B$416,$4:$126,MATCH($S420&amp;"/"&amp;Q$348,$2:$2,0),FALSE),IFERROR(VLOOKUP($B$416,$4:$126,MATCH($S419&amp;"/"&amp;Q$348,$2:$2,0),FALSE),IFERROR(VLOOKUP($B$416,$4:$126,MATCH($S418&amp;"/"&amp;Q$348,$2:$2,0),FALSE),IFERROR(VLOOKUP($B$416,$4:$126,MATCH($S417&amp;"/"&amp;Q$348,$2:$2,0),FALSE),""))))</f>
        <v/>
      </c>
      <c r="R420" s="6"/>
      <c r="S420" s="9" t="s">
        <v>15</v>
      </c>
    </row>
    <row r="421" spans="2:19">
      <c r="B421" s="12" t="e">
        <f t="shared" ref="B421:M421" si="54">+B420/B$402</f>
        <v>#VALUE!</v>
      </c>
      <c r="C421" s="12" t="e">
        <f t="shared" si="54"/>
        <v>#VALUE!</v>
      </c>
      <c r="D421" s="12" t="e">
        <f t="shared" si="54"/>
        <v>#VALUE!</v>
      </c>
      <c r="E421" s="12" t="e">
        <f t="shared" si="54"/>
        <v>#VALUE!</v>
      </c>
      <c r="F421" s="12" t="e">
        <f t="shared" si="54"/>
        <v>#VALUE!</v>
      </c>
      <c r="G421" s="12" t="e">
        <f t="shared" si="54"/>
        <v>#VALUE!</v>
      </c>
      <c r="H421" s="12" t="e">
        <f t="shared" si="54"/>
        <v>#VALUE!</v>
      </c>
      <c r="I421" s="12" t="e">
        <f t="shared" si="54"/>
        <v>#VALUE!</v>
      </c>
      <c r="J421" s="12" t="e">
        <f t="shared" si="54"/>
        <v>#VALUE!</v>
      </c>
      <c r="K421" s="12" t="e">
        <f t="shared" si="54"/>
        <v>#VALUE!</v>
      </c>
      <c r="L421" s="12" t="e">
        <f t="shared" si="54"/>
        <v>#VALUE!</v>
      </c>
      <c r="M421" s="12" t="e">
        <f t="shared" si="54"/>
        <v>#VALUE!</v>
      </c>
      <c r="N421" s="12" t="e">
        <f>+N420/N$402</f>
        <v>#VALUE!</v>
      </c>
      <c r="O421" s="12">
        <f>+O420/O$402</f>
        <v>0.10032996086798718</v>
      </c>
      <c r="P421" s="12">
        <f>+P420/P$402</f>
        <v>4.6039257990663749E-5</v>
      </c>
      <c r="Q421" s="12" t="e">
        <f>+Q420/Q$402</f>
        <v>#VALUE!</v>
      </c>
      <c r="R421" s="6"/>
      <c r="S421" s="11" t="s">
        <v>380</v>
      </c>
    </row>
    <row r="422" spans="2:19">
      <c r="B422" s="173" t="s">
        <v>3</v>
      </c>
      <c r="C422" s="173"/>
      <c r="D422" s="173"/>
      <c r="E422" s="173"/>
      <c r="F422" s="173"/>
      <c r="G422" s="173"/>
      <c r="H422" s="173"/>
      <c r="I422" s="173"/>
      <c r="J422" s="173"/>
      <c r="K422" s="173"/>
      <c r="L422" s="173"/>
      <c r="M422" s="173"/>
      <c r="N422" s="173"/>
      <c r="O422" s="117"/>
      <c r="P422" s="117"/>
      <c r="Q422" s="117"/>
      <c r="R422" s="6"/>
      <c r="S422" s="3"/>
    </row>
    <row r="423" spans="2:19">
      <c r="B423" s="8" t="str">
        <f t="shared" ref="B423:Q425" si="55">IFERROR(VLOOKUP($B$422,$4:$126,MATCH($S423&amp;"/"&amp;B$348,$2:$2,0),FALSE),"")</f>
        <v/>
      </c>
      <c r="C423" s="8" t="str">
        <f t="shared" si="55"/>
        <v/>
      </c>
      <c r="D423" s="8" t="str">
        <f t="shared" si="55"/>
        <v/>
      </c>
      <c r="E423" s="8" t="str">
        <f t="shared" si="55"/>
        <v/>
      </c>
      <c r="F423" s="8" t="str">
        <f t="shared" si="55"/>
        <v/>
      </c>
      <c r="G423" s="8" t="str">
        <f t="shared" si="55"/>
        <v/>
      </c>
      <c r="H423" s="8" t="str">
        <f t="shared" si="55"/>
        <v/>
      </c>
      <c r="I423" s="8" t="str">
        <f t="shared" si="55"/>
        <v/>
      </c>
      <c r="J423" s="8" t="str">
        <f t="shared" si="55"/>
        <v/>
      </c>
      <c r="K423" s="8" t="str">
        <f t="shared" si="55"/>
        <v/>
      </c>
      <c r="L423" s="8" t="str">
        <f t="shared" si="55"/>
        <v/>
      </c>
      <c r="M423" s="8" t="str">
        <f t="shared" si="55"/>
        <v/>
      </c>
      <c r="N423" s="8" t="str">
        <f t="shared" si="55"/>
        <v/>
      </c>
      <c r="O423" s="8" t="str">
        <f t="shared" si="55"/>
        <v/>
      </c>
      <c r="P423" s="8">
        <f t="shared" si="55"/>
        <v>50847.3</v>
      </c>
      <c r="Q423" s="8" t="str">
        <f t="shared" si="55"/>
        <v/>
      </c>
      <c r="R423" s="6"/>
      <c r="S423" s="9" t="s">
        <v>12</v>
      </c>
    </row>
    <row r="424" spans="2:19">
      <c r="B424" s="8" t="str">
        <f t="shared" si="55"/>
        <v/>
      </c>
      <c r="C424" s="8" t="str">
        <f t="shared" si="55"/>
        <v/>
      </c>
      <c r="D424" s="8" t="str">
        <f t="shared" si="55"/>
        <v/>
      </c>
      <c r="E424" s="8" t="str">
        <f t="shared" si="55"/>
        <v/>
      </c>
      <c r="F424" s="8" t="str">
        <f t="shared" si="55"/>
        <v/>
      </c>
      <c r="G424" s="8" t="str">
        <f t="shared" si="55"/>
        <v/>
      </c>
      <c r="H424" s="8" t="str">
        <f t="shared" si="55"/>
        <v/>
      </c>
      <c r="I424" s="8" t="str">
        <f t="shared" si="55"/>
        <v/>
      </c>
      <c r="J424" s="8" t="str">
        <f t="shared" si="55"/>
        <v/>
      </c>
      <c r="K424" s="8" t="str">
        <f t="shared" si="55"/>
        <v/>
      </c>
      <c r="L424" s="8" t="str">
        <f t="shared" si="55"/>
        <v/>
      </c>
      <c r="M424" s="8" t="str">
        <f t="shared" si="55"/>
        <v/>
      </c>
      <c r="N424" s="8" t="str">
        <f t="shared" si="55"/>
        <v/>
      </c>
      <c r="O424" s="8" t="str">
        <f t="shared" si="55"/>
        <v/>
      </c>
      <c r="P424" s="8">
        <f t="shared" si="55"/>
        <v>0</v>
      </c>
      <c r="Q424" s="8" t="str">
        <f t="shared" si="55"/>
        <v/>
      </c>
      <c r="R424" s="6"/>
      <c r="S424" s="9" t="s">
        <v>13</v>
      </c>
    </row>
    <row r="425" spans="2:19">
      <c r="B425" s="8" t="str">
        <f t="shared" si="55"/>
        <v/>
      </c>
      <c r="C425" s="8" t="str">
        <f t="shared" si="55"/>
        <v/>
      </c>
      <c r="D425" s="8" t="str">
        <f t="shared" si="55"/>
        <v/>
      </c>
      <c r="E425" s="8" t="str">
        <f t="shared" si="55"/>
        <v/>
      </c>
      <c r="F425" s="8" t="str">
        <f t="shared" si="55"/>
        <v/>
      </c>
      <c r="G425" s="8" t="str">
        <f t="shared" si="55"/>
        <v/>
      </c>
      <c r="H425" s="8" t="str">
        <f t="shared" si="55"/>
        <v/>
      </c>
      <c r="I425" s="8" t="str">
        <f t="shared" si="55"/>
        <v/>
      </c>
      <c r="J425" s="8" t="str">
        <f t="shared" si="55"/>
        <v/>
      </c>
      <c r="K425" s="8" t="str">
        <f t="shared" si="55"/>
        <v/>
      </c>
      <c r="L425" s="8" t="str">
        <f t="shared" si="55"/>
        <v/>
      </c>
      <c r="M425" s="8" t="str">
        <f t="shared" si="55"/>
        <v/>
      </c>
      <c r="N425" s="8" t="str">
        <f t="shared" si="55"/>
        <v/>
      </c>
      <c r="O425" s="8" t="str">
        <f t="shared" si="55"/>
        <v/>
      </c>
      <c r="P425" s="8">
        <f t="shared" si="55"/>
        <v>0</v>
      </c>
      <c r="Q425" s="8" t="str">
        <f t="shared" si="55"/>
        <v/>
      </c>
      <c r="R425" s="6"/>
      <c r="S425" s="9" t="s">
        <v>14</v>
      </c>
    </row>
    <row r="426" spans="2:19">
      <c r="B426" s="8" t="str">
        <f t="shared" ref="B426:M426" si="56">IFERROR(VLOOKUP($B$422,$4:$126,MATCH($S426&amp;"/"&amp;B$348,$2:$2,0),FALSE),"")</f>
        <v/>
      </c>
      <c r="C426" s="8" t="str">
        <f t="shared" si="56"/>
        <v/>
      </c>
      <c r="D426" s="8" t="str">
        <f t="shared" si="56"/>
        <v/>
      </c>
      <c r="E426" s="8" t="str">
        <f t="shared" si="56"/>
        <v/>
      </c>
      <c r="F426" s="8" t="str">
        <f t="shared" si="56"/>
        <v/>
      </c>
      <c r="G426" s="8" t="str">
        <f t="shared" si="56"/>
        <v/>
      </c>
      <c r="H426" s="8" t="str">
        <f t="shared" si="56"/>
        <v/>
      </c>
      <c r="I426" s="8" t="str">
        <f t="shared" si="56"/>
        <v/>
      </c>
      <c r="J426" s="8" t="str">
        <f t="shared" si="56"/>
        <v/>
      </c>
      <c r="K426" s="8" t="str">
        <f t="shared" si="56"/>
        <v/>
      </c>
      <c r="L426" s="8" t="str">
        <f t="shared" si="56"/>
        <v/>
      </c>
      <c r="M426" s="8" t="str">
        <f t="shared" si="56"/>
        <v/>
      </c>
      <c r="N426" s="8" t="str">
        <f>IFERROR(VLOOKUP($B$422,$4:$126,MATCH($S426&amp;"/"&amp;N$348,$2:$2,0),FALSE),IFERROR(VLOOKUP($B$422,$4:$126,MATCH($S425&amp;"/"&amp;N$348,$2:$2,0),FALSE),IFERROR(VLOOKUP($B$422,$4:$126,MATCH($S424&amp;"/"&amp;N$348,$2:$2,0),FALSE),IFERROR(VLOOKUP($B$422,$4:$126,MATCH($S423&amp;"/"&amp;N$348,$2:$2,0),FALSE),""))))</f>
        <v/>
      </c>
      <c r="O426" s="8">
        <f>IFERROR(VLOOKUP($B$422,$4:$126,MATCH($S426&amp;"/"&amp;O$348,$2:$2,0),FALSE),IFERROR(VLOOKUP($B$422,$4:$126,MATCH($S425&amp;"/"&amp;O$348,$2:$2,0),FALSE),IFERROR(VLOOKUP($B$422,$4:$126,MATCH($S424&amp;"/"&amp;O$348,$2:$2,0),FALSE),IFERROR(VLOOKUP($B$422,$4:$126,MATCH($S423&amp;"/"&amp;O$348,$2:$2,0),FALSE),""))))</f>
        <v>57494.73</v>
      </c>
      <c r="P426" s="8">
        <f>IFERROR(VLOOKUP($B$422,$4:$126,MATCH($S426&amp;"/"&amp;P$348,$2:$2,0),FALSE),IFERROR(VLOOKUP($B$422,$4:$126,MATCH($S425&amp;"/"&amp;P$348,$2:$2,0),FALSE),IFERROR(VLOOKUP($B$422,$4:$126,MATCH($S424&amp;"/"&amp;P$348,$2:$2,0),FALSE),IFERROR(VLOOKUP($B$422,$4:$126,MATCH($S423&amp;"/"&amp;P$348,$2:$2,0),FALSE),""))))</f>
        <v>0</v>
      </c>
      <c r="Q426" s="8" t="str">
        <f>IFERROR(VLOOKUP($B$422,$4:$126,MATCH($S426&amp;"/"&amp;Q$348,$2:$2,0),FALSE),IFERROR(VLOOKUP($B$422,$4:$126,MATCH($S425&amp;"/"&amp;Q$348,$2:$2,0),FALSE),IFERROR(VLOOKUP($B$422,$4:$126,MATCH($S424&amp;"/"&amp;Q$348,$2:$2,0),FALSE),IFERROR(VLOOKUP($B$422,$4:$126,MATCH($S423&amp;"/"&amp;Q$348,$2:$2,0),FALSE),""))))</f>
        <v/>
      </c>
      <c r="R426" s="6"/>
      <c r="S426" s="9" t="s">
        <v>15</v>
      </c>
    </row>
    <row r="427" spans="2:19">
      <c r="B427" s="12" t="e">
        <f t="shared" ref="B427:M427" si="57">+B426/B$402</f>
        <v>#VALUE!</v>
      </c>
      <c r="C427" s="12" t="e">
        <f t="shared" si="57"/>
        <v>#VALUE!</v>
      </c>
      <c r="D427" s="12" t="e">
        <f t="shared" si="57"/>
        <v>#VALUE!</v>
      </c>
      <c r="E427" s="12" t="e">
        <f t="shared" si="57"/>
        <v>#VALUE!</v>
      </c>
      <c r="F427" s="12" t="e">
        <f t="shared" si="57"/>
        <v>#VALUE!</v>
      </c>
      <c r="G427" s="12" t="e">
        <f t="shared" si="57"/>
        <v>#VALUE!</v>
      </c>
      <c r="H427" s="12" t="e">
        <f t="shared" si="57"/>
        <v>#VALUE!</v>
      </c>
      <c r="I427" s="12" t="e">
        <f t="shared" si="57"/>
        <v>#VALUE!</v>
      </c>
      <c r="J427" s="12" t="e">
        <f t="shared" si="57"/>
        <v>#VALUE!</v>
      </c>
      <c r="K427" s="12" t="e">
        <f t="shared" si="57"/>
        <v>#VALUE!</v>
      </c>
      <c r="L427" s="12" t="e">
        <f t="shared" si="57"/>
        <v>#VALUE!</v>
      </c>
      <c r="M427" s="12" t="e">
        <f t="shared" si="57"/>
        <v>#VALUE!</v>
      </c>
      <c r="N427" s="12" t="e">
        <f>+N426/N$402</f>
        <v>#VALUE!</v>
      </c>
      <c r="O427" s="12">
        <f>+O426/O$402</f>
        <v>7.9134906000448438E-2</v>
      </c>
      <c r="P427" s="12">
        <f>+P426/P$402</f>
        <v>0</v>
      </c>
      <c r="Q427" s="12" t="e">
        <f>+Q426/Q$402</f>
        <v>#VALUE!</v>
      </c>
      <c r="R427" s="6"/>
      <c r="S427" s="11" t="s">
        <v>380</v>
      </c>
    </row>
    <row r="428" spans="2:19">
      <c r="B428" s="173" t="s">
        <v>4</v>
      </c>
      <c r="C428" s="173"/>
      <c r="D428" s="173"/>
      <c r="E428" s="173"/>
      <c r="F428" s="173"/>
      <c r="G428" s="173"/>
      <c r="H428" s="173"/>
      <c r="I428" s="173"/>
      <c r="J428" s="173"/>
      <c r="K428" s="173"/>
      <c r="L428" s="173"/>
      <c r="M428" s="173"/>
      <c r="N428" s="173"/>
      <c r="O428" s="117"/>
      <c r="P428" s="117"/>
      <c r="Q428" s="117"/>
      <c r="R428" s="6"/>
      <c r="S428" s="3"/>
    </row>
    <row r="429" spans="2:19">
      <c r="B429" s="8" t="str">
        <f t="shared" ref="B429:Q431" si="58">IFERROR(VLOOKUP($B$428,$4:$126,MATCH($S429&amp;"/"&amp;B$348,$2:$2,0),FALSE),"")</f>
        <v/>
      </c>
      <c r="C429" s="8" t="str">
        <f t="shared" si="58"/>
        <v/>
      </c>
      <c r="D429" s="8" t="str">
        <f t="shared" si="58"/>
        <v/>
      </c>
      <c r="E429" s="8" t="str">
        <f t="shared" si="58"/>
        <v/>
      </c>
      <c r="F429" s="8" t="str">
        <f t="shared" si="58"/>
        <v/>
      </c>
      <c r="G429" s="8" t="str">
        <f t="shared" si="58"/>
        <v/>
      </c>
      <c r="H429" s="8" t="str">
        <f t="shared" si="58"/>
        <v/>
      </c>
      <c r="I429" s="8" t="str">
        <f t="shared" si="58"/>
        <v/>
      </c>
      <c r="J429" s="8" t="str">
        <f t="shared" si="58"/>
        <v/>
      </c>
      <c r="K429" s="8" t="str">
        <f t="shared" si="58"/>
        <v/>
      </c>
      <c r="L429" s="8" t="str">
        <f t="shared" si="58"/>
        <v/>
      </c>
      <c r="M429" s="8" t="str">
        <f t="shared" si="58"/>
        <v/>
      </c>
      <c r="N429" s="8" t="str">
        <f t="shared" si="58"/>
        <v/>
      </c>
      <c r="O429" s="8" t="str">
        <f t="shared" si="58"/>
        <v/>
      </c>
      <c r="P429" s="8">
        <f t="shared" si="58"/>
        <v>77332.290000000008</v>
      </c>
      <c r="Q429" s="8" t="str">
        <f t="shared" si="58"/>
        <v/>
      </c>
      <c r="R429" s="6"/>
      <c r="S429" s="9" t="s">
        <v>12</v>
      </c>
    </row>
    <row r="430" spans="2:19">
      <c r="B430" s="8" t="str">
        <f t="shared" si="58"/>
        <v/>
      </c>
      <c r="C430" s="8" t="str">
        <f t="shared" si="58"/>
        <v/>
      </c>
      <c r="D430" s="8" t="str">
        <f t="shared" si="58"/>
        <v/>
      </c>
      <c r="E430" s="8" t="str">
        <f t="shared" si="58"/>
        <v/>
      </c>
      <c r="F430" s="8" t="str">
        <f t="shared" si="58"/>
        <v/>
      </c>
      <c r="G430" s="8" t="str">
        <f t="shared" si="58"/>
        <v/>
      </c>
      <c r="H430" s="8" t="str">
        <f t="shared" si="58"/>
        <v/>
      </c>
      <c r="I430" s="8" t="str">
        <f t="shared" si="58"/>
        <v/>
      </c>
      <c r="J430" s="8" t="str">
        <f t="shared" si="58"/>
        <v/>
      </c>
      <c r="K430" s="8" t="str">
        <f t="shared" si="58"/>
        <v/>
      </c>
      <c r="L430" s="8" t="str">
        <f t="shared" si="58"/>
        <v/>
      </c>
      <c r="M430" s="8" t="str">
        <f t="shared" si="58"/>
        <v/>
      </c>
      <c r="N430" s="8" t="str">
        <f t="shared" si="58"/>
        <v/>
      </c>
      <c r="O430" s="8" t="str">
        <f t="shared" si="58"/>
        <v/>
      </c>
      <c r="P430" s="8">
        <f t="shared" si="58"/>
        <v>0</v>
      </c>
      <c r="Q430" s="8" t="str">
        <f t="shared" si="58"/>
        <v/>
      </c>
      <c r="R430" s="6"/>
      <c r="S430" s="9" t="s">
        <v>13</v>
      </c>
    </row>
    <row r="431" spans="2:19">
      <c r="B431" s="8" t="str">
        <f t="shared" si="58"/>
        <v/>
      </c>
      <c r="C431" s="8" t="str">
        <f t="shared" si="58"/>
        <v/>
      </c>
      <c r="D431" s="8" t="str">
        <f t="shared" si="58"/>
        <v/>
      </c>
      <c r="E431" s="8" t="str">
        <f t="shared" si="58"/>
        <v/>
      </c>
      <c r="F431" s="8" t="str">
        <f t="shared" si="58"/>
        <v/>
      </c>
      <c r="G431" s="8" t="str">
        <f t="shared" si="58"/>
        <v/>
      </c>
      <c r="H431" s="8" t="str">
        <f t="shared" si="58"/>
        <v/>
      </c>
      <c r="I431" s="8" t="str">
        <f t="shared" si="58"/>
        <v/>
      </c>
      <c r="J431" s="8" t="str">
        <f t="shared" si="58"/>
        <v/>
      </c>
      <c r="K431" s="8" t="str">
        <f t="shared" si="58"/>
        <v/>
      </c>
      <c r="L431" s="8" t="str">
        <f t="shared" si="58"/>
        <v/>
      </c>
      <c r="M431" s="8" t="str">
        <f t="shared" si="58"/>
        <v/>
      </c>
      <c r="N431" s="8" t="str">
        <f t="shared" si="58"/>
        <v/>
      </c>
      <c r="O431" s="8" t="str">
        <f t="shared" si="58"/>
        <v/>
      </c>
      <c r="P431" s="8">
        <f t="shared" si="58"/>
        <v>0</v>
      </c>
      <c r="Q431" s="8" t="str">
        <f t="shared" si="58"/>
        <v/>
      </c>
      <c r="R431" s="6"/>
      <c r="S431" s="9" t="s">
        <v>14</v>
      </c>
    </row>
    <row r="432" spans="2:19">
      <c r="B432" s="8" t="str">
        <f t="shared" ref="B432:M432" si="59">IFERROR(VLOOKUP($B$428,$4:$126,MATCH($S432&amp;"/"&amp;B$348,$2:$2,0),FALSE),"")</f>
        <v/>
      </c>
      <c r="C432" s="8" t="str">
        <f t="shared" si="59"/>
        <v/>
      </c>
      <c r="D432" s="8" t="str">
        <f t="shared" si="59"/>
        <v/>
      </c>
      <c r="E432" s="8" t="str">
        <f t="shared" si="59"/>
        <v/>
      </c>
      <c r="F432" s="8" t="str">
        <f t="shared" si="59"/>
        <v/>
      </c>
      <c r="G432" s="8" t="str">
        <f t="shared" si="59"/>
        <v/>
      </c>
      <c r="H432" s="8" t="str">
        <f t="shared" si="59"/>
        <v/>
      </c>
      <c r="I432" s="8" t="str">
        <f t="shared" si="59"/>
        <v/>
      </c>
      <c r="J432" s="8" t="str">
        <f t="shared" si="59"/>
        <v/>
      </c>
      <c r="K432" s="8" t="str">
        <f t="shared" si="59"/>
        <v/>
      </c>
      <c r="L432" s="8" t="str">
        <f t="shared" si="59"/>
        <v/>
      </c>
      <c r="M432" s="8" t="str">
        <f t="shared" si="59"/>
        <v/>
      </c>
      <c r="N432" s="8" t="str">
        <f>IFERROR(VLOOKUP($B$428,$4:$126,MATCH($S432&amp;"/"&amp;N$348,$2:$2,0),FALSE),IFERROR(VLOOKUP($B$428,$4:$126,MATCH($S431&amp;"/"&amp;N$348,$2:$2,0),FALSE),IFERROR(VLOOKUP($B$428,$4:$126,MATCH($S430&amp;"/"&amp;N$348,$2:$2,0),FALSE),IFERROR(VLOOKUP($B$428,$4:$126,MATCH($S429&amp;"/"&amp;N$348,$2:$2,0),FALSE),""))))</f>
        <v/>
      </c>
      <c r="O432" s="8">
        <f>IFERROR(VLOOKUP($B$428,$4:$126,MATCH($S432&amp;"/"&amp;O$348,$2:$2,0),FALSE),IFERROR(VLOOKUP($B$428,$4:$126,MATCH($S431&amp;"/"&amp;O$348,$2:$2,0),FALSE),IFERROR(VLOOKUP($B$428,$4:$126,MATCH($S430&amp;"/"&amp;O$348,$2:$2,0),FALSE),IFERROR(VLOOKUP($B$428,$4:$126,MATCH($S429&amp;"/"&amp;O$348,$2:$2,0),FALSE),""))))</f>
        <v>130388.53</v>
      </c>
      <c r="P432" s="8">
        <f>IFERROR(VLOOKUP($B$428,$4:$126,MATCH($S432&amp;"/"&amp;P$348,$2:$2,0),FALSE),IFERROR(VLOOKUP($B$428,$4:$126,MATCH($S431&amp;"/"&amp;P$348,$2:$2,0),FALSE),IFERROR(VLOOKUP($B$428,$4:$126,MATCH($S430&amp;"/"&amp;P$348,$2:$2,0),FALSE),IFERROR(VLOOKUP($B$428,$4:$126,MATCH($S429&amp;"/"&amp;P$348,$2:$2,0),FALSE),""))))</f>
        <v>66.86</v>
      </c>
      <c r="Q432" s="8" t="str">
        <f>IFERROR(VLOOKUP($B$428,$4:$126,MATCH($S432&amp;"/"&amp;Q$348,$2:$2,0),FALSE),IFERROR(VLOOKUP($B$428,$4:$126,MATCH($S431&amp;"/"&amp;Q$348,$2:$2,0),FALSE),IFERROR(VLOOKUP($B$428,$4:$126,MATCH($S430&amp;"/"&amp;Q$348,$2:$2,0),FALSE),IFERROR(VLOOKUP($B$428,$4:$126,MATCH($S429&amp;"/"&amp;Q$348,$2:$2,0),FALSE),""))))</f>
        <v/>
      </c>
      <c r="R432" s="6"/>
      <c r="S432" s="9" t="s">
        <v>15</v>
      </c>
    </row>
    <row r="433" spans="1:19" s="87" customFormat="1">
      <c r="A433" s="86"/>
      <c r="B433" s="13" t="e">
        <f t="shared" ref="B433:O433" si="60">+B432/B$457</f>
        <v>#VALUE!</v>
      </c>
      <c r="C433" s="13" t="e">
        <f t="shared" si="60"/>
        <v>#VALUE!</v>
      </c>
      <c r="D433" s="13" t="e">
        <f t="shared" si="60"/>
        <v>#VALUE!</v>
      </c>
      <c r="E433" s="13" t="e">
        <f t="shared" si="60"/>
        <v>#VALUE!</v>
      </c>
      <c r="F433" s="13" t="e">
        <f t="shared" si="60"/>
        <v>#VALUE!</v>
      </c>
      <c r="G433" s="13" t="e">
        <f t="shared" si="60"/>
        <v>#VALUE!</v>
      </c>
      <c r="H433" s="13" t="e">
        <f t="shared" si="60"/>
        <v>#VALUE!</v>
      </c>
      <c r="I433" s="13" t="e">
        <f t="shared" si="60"/>
        <v>#VALUE!</v>
      </c>
      <c r="J433" s="13" t="e">
        <f t="shared" si="60"/>
        <v>#VALUE!</v>
      </c>
      <c r="K433" s="13" t="e">
        <f t="shared" si="60"/>
        <v>#VALUE!</v>
      </c>
      <c r="L433" s="13" t="e">
        <f t="shared" si="60"/>
        <v>#VALUE!</v>
      </c>
      <c r="M433" s="13" t="e">
        <f t="shared" si="60"/>
        <v>#VALUE!</v>
      </c>
      <c r="N433" s="13" t="e">
        <f t="shared" si="60"/>
        <v>#VALUE!</v>
      </c>
      <c r="O433" s="13">
        <f t="shared" si="60"/>
        <v>0.36098226377439435</v>
      </c>
      <c r="P433" s="13">
        <f t="shared" ref="P433:Q433" si="61">+P432/P$457</f>
        <v>5.3335288694680151E-5</v>
      </c>
      <c r="Q433" s="13" t="e">
        <f t="shared" si="61"/>
        <v>#VALUE!</v>
      </c>
      <c r="R433" s="6"/>
      <c r="S433" s="14" t="s">
        <v>16</v>
      </c>
    </row>
    <row r="434" spans="1:19">
      <c r="A434" s="84"/>
      <c r="B434" s="173" t="s">
        <v>325</v>
      </c>
      <c r="C434" s="173"/>
      <c r="D434" s="173"/>
      <c r="E434" s="173"/>
      <c r="F434" s="173"/>
      <c r="G434" s="173"/>
      <c r="H434" s="173"/>
      <c r="I434" s="173"/>
      <c r="J434" s="173"/>
      <c r="K434" s="173"/>
      <c r="L434" s="173"/>
      <c r="M434" s="173"/>
      <c r="N434" s="173"/>
      <c r="O434" s="117"/>
      <c r="P434" s="117"/>
      <c r="Q434" s="117"/>
      <c r="R434" s="6"/>
      <c r="S434" s="3"/>
    </row>
    <row r="435" spans="1:19">
      <c r="B435" s="8" t="str">
        <f t="shared" ref="B435:Q437" si="62">IFERROR(VLOOKUP($B$434,$4:$126,MATCH($S435&amp;"/"&amp;B$348,$2:$2,0),FALSE),"")</f>
        <v/>
      </c>
      <c r="C435" s="8" t="str">
        <f t="shared" si="62"/>
        <v/>
      </c>
      <c r="D435" s="8" t="str">
        <f t="shared" si="62"/>
        <v/>
      </c>
      <c r="E435" s="8" t="str">
        <f t="shared" si="62"/>
        <v/>
      </c>
      <c r="F435" s="8" t="str">
        <f t="shared" si="62"/>
        <v/>
      </c>
      <c r="G435" s="8" t="str">
        <f t="shared" si="62"/>
        <v/>
      </c>
      <c r="H435" s="8" t="str">
        <f t="shared" si="62"/>
        <v/>
      </c>
      <c r="I435" s="8" t="str">
        <f t="shared" si="62"/>
        <v/>
      </c>
      <c r="J435" s="8" t="str">
        <f t="shared" si="62"/>
        <v/>
      </c>
      <c r="K435" s="8" t="str">
        <f t="shared" si="62"/>
        <v/>
      </c>
      <c r="L435" s="8" t="str">
        <f t="shared" si="62"/>
        <v/>
      </c>
      <c r="M435" s="8" t="str">
        <f t="shared" si="62"/>
        <v/>
      </c>
      <c r="N435" s="8" t="str">
        <f t="shared" si="62"/>
        <v/>
      </c>
      <c r="O435" s="8" t="str">
        <f t="shared" si="62"/>
        <v/>
      </c>
      <c r="P435" s="8">
        <f t="shared" si="62"/>
        <v>59323.62</v>
      </c>
      <c r="Q435" s="8" t="str">
        <f t="shared" si="62"/>
        <v/>
      </c>
      <c r="R435" s="6"/>
      <c r="S435" s="9" t="s">
        <v>12</v>
      </c>
    </row>
    <row r="436" spans="1:19">
      <c r="B436" s="8" t="str">
        <f t="shared" si="62"/>
        <v/>
      </c>
      <c r="C436" s="8" t="str">
        <f t="shared" si="62"/>
        <v/>
      </c>
      <c r="D436" s="8" t="str">
        <f t="shared" si="62"/>
        <v/>
      </c>
      <c r="E436" s="8" t="str">
        <f t="shared" si="62"/>
        <v/>
      </c>
      <c r="F436" s="8" t="str">
        <f t="shared" si="62"/>
        <v/>
      </c>
      <c r="G436" s="8" t="str">
        <f t="shared" si="62"/>
        <v/>
      </c>
      <c r="H436" s="8" t="str">
        <f t="shared" si="62"/>
        <v/>
      </c>
      <c r="I436" s="8" t="str">
        <f t="shared" si="62"/>
        <v/>
      </c>
      <c r="J436" s="8" t="str">
        <f t="shared" si="62"/>
        <v/>
      </c>
      <c r="K436" s="8" t="str">
        <f t="shared" si="62"/>
        <v/>
      </c>
      <c r="L436" s="8" t="str">
        <f t="shared" si="62"/>
        <v/>
      </c>
      <c r="M436" s="8" t="str">
        <f t="shared" si="62"/>
        <v/>
      </c>
      <c r="N436" s="8" t="str">
        <f t="shared" si="62"/>
        <v/>
      </c>
      <c r="O436" s="8" t="str">
        <f t="shared" si="62"/>
        <v/>
      </c>
      <c r="P436" s="8">
        <f t="shared" si="62"/>
        <v>8770.51</v>
      </c>
      <c r="Q436" s="8" t="str">
        <f t="shared" si="62"/>
        <v/>
      </c>
      <c r="R436" s="6"/>
      <c r="S436" s="9" t="s">
        <v>13</v>
      </c>
    </row>
    <row r="437" spans="1:19">
      <c r="B437" s="8" t="str">
        <f t="shared" si="62"/>
        <v/>
      </c>
      <c r="C437" s="8" t="str">
        <f t="shared" si="62"/>
        <v/>
      </c>
      <c r="D437" s="8" t="str">
        <f t="shared" si="62"/>
        <v/>
      </c>
      <c r="E437" s="8" t="str">
        <f t="shared" si="62"/>
        <v/>
      </c>
      <c r="F437" s="8" t="str">
        <f t="shared" si="62"/>
        <v/>
      </c>
      <c r="G437" s="8" t="str">
        <f t="shared" si="62"/>
        <v/>
      </c>
      <c r="H437" s="8" t="str">
        <f t="shared" si="62"/>
        <v/>
      </c>
      <c r="I437" s="8" t="str">
        <f t="shared" si="62"/>
        <v/>
      </c>
      <c r="J437" s="8" t="str">
        <f t="shared" si="62"/>
        <v/>
      </c>
      <c r="K437" s="8" t="str">
        <f t="shared" si="62"/>
        <v/>
      </c>
      <c r="L437" s="8" t="str">
        <f t="shared" si="62"/>
        <v/>
      </c>
      <c r="M437" s="8" t="str">
        <f t="shared" si="62"/>
        <v/>
      </c>
      <c r="N437" s="8" t="str">
        <f t="shared" si="62"/>
        <v/>
      </c>
      <c r="O437" s="8" t="str">
        <f t="shared" si="62"/>
        <v/>
      </c>
      <c r="P437" s="8">
        <f t="shared" si="62"/>
        <v>9064.69</v>
      </c>
      <c r="Q437" s="8" t="str">
        <f t="shared" si="62"/>
        <v/>
      </c>
      <c r="R437" s="6"/>
      <c r="S437" s="9" t="s">
        <v>14</v>
      </c>
    </row>
    <row r="438" spans="1:19">
      <c r="B438" s="8" t="str">
        <f t="shared" ref="B438:M438" si="63">IFERROR(VLOOKUP($B$434,$4:$126,MATCH($S438&amp;"/"&amp;B$348,$2:$2,0),FALSE),"")</f>
        <v/>
      </c>
      <c r="C438" s="8" t="str">
        <f t="shared" si="63"/>
        <v/>
      </c>
      <c r="D438" s="8" t="str">
        <f t="shared" si="63"/>
        <v/>
      </c>
      <c r="E438" s="8" t="str">
        <f t="shared" si="63"/>
        <v/>
      </c>
      <c r="F438" s="8" t="str">
        <f t="shared" si="63"/>
        <v/>
      </c>
      <c r="G438" s="8" t="str">
        <f t="shared" si="63"/>
        <v/>
      </c>
      <c r="H438" s="8" t="str">
        <f t="shared" si="63"/>
        <v/>
      </c>
      <c r="I438" s="8" t="str">
        <f t="shared" si="63"/>
        <v/>
      </c>
      <c r="J438" s="8" t="str">
        <f t="shared" si="63"/>
        <v/>
      </c>
      <c r="K438" s="8" t="str">
        <f t="shared" si="63"/>
        <v/>
      </c>
      <c r="L438" s="8" t="str">
        <f t="shared" si="63"/>
        <v/>
      </c>
      <c r="M438" s="8" t="str">
        <f t="shared" si="63"/>
        <v/>
      </c>
      <c r="N438" s="8" t="str">
        <f>IFERROR(VLOOKUP($B$434,$4:$126,MATCH($S438&amp;"/"&amp;N$348,$2:$2,0),FALSE),IFERROR(VLOOKUP($B$434,$4:$126,MATCH($S437&amp;"/"&amp;N$348,$2:$2,0),FALSE),IFERROR(VLOOKUP($B$434,$4:$126,MATCH($S436&amp;"/"&amp;N$348,$2:$2,0),FALSE),IFERROR(VLOOKUP($B$434,$4:$126,MATCH($S435&amp;"/"&amp;N$348,$2:$2,0),FALSE),""))))</f>
        <v/>
      </c>
      <c r="O438" s="8">
        <f>IFERROR(VLOOKUP($B$434,$4:$126,MATCH($S438&amp;"/"&amp;O$348,$2:$2,0),FALSE),IFERROR(VLOOKUP($B$434,$4:$126,MATCH($S437&amp;"/"&amp;O$348,$2:$2,0),FALSE),IFERROR(VLOOKUP($B$434,$4:$126,MATCH($S436&amp;"/"&amp;O$348,$2:$2,0),FALSE),IFERROR(VLOOKUP($B$434,$4:$126,MATCH($S435&amp;"/"&amp;O$348,$2:$2,0),FALSE),""))))</f>
        <v>65676.86</v>
      </c>
      <c r="P438" s="8">
        <f>IFERROR(VLOOKUP($B$434,$4:$126,MATCH($S438&amp;"/"&amp;P$348,$2:$2,0),FALSE),IFERROR(VLOOKUP($B$434,$4:$126,MATCH($S437&amp;"/"&amp;P$348,$2:$2,0),FALSE),IFERROR(VLOOKUP($B$434,$4:$126,MATCH($S436&amp;"/"&amp;P$348,$2:$2,0),FALSE),IFERROR(VLOOKUP($B$434,$4:$126,MATCH($S435&amp;"/"&amp;P$348,$2:$2,0),FALSE),""))))</f>
        <v>11935.48</v>
      </c>
      <c r="Q438" s="8" t="str">
        <f>IFERROR(VLOOKUP($B$434,$4:$126,MATCH($S438&amp;"/"&amp;Q$348,$2:$2,0),FALSE),IFERROR(VLOOKUP($B$434,$4:$126,MATCH($S437&amp;"/"&amp;Q$348,$2:$2,0),FALSE),IFERROR(VLOOKUP($B$434,$4:$126,MATCH($S436&amp;"/"&amp;Q$348,$2:$2,0),FALSE),IFERROR(VLOOKUP($B$434,$4:$126,MATCH($S435&amp;"/"&amp;Q$348,$2:$2,0),FALSE),""))))</f>
        <v/>
      </c>
      <c r="R438" s="6"/>
      <c r="S438" s="9" t="s">
        <v>15</v>
      </c>
    </row>
    <row r="439" spans="1:19">
      <c r="B439" s="12" t="e">
        <f t="shared" ref="B439:M439" si="64">+B438/B$402</f>
        <v>#VALUE!</v>
      </c>
      <c r="C439" s="12" t="e">
        <f t="shared" si="64"/>
        <v>#VALUE!</v>
      </c>
      <c r="D439" s="12" t="e">
        <f t="shared" si="64"/>
        <v>#VALUE!</v>
      </c>
      <c r="E439" s="12" t="e">
        <f t="shared" si="64"/>
        <v>#VALUE!</v>
      </c>
      <c r="F439" s="12" t="e">
        <f t="shared" si="64"/>
        <v>#VALUE!</v>
      </c>
      <c r="G439" s="12" t="e">
        <f t="shared" si="64"/>
        <v>#VALUE!</v>
      </c>
      <c r="H439" s="12" t="e">
        <f t="shared" si="64"/>
        <v>#VALUE!</v>
      </c>
      <c r="I439" s="12" t="e">
        <f t="shared" si="64"/>
        <v>#VALUE!</v>
      </c>
      <c r="J439" s="12" t="e">
        <f t="shared" si="64"/>
        <v>#VALUE!</v>
      </c>
      <c r="K439" s="12" t="e">
        <f t="shared" si="64"/>
        <v>#VALUE!</v>
      </c>
      <c r="L439" s="12" t="e">
        <f t="shared" si="64"/>
        <v>#VALUE!</v>
      </c>
      <c r="M439" s="12" t="e">
        <f t="shared" si="64"/>
        <v>#VALUE!</v>
      </c>
      <c r="N439" s="12" t="e">
        <f>+N438/N$402</f>
        <v>#VALUE!</v>
      </c>
      <c r="O439" s="12">
        <f>+O438/O$402</f>
        <v>9.0396670138369412E-2</v>
      </c>
      <c r="P439" s="12">
        <f>+P438/P$402</f>
        <v>8.2186754855280795E-3</v>
      </c>
      <c r="Q439" s="12" t="e">
        <f>+Q438/Q$402</f>
        <v>#VALUE!</v>
      </c>
      <c r="R439" s="6"/>
      <c r="S439" s="11" t="s">
        <v>380</v>
      </c>
    </row>
    <row r="440" spans="1:19">
      <c r="B440" s="172" t="s">
        <v>326</v>
      </c>
      <c r="C440" s="172"/>
      <c r="D440" s="172"/>
      <c r="E440" s="172"/>
      <c r="F440" s="172"/>
      <c r="G440" s="172"/>
      <c r="H440" s="172"/>
      <c r="I440" s="172"/>
      <c r="J440" s="172"/>
      <c r="K440" s="172"/>
      <c r="L440" s="172"/>
      <c r="M440" s="172"/>
      <c r="N440" s="172"/>
      <c r="O440" s="116"/>
      <c r="P440" s="116"/>
      <c r="Q440" s="116"/>
      <c r="R440" s="6"/>
      <c r="S440" s="3"/>
    </row>
    <row r="441" spans="1:19">
      <c r="B441" s="8" t="str">
        <f t="shared" ref="B441:Q443" si="65">IFERROR(VLOOKUP($B$440,$4:$126,MATCH($S441&amp;"/"&amp;B$348,$2:$2,0),FALSE),"")</f>
        <v/>
      </c>
      <c r="C441" s="8" t="str">
        <f t="shared" si="65"/>
        <v/>
      </c>
      <c r="D441" s="8" t="str">
        <f t="shared" si="65"/>
        <v/>
      </c>
      <c r="E441" s="8" t="str">
        <f t="shared" si="65"/>
        <v/>
      </c>
      <c r="F441" s="8" t="str">
        <f t="shared" si="65"/>
        <v/>
      </c>
      <c r="G441" s="8" t="str">
        <f t="shared" si="65"/>
        <v/>
      </c>
      <c r="H441" s="8" t="str">
        <f t="shared" si="65"/>
        <v/>
      </c>
      <c r="I441" s="8" t="str">
        <f t="shared" si="65"/>
        <v/>
      </c>
      <c r="J441" s="8" t="str">
        <f t="shared" si="65"/>
        <v/>
      </c>
      <c r="K441" s="8" t="str">
        <f t="shared" si="65"/>
        <v/>
      </c>
      <c r="L441" s="8" t="str">
        <f t="shared" si="65"/>
        <v/>
      </c>
      <c r="M441" s="8" t="str">
        <f t="shared" si="65"/>
        <v/>
      </c>
      <c r="N441" s="8" t="str">
        <f t="shared" si="65"/>
        <v/>
      </c>
      <c r="O441" s="8" t="str">
        <f t="shared" si="65"/>
        <v/>
      </c>
      <c r="P441" s="8">
        <f t="shared" si="65"/>
        <v>510141.08</v>
      </c>
      <c r="Q441" s="8" t="str">
        <f t="shared" si="65"/>
        <v/>
      </c>
      <c r="R441" s="6"/>
      <c r="S441" s="9" t="s">
        <v>12</v>
      </c>
    </row>
    <row r="442" spans="1:19">
      <c r="B442" s="8" t="str">
        <f t="shared" si="65"/>
        <v/>
      </c>
      <c r="C442" s="8" t="str">
        <f t="shared" si="65"/>
        <v/>
      </c>
      <c r="D442" s="8" t="str">
        <f t="shared" si="65"/>
        <v/>
      </c>
      <c r="E442" s="8" t="str">
        <f t="shared" si="65"/>
        <v/>
      </c>
      <c r="F442" s="8" t="str">
        <f t="shared" si="65"/>
        <v/>
      </c>
      <c r="G442" s="8" t="str">
        <f t="shared" si="65"/>
        <v/>
      </c>
      <c r="H442" s="8" t="str">
        <f t="shared" si="65"/>
        <v/>
      </c>
      <c r="I442" s="8" t="str">
        <f t="shared" si="65"/>
        <v/>
      </c>
      <c r="J442" s="8" t="str">
        <f t="shared" si="65"/>
        <v/>
      </c>
      <c r="K442" s="8" t="str">
        <f t="shared" si="65"/>
        <v/>
      </c>
      <c r="L442" s="8" t="str">
        <f t="shared" si="65"/>
        <v/>
      </c>
      <c r="M442" s="8" t="str">
        <f t="shared" si="65"/>
        <v/>
      </c>
      <c r="N442" s="8" t="str">
        <f t="shared" si="65"/>
        <v/>
      </c>
      <c r="O442" s="8" t="str">
        <f t="shared" si="65"/>
        <v/>
      </c>
      <c r="P442" s="8">
        <f t="shared" si="65"/>
        <v>335401.71000000002</v>
      </c>
      <c r="Q442" s="8" t="str">
        <f t="shared" si="65"/>
        <v/>
      </c>
      <c r="R442" s="6"/>
      <c r="S442" s="9" t="s">
        <v>13</v>
      </c>
    </row>
    <row r="443" spans="1:19">
      <c r="B443" s="8" t="str">
        <f t="shared" si="65"/>
        <v/>
      </c>
      <c r="C443" s="8" t="str">
        <f t="shared" si="65"/>
        <v/>
      </c>
      <c r="D443" s="8" t="str">
        <f t="shared" si="65"/>
        <v/>
      </c>
      <c r="E443" s="8" t="str">
        <f t="shared" si="65"/>
        <v/>
      </c>
      <c r="F443" s="8" t="str">
        <f t="shared" si="65"/>
        <v/>
      </c>
      <c r="G443" s="8" t="str">
        <f t="shared" si="65"/>
        <v/>
      </c>
      <c r="H443" s="8" t="str">
        <f t="shared" si="65"/>
        <v/>
      </c>
      <c r="I443" s="8" t="str">
        <f t="shared" si="65"/>
        <v/>
      </c>
      <c r="J443" s="8" t="str">
        <f t="shared" si="65"/>
        <v/>
      </c>
      <c r="K443" s="8" t="str">
        <f t="shared" si="65"/>
        <v/>
      </c>
      <c r="L443" s="8" t="str">
        <f t="shared" si="65"/>
        <v/>
      </c>
      <c r="M443" s="8" t="str">
        <f t="shared" si="65"/>
        <v/>
      </c>
      <c r="N443" s="8" t="str">
        <f t="shared" si="65"/>
        <v/>
      </c>
      <c r="O443" s="8" t="str">
        <f t="shared" si="65"/>
        <v/>
      </c>
      <c r="P443" s="8">
        <f t="shared" si="65"/>
        <v>278226.93</v>
      </c>
      <c r="Q443" s="8" t="str">
        <f t="shared" si="65"/>
        <v/>
      </c>
      <c r="R443" s="6"/>
      <c r="S443" s="9" t="s">
        <v>14</v>
      </c>
    </row>
    <row r="444" spans="1:19">
      <c r="B444" s="8" t="str">
        <f t="shared" ref="B444:M444" si="66">IFERROR(VLOOKUP($B$440,$4:$126,MATCH($S444&amp;"/"&amp;B$348,$2:$2,0),FALSE),"")</f>
        <v/>
      </c>
      <c r="C444" s="8" t="str">
        <f t="shared" si="66"/>
        <v/>
      </c>
      <c r="D444" s="8" t="str">
        <f t="shared" si="66"/>
        <v/>
      </c>
      <c r="E444" s="8" t="str">
        <f t="shared" si="66"/>
        <v/>
      </c>
      <c r="F444" s="8" t="str">
        <f t="shared" si="66"/>
        <v/>
      </c>
      <c r="G444" s="8" t="str">
        <f t="shared" si="66"/>
        <v/>
      </c>
      <c r="H444" s="8" t="str">
        <f t="shared" si="66"/>
        <v/>
      </c>
      <c r="I444" s="8" t="str">
        <f t="shared" si="66"/>
        <v/>
      </c>
      <c r="J444" s="8" t="str">
        <f t="shared" si="66"/>
        <v/>
      </c>
      <c r="K444" s="8" t="str">
        <f t="shared" si="66"/>
        <v/>
      </c>
      <c r="L444" s="8" t="str">
        <f t="shared" si="66"/>
        <v/>
      </c>
      <c r="M444" s="8" t="str">
        <f t="shared" si="66"/>
        <v/>
      </c>
      <c r="N444" s="8" t="str">
        <f>IFERROR(VLOOKUP($B$440,$4:$126,MATCH($S444&amp;"/"&amp;N$348,$2:$2,0),FALSE),IFERROR(VLOOKUP($B$440,$4:$126,MATCH($S443&amp;"/"&amp;N$348,$2:$2,0),FALSE),IFERROR(VLOOKUP($B$440,$4:$126,MATCH($S442&amp;"/"&amp;N$348,$2:$2,0),FALSE),IFERROR(VLOOKUP($B$440,$4:$126,MATCH($S441&amp;"/"&amp;N$348,$2:$2,0),FALSE),""))))</f>
        <v/>
      </c>
      <c r="O444" s="8">
        <f>IFERROR(VLOOKUP($B$440,$4:$126,MATCH($S444&amp;"/"&amp;O$348,$2:$2,0),FALSE),IFERROR(VLOOKUP($B$440,$4:$126,MATCH($S443&amp;"/"&amp;O$348,$2:$2,0),FALSE),IFERROR(VLOOKUP($B$440,$4:$126,MATCH($S442&amp;"/"&amp;O$348,$2:$2,0),FALSE),IFERROR(VLOOKUP($B$440,$4:$126,MATCH($S441&amp;"/"&amp;O$348,$2:$2,0),FALSE),""))))</f>
        <v>365335.88</v>
      </c>
      <c r="P444" s="8">
        <f>IFERROR(VLOOKUP($B$440,$4:$126,MATCH($S444&amp;"/"&amp;P$348,$2:$2,0),FALSE),IFERROR(VLOOKUP($B$440,$4:$126,MATCH($S443&amp;"/"&amp;P$348,$2:$2,0),FALSE),IFERROR(VLOOKUP($B$440,$4:$126,MATCH($S442&amp;"/"&amp;P$348,$2:$2,0),FALSE),IFERROR(VLOOKUP($B$440,$4:$126,MATCH($S441&amp;"/"&amp;P$348,$2:$2,0),FALSE),""))))</f>
        <v>198659.83</v>
      </c>
      <c r="Q444" s="8" t="str">
        <f>IFERROR(VLOOKUP($B$440,$4:$126,MATCH($S444&amp;"/"&amp;Q$348,$2:$2,0),FALSE),IFERROR(VLOOKUP($B$440,$4:$126,MATCH($S443&amp;"/"&amp;Q$348,$2:$2,0),FALSE),IFERROR(VLOOKUP($B$440,$4:$126,MATCH($S442&amp;"/"&amp;Q$348,$2:$2,0),FALSE),IFERROR(VLOOKUP($B$440,$4:$126,MATCH($S441&amp;"/"&amp;Q$348,$2:$2,0),FALSE),""))))</f>
        <v/>
      </c>
      <c r="R444" s="6"/>
      <c r="S444" s="9" t="s">
        <v>15</v>
      </c>
    </row>
    <row r="445" spans="1:19">
      <c r="B445" s="12" t="e">
        <f t="shared" ref="B445:M445" si="67">+B444/B$402</f>
        <v>#VALUE!</v>
      </c>
      <c r="C445" s="12" t="e">
        <f t="shared" si="67"/>
        <v>#VALUE!</v>
      </c>
      <c r="D445" s="12" t="e">
        <f t="shared" si="67"/>
        <v>#VALUE!</v>
      </c>
      <c r="E445" s="12" t="e">
        <f t="shared" si="67"/>
        <v>#VALUE!</v>
      </c>
      <c r="F445" s="12" t="e">
        <f t="shared" si="67"/>
        <v>#VALUE!</v>
      </c>
      <c r="G445" s="12" t="e">
        <f t="shared" si="67"/>
        <v>#VALUE!</v>
      </c>
      <c r="H445" s="12" t="e">
        <f t="shared" si="67"/>
        <v>#VALUE!</v>
      </c>
      <c r="I445" s="12" t="e">
        <f t="shared" si="67"/>
        <v>#VALUE!</v>
      </c>
      <c r="J445" s="12" t="e">
        <f t="shared" si="67"/>
        <v>#VALUE!</v>
      </c>
      <c r="K445" s="12" t="e">
        <f t="shared" si="67"/>
        <v>#VALUE!</v>
      </c>
      <c r="L445" s="12" t="e">
        <f t="shared" si="67"/>
        <v>#VALUE!</v>
      </c>
      <c r="M445" s="12" t="e">
        <f t="shared" si="67"/>
        <v>#VALUE!</v>
      </c>
      <c r="N445" s="12" t="e">
        <f>+N444/N$402</f>
        <v>#VALUE!</v>
      </c>
      <c r="O445" s="12">
        <f>+O444/O$402</f>
        <v>0.50284296530118688</v>
      </c>
      <c r="P445" s="12">
        <f>+P444/P$402</f>
        <v>0.13679556036122348</v>
      </c>
      <c r="Q445" s="12" t="e">
        <f>+Q444/Q$402</f>
        <v>#VALUE!</v>
      </c>
      <c r="R445" s="6"/>
      <c r="S445" s="11" t="s">
        <v>380</v>
      </c>
    </row>
    <row r="446" spans="1:19">
      <c r="B446" s="171" t="s">
        <v>17</v>
      </c>
      <c r="C446" s="171"/>
      <c r="D446" s="171"/>
      <c r="E446" s="171"/>
      <c r="F446" s="171"/>
      <c r="G446" s="171"/>
      <c r="H446" s="171"/>
      <c r="I446" s="171"/>
      <c r="J446" s="171"/>
      <c r="K446" s="171"/>
      <c r="L446" s="171"/>
      <c r="M446" s="171"/>
      <c r="N446" s="171"/>
      <c r="O446" s="119"/>
      <c r="P446" s="119"/>
      <c r="Q446" s="119"/>
      <c r="R446" s="6"/>
      <c r="S446" s="11"/>
    </row>
    <row r="447" spans="1:19">
      <c r="B447" s="175" t="s">
        <v>327</v>
      </c>
      <c r="C447" s="175"/>
      <c r="D447" s="175"/>
      <c r="E447" s="175"/>
      <c r="F447" s="175"/>
      <c r="G447" s="175"/>
      <c r="H447" s="175"/>
      <c r="I447" s="175"/>
      <c r="J447" s="175"/>
      <c r="K447" s="175"/>
      <c r="L447" s="175"/>
      <c r="M447" s="175"/>
      <c r="N447" s="175"/>
      <c r="O447" s="120"/>
      <c r="P447" s="120"/>
      <c r="Q447" s="120"/>
    </row>
    <row r="448" spans="1:19">
      <c r="B448" s="8" t="str">
        <f t="shared" ref="B448:Q450" si="68">IFERROR(VLOOKUP($B$447,$4:$126,MATCH($S448&amp;"/"&amp;B$348,$2:$2,0),FALSE),"")</f>
        <v/>
      </c>
      <c r="C448" s="8" t="str">
        <f t="shared" si="68"/>
        <v/>
      </c>
      <c r="D448" s="8" t="str">
        <f t="shared" si="68"/>
        <v/>
      </c>
      <c r="E448" s="8" t="str">
        <f t="shared" si="68"/>
        <v/>
      </c>
      <c r="F448" s="8" t="str">
        <f t="shared" si="68"/>
        <v/>
      </c>
      <c r="G448" s="8" t="str">
        <f t="shared" si="68"/>
        <v/>
      </c>
      <c r="H448" s="8" t="str">
        <f t="shared" si="68"/>
        <v/>
      </c>
      <c r="I448" s="8" t="str">
        <f t="shared" si="68"/>
        <v/>
      </c>
      <c r="J448" s="8" t="str">
        <f t="shared" si="68"/>
        <v/>
      </c>
      <c r="K448" s="8" t="str">
        <f t="shared" si="68"/>
        <v/>
      </c>
      <c r="L448" s="8" t="str">
        <f t="shared" si="68"/>
        <v/>
      </c>
      <c r="M448" s="8" t="str">
        <f t="shared" si="68"/>
        <v/>
      </c>
      <c r="N448" s="8" t="str">
        <f t="shared" si="68"/>
        <v/>
      </c>
      <c r="O448" s="8" t="str">
        <f t="shared" si="68"/>
        <v/>
      </c>
      <c r="P448" s="8">
        <f t="shared" si="68"/>
        <v>80193.850000000006</v>
      </c>
      <c r="Q448" s="8" t="str">
        <f t="shared" si="68"/>
        <v/>
      </c>
      <c r="R448" s="6"/>
      <c r="S448" s="9" t="s">
        <v>12</v>
      </c>
    </row>
    <row r="449" spans="1:20">
      <c r="B449" s="8" t="str">
        <f t="shared" si="68"/>
        <v/>
      </c>
      <c r="C449" s="8" t="str">
        <f t="shared" si="68"/>
        <v/>
      </c>
      <c r="D449" s="8" t="str">
        <f t="shared" si="68"/>
        <v/>
      </c>
      <c r="E449" s="8" t="str">
        <f t="shared" si="68"/>
        <v/>
      </c>
      <c r="F449" s="8" t="str">
        <f t="shared" si="68"/>
        <v/>
      </c>
      <c r="G449" s="8" t="str">
        <f t="shared" si="68"/>
        <v/>
      </c>
      <c r="H449" s="8" t="str">
        <f t="shared" si="68"/>
        <v/>
      </c>
      <c r="I449" s="8" t="str">
        <f t="shared" si="68"/>
        <v/>
      </c>
      <c r="J449" s="8" t="str">
        <f t="shared" si="68"/>
        <v/>
      </c>
      <c r="K449" s="8" t="str">
        <f t="shared" si="68"/>
        <v/>
      </c>
      <c r="L449" s="8" t="str">
        <f t="shared" si="68"/>
        <v/>
      </c>
      <c r="M449" s="8" t="str">
        <f t="shared" si="68"/>
        <v/>
      </c>
      <c r="N449" s="8" t="str">
        <f t="shared" si="68"/>
        <v/>
      </c>
      <c r="O449" s="8" t="str">
        <f t="shared" si="68"/>
        <v/>
      </c>
      <c r="P449" s="8">
        <f t="shared" si="68"/>
        <v>157527.35</v>
      </c>
      <c r="Q449" s="8" t="str">
        <f t="shared" si="68"/>
        <v/>
      </c>
      <c r="R449" s="6"/>
      <c r="S449" s="9" t="s">
        <v>13</v>
      </c>
    </row>
    <row r="450" spans="1:20">
      <c r="B450" s="8" t="str">
        <f t="shared" si="68"/>
        <v/>
      </c>
      <c r="C450" s="8" t="str">
        <f t="shared" si="68"/>
        <v/>
      </c>
      <c r="D450" s="8" t="str">
        <f t="shared" si="68"/>
        <v/>
      </c>
      <c r="E450" s="8" t="str">
        <f t="shared" si="68"/>
        <v/>
      </c>
      <c r="F450" s="8" t="str">
        <f t="shared" si="68"/>
        <v/>
      </c>
      <c r="G450" s="8" t="str">
        <f t="shared" si="68"/>
        <v/>
      </c>
      <c r="H450" s="8" t="str">
        <f t="shared" si="68"/>
        <v/>
      </c>
      <c r="I450" s="8" t="str">
        <f t="shared" si="68"/>
        <v/>
      </c>
      <c r="J450" s="8" t="str">
        <f t="shared" si="68"/>
        <v/>
      </c>
      <c r="K450" s="8" t="str">
        <f t="shared" si="68"/>
        <v/>
      </c>
      <c r="L450" s="8" t="str">
        <f t="shared" si="68"/>
        <v/>
      </c>
      <c r="M450" s="8" t="str">
        <f t="shared" si="68"/>
        <v/>
      </c>
      <c r="N450" s="8" t="str">
        <f t="shared" si="68"/>
        <v/>
      </c>
      <c r="O450" s="8" t="str">
        <f t="shared" si="68"/>
        <v/>
      </c>
      <c r="P450" s="8">
        <f t="shared" si="68"/>
        <v>210495.27</v>
      </c>
      <c r="Q450" s="8" t="str">
        <f t="shared" si="68"/>
        <v/>
      </c>
      <c r="R450" s="6"/>
      <c r="S450" s="9" t="s">
        <v>14</v>
      </c>
    </row>
    <row r="451" spans="1:20">
      <c r="B451" s="8" t="str">
        <f t="shared" ref="B451:M451" si="69">IFERROR(VLOOKUP($B$447,$4:$126,MATCH($S451&amp;"/"&amp;B$348,$2:$2,0),FALSE),"")</f>
        <v/>
      </c>
      <c r="C451" s="8" t="str">
        <f t="shared" si="69"/>
        <v/>
      </c>
      <c r="D451" s="8" t="str">
        <f t="shared" si="69"/>
        <v/>
      </c>
      <c r="E451" s="8" t="str">
        <f t="shared" si="69"/>
        <v/>
      </c>
      <c r="F451" s="8" t="str">
        <f t="shared" si="69"/>
        <v/>
      </c>
      <c r="G451" s="8" t="str">
        <f t="shared" si="69"/>
        <v/>
      </c>
      <c r="H451" s="8" t="str">
        <f t="shared" si="69"/>
        <v/>
      </c>
      <c r="I451" s="8" t="str">
        <f t="shared" si="69"/>
        <v/>
      </c>
      <c r="J451" s="8" t="str">
        <f t="shared" si="69"/>
        <v/>
      </c>
      <c r="K451" s="8" t="str">
        <f t="shared" si="69"/>
        <v/>
      </c>
      <c r="L451" s="8" t="str">
        <f t="shared" si="69"/>
        <v/>
      </c>
      <c r="M451" s="8" t="str">
        <f t="shared" si="69"/>
        <v/>
      </c>
      <c r="N451" s="8" t="str">
        <f>IFERROR(VLOOKUP($B$447,$4:$126,MATCH($S451&amp;"/"&amp;N$348,$2:$2,0),FALSE),IFERROR(VLOOKUP($B$447,$4:$126,MATCH($S450&amp;"/"&amp;N$348,$2:$2,0),FALSE),IFERROR(VLOOKUP($B$447,$4:$126,MATCH($S449&amp;"/"&amp;N$348,$2:$2,0),FALSE),IFERROR(VLOOKUP($B$447,$4:$126,MATCH($S448&amp;"/"&amp;N$348,$2:$2,0),FALSE),""))))</f>
        <v/>
      </c>
      <c r="O451" s="8">
        <f>IFERROR(VLOOKUP($B$447,$4:$126,MATCH($S451&amp;"/"&amp;O$348,$2:$2,0),FALSE),IFERROR(VLOOKUP($B$447,$4:$126,MATCH($S450&amp;"/"&amp;O$348,$2:$2,0),FALSE),IFERROR(VLOOKUP($B$447,$4:$126,MATCH($S449&amp;"/"&amp;O$348,$2:$2,0),FALSE),IFERROR(VLOOKUP($B$447,$4:$126,MATCH($S448&amp;"/"&amp;O$348,$2:$2,0),FALSE),""))))</f>
        <v>93408.81</v>
      </c>
      <c r="P451" s="8">
        <f>IFERROR(VLOOKUP($B$447,$4:$126,MATCH($S451&amp;"/"&amp;P$348,$2:$2,0),FALSE),IFERROR(VLOOKUP($B$447,$4:$126,MATCH($S450&amp;"/"&amp;P$348,$2:$2,0),FALSE),IFERROR(VLOOKUP($B$447,$4:$126,MATCH($S449&amp;"/"&amp;P$348,$2:$2,0),FALSE),IFERROR(VLOOKUP($B$447,$4:$126,MATCH($S448&amp;"/"&amp;P$348,$2:$2,0),FALSE),""))))</f>
        <v>229173.93</v>
      </c>
      <c r="Q451" s="8" t="str">
        <f>IFERROR(VLOOKUP($B$447,$4:$126,MATCH($S451&amp;"/"&amp;Q$348,$2:$2,0),FALSE),IFERROR(VLOOKUP($B$447,$4:$126,MATCH($S450&amp;"/"&amp;Q$348,$2:$2,0),FALSE),IFERROR(VLOOKUP($B$447,$4:$126,MATCH($S449&amp;"/"&amp;Q$348,$2:$2,0),FALSE),IFERROR(VLOOKUP($B$447,$4:$126,MATCH($S448&amp;"/"&amp;Q$348,$2:$2,0),FALSE),""))))</f>
        <v/>
      </c>
      <c r="R451" s="6"/>
      <c r="S451" s="9" t="s">
        <v>15</v>
      </c>
    </row>
    <row r="452" spans="1:20">
      <c r="A452" s="85"/>
      <c r="B452" s="12" t="e">
        <f t="shared" ref="B452:M452" si="70">+B451/B$402</f>
        <v>#VALUE!</v>
      </c>
      <c r="C452" s="12" t="e">
        <f t="shared" si="70"/>
        <v>#VALUE!</v>
      </c>
      <c r="D452" s="12" t="e">
        <f t="shared" si="70"/>
        <v>#VALUE!</v>
      </c>
      <c r="E452" s="12" t="e">
        <f t="shared" si="70"/>
        <v>#VALUE!</v>
      </c>
      <c r="F452" s="12" t="e">
        <f t="shared" si="70"/>
        <v>#VALUE!</v>
      </c>
      <c r="G452" s="12" t="e">
        <f t="shared" si="70"/>
        <v>#VALUE!</v>
      </c>
      <c r="H452" s="12" t="e">
        <f t="shared" si="70"/>
        <v>#VALUE!</v>
      </c>
      <c r="I452" s="12" t="e">
        <f t="shared" si="70"/>
        <v>#VALUE!</v>
      </c>
      <c r="J452" s="12" t="e">
        <f t="shared" si="70"/>
        <v>#VALUE!</v>
      </c>
      <c r="K452" s="12" t="e">
        <f t="shared" si="70"/>
        <v>#VALUE!</v>
      </c>
      <c r="L452" s="12" t="e">
        <f t="shared" si="70"/>
        <v>#VALUE!</v>
      </c>
      <c r="M452" s="12" t="e">
        <f t="shared" si="70"/>
        <v>#VALUE!</v>
      </c>
      <c r="N452" s="12" t="e">
        <f>+N451/N$402</f>
        <v>#VALUE!</v>
      </c>
      <c r="O452" s="12">
        <f>+O451/O$402</f>
        <v>0.12856652077440398</v>
      </c>
      <c r="P452" s="12">
        <f>+P451/P$402</f>
        <v>0.15780732408023204</v>
      </c>
      <c r="Q452" s="12" t="e">
        <f>+Q451/Q$402</f>
        <v>#VALUE!</v>
      </c>
      <c r="R452" s="6"/>
      <c r="S452" s="11" t="s">
        <v>380</v>
      </c>
    </row>
    <row r="453" spans="1:20">
      <c r="B453" s="171" t="s">
        <v>328</v>
      </c>
      <c r="C453" s="171"/>
      <c r="D453" s="171"/>
      <c r="E453" s="171"/>
      <c r="F453" s="171"/>
      <c r="G453" s="171"/>
      <c r="H453" s="171"/>
      <c r="I453" s="171"/>
      <c r="J453" s="171"/>
      <c r="K453" s="171"/>
      <c r="L453" s="171"/>
      <c r="M453" s="171"/>
      <c r="N453" s="171"/>
      <c r="O453" s="119"/>
      <c r="P453" s="119"/>
      <c r="Q453" s="119"/>
    </row>
    <row r="454" spans="1:20">
      <c r="B454" s="8" t="str">
        <f t="shared" ref="B454:Q456" si="71">IFERROR(VLOOKUP($B$453,$4:$126,MATCH($S454&amp;"/"&amp;B$348,$2:$2,0),FALSE),"")</f>
        <v/>
      </c>
      <c r="C454" s="8" t="str">
        <f t="shared" si="71"/>
        <v/>
      </c>
      <c r="D454" s="8" t="str">
        <f t="shared" si="71"/>
        <v/>
      </c>
      <c r="E454" s="8" t="str">
        <f t="shared" si="71"/>
        <v/>
      </c>
      <c r="F454" s="8" t="str">
        <f t="shared" si="71"/>
        <v/>
      </c>
      <c r="G454" s="8" t="str">
        <f t="shared" si="71"/>
        <v/>
      </c>
      <c r="H454" s="8" t="str">
        <f t="shared" si="71"/>
        <v/>
      </c>
      <c r="I454" s="8" t="str">
        <f t="shared" si="71"/>
        <v/>
      </c>
      <c r="J454" s="8" t="str">
        <f t="shared" si="71"/>
        <v/>
      </c>
      <c r="K454" s="8" t="str">
        <f t="shared" si="71"/>
        <v/>
      </c>
      <c r="L454" s="8" t="str">
        <f t="shared" si="71"/>
        <v/>
      </c>
      <c r="M454" s="8" t="str">
        <f t="shared" si="71"/>
        <v/>
      </c>
      <c r="N454" s="8" t="str">
        <f t="shared" si="71"/>
        <v/>
      </c>
      <c r="O454" s="8" t="str">
        <f t="shared" si="71"/>
        <v/>
      </c>
      <c r="P454" s="8">
        <f t="shared" si="71"/>
        <v>347989.85</v>
      </c>
      <c r="Q454" s="8" t="str">
        <f t="shared" si="71"/>
        <v/>
      </c>
      <c r="R454" s="6"/>
      <c r="S454" s="9" t="s">
        <v>12</v>
      </c>
    </row>
    <row r="455" spans="1:20">
      <c r="B455" s="8" t="str">
        <f t="shared" si="71"/>
        <v/>
      </c>
      <c r="C455" s="8" t="str">
        <f t="shared" si="71"/>
        <v/>
      </c>
      <c r="D455" s="8" t="str">
        <f t="shared" si="71"/>
        <v/>
      </c>
      <c r="E455" s="8" t="str">
        <f t="shared" si="71"/>
        <v/>
      </c>
      <c r="F455" s="8" t="str">
        <f t="shared" si="71"/>
        <v/>
      </c>
      <c r="G455" s="8" t="str">
        <f t="shared" si="71"/>
        <v/>
      </c>
      <c r="H455" s="8" t="str">
        <f t="shared" si="71"/>
        <v/>
      </c>
      <c r="I455" s="8" t="str">
        <f t="shared" si="71"/>
        <v/>
      </c>
      <c r="J455" s="8" t="str">
        <f t="shared" si="71"/>
        <v/>
      </c>
      <c r="K455" s="8" t="str">
        <f t="shared" si="71"/>
        <v/>
      </c>
      <c r="L455" s="8" t="str">
        <f t="shared" si="71"/>
        <v/>
      </c>
      <c r="M455" s="8" t="str">
        <f t="shared" si="71"/>
        <v/>
      </c>
      <c r="N455" s="8" t="str">
        <f t="shared" si="71"/>
        <v/>
      </c>
      <c r="O455" s="8" t="str">
        <f t="shared" si="71"/>
        <v/>
      </c>
      <c r="P455" s="8">
        <f t="shared" si="71"/>
        <v>1171550.45</v>
      </c>
      <c r="Q455" s="8" t="str">
        <f t="shared" si="71"/>
        <v/>
      </c>
      <c r="R455" s="6"/>
      <c r="S455" s="9" t="s">
        <v>13</v>
      </c>
    </row>
    <row r="456" spans="1:20">
      <c r="B456" s="8" t="str">
        <f t="shared" si="71"/>
        <v/>
      </c>
      <c r="C456" s="8" t="str">
        <f t="shared" si="71"/>
        <v/>
      </c>
      <c r="D456" s="8" t="str">
        <f t="shared" si="71"/>
        <v/>
      </c>
      <c r="E456" s="8" t="str">
        <f t="shared" si="71"/>
        <v/>
      </c>
      <c r="F456" s="8" t="str">
        <f t="shared" si="71"/>
        <v/>
      </c>
      <c r="G456" s="8" t="str">
        <f t="shared" si="71"/>
        <v/>
      </c>
      <c r="H456" s="8" t="str">
        <f t="shared" si="71"/>
        <v/>
      </c>
      <c r="I456" s="8" t="str">
        <f t="shared" si="71"/>
        <v/>
      </c>
      <c r="J456" s="8" t="str">
        <f t="shared" si="71"/>
        <v/>
      </c>
      <c r="K456" s="8" t="str">
        <f t="shared" si="71"/>
        <v/>
      </c>
      <c r="L456" s="8" t="str">
        <f t="shared" si="71"/>
        <v/>
      </c>
      <c r="M456" s="8" t="str">
        <f t="shared" si="71"/>
        <v/>
      </c>
      <c r="N456" s="8" t="str">
        <f t="shared" si="71"/>
        <v/>
      </c>
      <c r="O456" s="8" t="str">
        <f t="shared" si="71"/>
        <v/>
      </c>
      <c r="P456" s="8">
        <f t="shared" si="71"/>
        <v>1224518.3799999999</v>
      </c>
      <c r="Q456" s="8" t="str">
        <f t="shared" si="71"/>
        <v/>
      </c>
      <c r="R456" s="6"/>
      <c r="S456" s="9" t="s">
        <v>14</v>
      </c>
    </row>
    <row r="457" spans="1:20">
      <c r="B457" s="8" t="str">
        <f t="shared" ref="B457:M457" si="72">IFERROR(VLOOKUP($B$453,$4:$126,MATCH($S457&amp;"/"&amp;B$348,$2:$2,0),FALSE),"")</f>
        <v/>
      </c>
      <c r="C457" s="8" t="str">
        <f t="shared" si="72"/>
        <v/>
      </c>
      <c r="D457" s="8" t="str">
        <f t="shared" si="72"/>
        <v/>
      </c>
      <c r="E457" s="8" t="str">
        <f t="shared" si="72"/>
        <v/>
      </c>
      <c r="F457" s="8" t="str">
        <f t="shared" si="72"/>
        <v/>
      </c>
      <c r="G457" s="8" t="str">
        <f t="shared" si="72"/>
        <v/>
      </c>
      <c r="H457" s="8" t="str">
        <f t="shared" si="72"/>
        <v/>
      </c>
      <c r="I457" s="8" t="str">
        <f t="shared" si="72"/>
        <v/>
      </c>
      <c r="J457" s="8" t="str">
        <f t="shared" si="72"/>
        <v/>
      </c>
      <c r="K457" s="8" t="str">
        <f t="shared" si="72"/>
        <v/>
      </c>
      <c r="L457" s="8" t="str">
        <f t="shared" si="72"/>
        <v/>
      </c>
      <c r="M457" s="8" t="str">
        <f t="shared" si="72"/>
        <v/>
      </c>
      <c r="N457" s="8" t="str">
        <f>IFERROR(VLOOKUP($B$453,$4:$126,MATCH($S457&amp;"/"&amp;N$348,$2:$2,0),FALSE),IFERROR(VLOOKUP($B$453,$4:$126,MATCH($S456&amp;"/"&amp;N$348,$2:$2,0),FALSE),IFERROR(VLOOKUP($B$453,$4:$126,MATCH($S455&amp;"/"&amp;N$348,$2:$2,0),FALSE),IFERROR(VLOOKUP($B$453,$4:$126,MATCH($S454&amp;"/"&amp;N$348,$2:$2,0),FALSE),""))))</f>
        <v/>
      </c>
      <c r="O457" s="8">
        <f>IFERROR(VLOOKUP($B$453,$4:$126,MATCH($S457&amp;"/"&amp;O$348,$2:$2,0),FALSE),IFERROR(VLOOKUP($B$453,$4:$126,MATCH($S456&amp;"/"&amp;O$348,$2:$2,0),FALSE),IFERROR(VLOOKUP($B$453,$4:$126,MATCH($S455&amp;"/"&amp;O$348,$2:$2,0),FALSE),IFERROR(VLOOKUP($B$453,$4:$126,MATCH($S454&amp;"/"&amp;O$348,$2:$2,0),FALSE),""))))</f>
        <v>361204.81</v>
      </c>
      <c r="P457" s="8">
        <f>IFERROR(VLOOKUP($B$453,$4:$126,MATCH($S457&amp;"/"&amp;P$348,$2:$2,0),FALSE),IFERROR(VLOOKUP($B$453,$4:$126,MATCH($S456&amp;"/"&amp;P$348,$2:$2,0),FALSE),IFERROR(VLOOKUP($B$453,$4:$126,MATCH($S455&amp;"/"&amp;P$348,$2:$2,0),FALSE),IFERROR(VLOOKUP($B$453,$4:$126,MATCH($S454&amp;"/"&amp;P$348,$2:$2,0),FALSE),""))))</f>
        <v>1253579.04</v>
      </c>
      <c r="Q457" s="8" t="str">
        <f>IFERROR(VLOOKUP($B$453,$4:$126,MATCH($S457&amp;"/"&amp;Q$348,$2:$2,0),FALSE),IFERROR(VLOOKUP($B$453,$4:$126,MATCH($S456&amp;"/"&amp;Q$348,$2:$2,0),FALSE),IFERROR(VLOOKUP($B$453,$4:$126,MATCH($S455&amp;"/"&amp;Q$348,$2:$2,0),FALSE),IFERROR(VLOOKUP($B$453,$4:$126,MATCH($S454&amp;"/"&amp;Q$348,$2:$2,0),FALSE),""))))</f>
        <v/>
      </c>
      <c r="R457" s="6"/>
      <c r="S457" s="9" t="s">
        <v>15</v>
      </c>
    </row>
    <row r="458" spans="1:20">
      <c r="A458" s="85"/>
      <c r="B458" s="12" t="e">
        <f t="shared" ref="B458:M458" si="73">+B457/B$402</f>
        <v>#VALUE!</v>
      </c>
      <c r="C458" s="12" t="e">
        <f t="shared" si="73"/>
        <v>#VALUE!</v>
      </c>
      <c r="D458" s="12" t="e">
        <f t="shared" si="73"/>
        <v>#VALUE!</v>
      </c>
      <c r="E458" s="12" t="e">
        <f t="shared" si="73"/>
        <v>#VALUE!</v>
      </c>
      <c r="F458" s="12" t="e">
        <f t="shared" si="73"/>
        <v>#VALUE!</v>
      </c>
      <c r="G458" s="12" t="e">
        <f t="shared" si="73"/>
        <v>#VALUE!</v>
      </c>
      <c r="H458" s="12" t="e">
        <f t="shared" si="73"/>
        <v>#VALUE!</v>
      </c>
      <c r="I458" s="12" t="e">
        <f t="shared" si="73"/>
        <v>#VALUE!</v>
      </c>
      <c r="J458" s="12" t="e">
        <f t="shared" si="73"/>
        <v>#VALUE!</v>
      </c>
      <c r="K458" s="12" t="e">
        <f t="shared" si="73"/>
        <v>#VALUE!</v>
      </c>
      <c r="L458" s="12" t="e">
        <f t="shared" si="73"/>
        <v>#VALUE!</v>
      </c>
      <c r="M458" s="12" t="e">
        <f t="shared" si="73"/>
        <v>#VALUE!</v>
      </c>
      <c r="N458" s="12" t="e">
        <f>+N457/N$402</f>
        <v>#VALUE!</v>
      </c>
      <c r="O458" s="12">
        <f>+O457/O$402</f>
        <v>0.49715702093495934</v>
      </c>
      <c r="P458" s="12">
        <f>+P457/P$402</f>
        <v>0.86320443963877647</v>
      </c>
      <c r="Q458" s="12" t="e">
        <f>+Q457/Q$402</f>
        <v>#VALUE!</v>
      </c>
      <c r="R458" s="6"/>
      <c r="S458" s="11" t="s">
        <v>380</v>
      </c>
    </row>
    <row r="459" spans="1:20">
      <c r="B459" s="155" t="s">
        <v>18</v>
      </c>
      <c r="C459" s="155"/>
      <c r="D459" s="155"/>
      <c r="E459" s="155"/>
      <c r="F459" s="155"/>
      <c r="G459" s="155"/>
      <c r="H459" s="155"/>
      <c r="I459" s="155"/>
      <c r="J459" s="155"/>
      <c r="K459" s="155"/>
      <c r="L459" s="155"/>
      <c r="M459" s="155"/>
      <c r="N459" s="155"/>
      <c r="O459" s="114"/>
      <c r="P459" s="114"/>
      <c r="Q459" s="114"/>
      <c r="R459" s="6"/>
      <c r="S459" s="15"/>
    </row>
    <row r="460" spans="1:20">
      <c r="B460" s="155" t="s">
        <v>346</v>
      </c>
      <c r="C460" s="155"/>
      <c r="D460" s="155"/>
      <c r="E460" s="155"/>
      <c r="F460" s="155"/>
      <c r="G460" s="155"/>
      <c r="H460" s="155"/>
      <c r="I460" s="155"/>
      <c r="J460" s="155"/>
      <c r="K460" s="155"/>
      <c r="L460" s="155"/>
      <c r="M460" s="155"/>
      <c r="N460" s="155"/>
      <c r="O460" s="114"/>
      <c r="P460" s="114"/>
      <c r="Q460" s="114"/>
      <c r="R460" s="6"/>
      <c r="S460" s="9"/>
    </row>
    <row r="461" spans="1:20">
      <c r="B461" s="7" t="str">
        <f t="shared" ref="B461:Q464" si="74">IFERROR(VLOOKUP($B$460,$130:$216,MATCH($S461&amp;"/"&amp;B$348,$128:$128,0),FALSE),"")</f>
        <v/>
      </c>
      <c r="C461" s="7" t="str">
        <f t="shared" si="74"/>
        <v/>
      </c>
      <c r="D461" s="7" t="str">
        <f t="shared" si="74"/>
        <v/>
      </c>
      <c r="E461" s="7" t="str">
        <f t="shared" si="74"/>
        <v/>
      </c>
      <c r="F461" s="7" t="str">
        <f t="shared" si="74"/>
        <v/>
      </c>
      <c r="G461" s="7" t="str">
        <f t="shared" si="74"/>
        <v/>
      </c>
      <c r="H461" s="7" t="str">
        <f t="shared" si="74"/>
        <v/>
      </c>
      <c r="I461" s="7" t="str">
        <f t="shared" si="74"/>
        <v/>
      </c>
      <c r="J461" s="7" t="str">
        <f t="shared" si="74"/>
        <v/>
      </c>
      <c r="K461" s="7" t="str">
        <f t="shared" si="74"/>
        <v/>
      </c>
      <c r="L461" s="7" t="str">
        <f t="shared" si="74"/>
        <v/>
      </c>
      <c r="M461" s="7" t="str">
        <f t="shared" si="74"/>
        <v/>
      </c>
      <c r="N461" s="7" t="str">
        <f t="shared" si="74"/>
        <v/>
      </c>
      <c r="O461" s="7" t="str">
        <f t="shared" si="74"/>
        <v/>
      </c>
      <c r="P461" s="7">
        <f t="shared" si="74"/>
        <v>384912.54</v>
      </c>
      <c r="Q461" s="7" t="str">
        <f t="shared" si="74"/>
        <v/>
      </c>
      <c r="R461" s="17"/>
      <c r="S461" s="9" t="s">
        <v>12</v>
      </c>
      <c r="T461" s="88"/>
    </row>
    <row r="462" spans="1:20">
      <c r="B462" s="7" t="str">
        <f t="shared" si="74"/>
        <v/>
      </c>
      <c r="C462" s="7" t="str">
        <f t="shared" si="74"/>
        <v/>
      </c>
      <c r="D462" s="7" t="str">
        <f t="shared" si="74"/>
        <v/>
      </c>
      <c r="E462" s="7" t="str">
        <f t="shared" si="74"/>
        <v/>
      </c>
      <c r="F462" s="7" t="str">
        <f t="shared" si="74"/>
        <v/>
      </c>
      <c r="G462" s="7" t="str">
        <f t="shared" si="74"/>
        <v/>
      </c>
      <c r="H462" s="7" t="str">
        <f t="shared" si="74"/>
        <v/>
      </c>
      <c r="I462" s="7" t="str">
        <f t="shared" si="74"/>
        <v/>
      </c>
      <c r="J462" s="7" t="str">
        <f t="shared" si="74"/>
        <v/>
      </c>
      <c r="K462" s="7" t="str">
        <f t="shared" si="74"/>
        <v/>
      </c>
      <c r="L462" s="7" t="str">
        <f t="shared" si="74"/>
        <v/>
      </c>
      <c r="M462" s="7" t="str">
        <f t="shared" si="74"/>
        <v/>
      </c>
      <c r="N462" s="7" t="str">
        <f t="shared" si="74"/>
        <v/>
      </c>
      <c r="O462" s="7" t="str">
        <f t="shared" si="74"/>
        <v/>
      </c>
      <c r="P462" s="7">
        <f t="shared" si="74"/>
        <v>434448.94</v>
      </c>
      <c r="Q462" s="7" t="str">
        <f t="shared" si="74"/>
        <v/>
      </c>
      <c r="R462" s="17"/>
      <c r="S462" s="9" t="s">
        <v>13</v>
      </c>
    </row>
    <row r="463" spans="1:20">
      <c r="B463" s="7" t="str">
        <f t="shared" si="74"/>
        <v/>
      </c>
      <c r="C463" s="7" t="str">
        <f t="shared" si="74"/>
        <v/>
      </c>
      <c r="D463" s="7" t="str">
        <f t="shared" si="74"/>
        <v/>
      </c>
      <c r="E463" s="7" t="str">
        <f t="shared" si="74"/>
        <v/>
      </c>
      <c r="F463" s="7" t="str">
        <f t="shared" si="74"/>
        <v/>
      </c>
      <c r="G463" s="7" t="str">
        <f t="shared" si="74"/>
        <v/>
      </c>
      <c r="H463" s="7" t="str">
        <f t="shared" si="74"/>
        <v/>
      </c>
      <c r="I463" s="7" t="str">
        <f t="shared" si="74"/>
        <v/>
      </c>
      <c r="J463" s="7" t="str">
        <f t="shared" si="74"/>
        <v/>
      </c>
      <c r="K463" s="7" t="str">
        <f t="shared" si="74"/>
        <v/>
      </c>
      <c r="L463" s="7" t="str">
        <f t="shared" si="74"/>
        <v/>
      </c>
      <c r="M463" s="7" t="str">
        <f t="shared" si="74"/>
        <v/>
      </c>
      <c r="N463" s="7" t="str">
        <f t="shared" si="74"/>
        <v/>
      </c>
      <c r="O463" s="7" t="str">
        <f t="shared" si="74"/>
        <v/>
      </c>
      <c r="P463" s="7">
        <f t="shared" si="74"/>
        <v>375902.73</v>
      </c>
      <c r="Q463" s="7" t="str">
        <f t="shared" si="74"/>
        <v/>
      </c>
      <c r="R463" s="17"/>
      <c r="S463" s="9" t="s">
        <v>14</v>
      </c>
    </row>
    <row r="464" spans="1:20">
      <c r="B464" s="18" t="str">
        <f t="shared" si="74"/>
        <v/>
      </c>
      <c r="C464" s="18" t="str">
        <f t="shared" si="74"/>
        <v/>
      </c>
      <c r="D464" s="18" t="str">
        <f t="shared" si="74"/>
        <v/>
      </c>
      <c r="E464" s="18" t="str">
        <f t="shared" si="74"/>
        <v/>
      </c>
      <c r="F464" s="18" t="str">
        <f t="shared" si="74"/>
        <v/>
      </c>
      <c r="G464" s="18" t="str">
        <f t="shared" si="74"/>
        <v/>
      </c>
      <c r="H464" s="18" t="str">
        <f t="shared" si="74"/>
        <v/>
      </c>
      <c r="I464" s="18" t="str">
        <f t="shared" si="74"/>
        <v/>
      </c>
      <c r="J464" s="18" t="str">
        <f t="shared" si="74"/>
        <v/>
      </c>
      <c r="K464" s="18" t="str">
        <f t="shared" si="74"/>
        <v/>
      </c>
      <c r="L464" s="18" t="str">
        <f t="shared" si="74"/>
        <v/>
      </c>
      <c r="M464" s="18" t="str">
        <f t="shared" si="74"/>
        <v/>
      </c>
      <c r="N464" s="18" t="str">
        <f t="shared" si="74"/>
        <v/>
      </c>
      <c r="O464" s="18">
        <f t="shared" si="74"/>
        <v>250793.69</v>
      </c>
      <c r="P464" s="18">
        <f t="shared" si="74"/>
        <v>232923.24</v>
      </c>
      <c r="Q464" s="18" t="str">
        <f t="shared" si="74"/>
        <v/>
      </c>
      <c r="R464" s="17"/>
      <c r="S464" s="9" t="s">
        <v>19</v>
      </c>
    </row>
    <row r="465" spans="1:19">
      <c r="B465" s="16">
        <f>SUM(B461:B464)</f>
        <v>0</v>
      </c>
      <c r="C465" s="16">
        <f t="shared" ref="C465:M465" si="75">SUM(C461:C464)</f>
        <v>0</v>
      </c>
      <c r="D465" s="16">
        <f t="shared" si="75"/>
        <v>0</v>
      </c>
      <c r="E465" s="16">
        <f t="shared" si="75"/>
        <v>0</v>
      </c>
      <c r="F465" s="16">
        <f t="shared" si="75"/>
        <v>0</v>
      </c>
      <c r="G465" s="16">
        <f t="shared" si="75"/>
        <v>0</v>
      </c>
      <c r="H465" s="16">
        <f t="shared" si="75"/>
        <v>0</v>
      </c>
      <c r="I465" s="16">
        <f t="shared" si="75"/>
        <v>0</v>
      </c>
      <c r="J465" s="16">
        <f t="shared" si="75"/>
        <v>0</v>
      </c>
      <c r="K465" s="16">
        <f t="shared" si="75"/>
        <v>0</v>
      </c>
      <c r="L465" s="16">
        <f t="shared" si="75"/>
        <v>0</v>
      </c>
      <c r="M465" s="16">
        <f t="shared" si="75"/>
        <v>0</v>
      </c>
      <c r="N465" s="16" t="e">
        <f>IF(N462="",N461*4,IF(N463="",(N462+N461)*2,IF(N464="",((N463+N462+N461)/3)*4,SUM(N461:N464))))</f>
        <v>#VALUE!</v>
      </c>
      <c r="O465" s="16" t="e">
        <f>IF(O462="",O461*4,IF(O463="",(O462+O461)*2,IF(O464="",((O463+O462+O461)/3)*4,SUM(O461:O464))))</f>
        <v>#VALUE!</v>
      </c>
      <c r="P465" s="16">
        <f>IF(P462="",P461*4,IF(P463="",(P462+P461)*2,IF(P464="",((P463+P462+P461)/3)*4,SUM(P461:P464))))</f>
        <v>1428187.45</v>
      </c>
      <c r="Q465" s="16" t="e">
        <f>IF(Q462="",Q461*4,IF(Q463="",(Q462+Q461)*2,IF(Q464="",((Q463+Q462+Q461)/3)*4,SUM(Q461:Q464))))</f>
        <v>#VALUE!</v>
      </c>
      <c r="R465" s="6"/>
      <c r="S465" s="9" t="s">
        <v>15</v>
      </c>
    </row>
    <row r="466" spans="1:19" s="87" customFormat="1">
      <c r="A466" s="86"/>
      <c r="B466" s="19"/>
      <c r="C466" s="20" t="e">
        <f t="shared" ref="C466:M466" si="76">C465/B465-1</f>
        <v>#DIV/0!</v>
      </c>
      <c r="D466" s="20" t="e">
        <f t="shared" si="76"/>
        <v>#DIV/0!</v>
      </c>
      <c r="E466" s="20" t="e">
        <f t="shared" si="76"/>
        <v>#DIV/0!</v>
      </c>
      <c r="F466" s="20" t="e">
        <f t="shared" si="76"/>
        <v>#DIV/0!</v>
      </c>
      <c r="G466" s="20" t="e">
        <f t="shared" si="76"/>
        <v>#DIV/0!</v>
      </c>
      <c r="H466" s="20" t="e">
        <f t="shared" si="76"/>
        <v>#DIV/0!</v>
      </c>
      <c r="I466" s="20" t="e">
        <f t="shared" si="76"/>
        <v>#DIV/0!</v>
      </c>
      <c r="J466" s="20" t="e">
        <f t="shared" si="76"/>
        <v>#DIV/0!</v>
      </c>
      <c r="K466" s="20" t="e">
        <f t="shared" si="76"/>
        <v>#DIV/0!</v>
      </c>
      <c r="L466" s="20" t="e">
        <f t="shared" si="76"/>
        <v>#DIV/0!</v>
      </c>
      <c r="M466" s="20" t="e">
        <f t="shared" si="76"/>
        <v>#DIV/0!</v>
      </c>
      <c r="N466" s="12" t="e">
        <f>N465/M465-1</f>
        <v>#VALUE!</v>
      </c>
      <c r="O466" s="12" t="e">
        <f>O465/N465-1</f>
        <v>#VALUE!</v>
      </c>
      <c r="P466" s="12" t="e">
        <f>P465/O465-1</f>
        <v>#VALUE!</v>
      </c>
      <c r="Q466" s="12" t="e">
        <f>Q465/P465-1</f>
        <v>#VALUE!</v>
      </c>
      <c r="R466" s="17"/>
      <c r="S466" s="14" t="s">
        <v>20</v>
      </c>
    </row>
    <row r="467" spans="1:19">
      <c r="B467" s="155" t="s">
        <v>309</v>
      </c>
      <c r="C467" s="155"/>
      <c r="D467" s="155"/>
      <c r="E467" s="155"/>
      <c r="F467" s="155"/>
      <c r="G467" s="155"/>
      <c r="H467" s="155"/>
      <c r="I467" s="155"/>
      <c r="J467" s="155"/>
      <c r="K467" s="155"/>
      <c r="L467" s="155"/>
      <c r="M467" s="155"/>
      <c r="N467" s="155"/>
      <c r="O467" s="114"/>
      <c r="P467" s="114"/>
      <c r="Q467" s="114"/>
      <c r="R467" s="6"/>
      <c r="S467" s="9"/>
    </row>
    <row r="468" spans="1:19">
      <c r="B468" s="7" t="str">
        <f t="shared" ref="B468:Q471" si="77">IFERROR(VLOOKUP($B$467,$130:$216,MATCH($S468&amp;"/"&amp;B$348,$128:$128,0),FALSE),"")</f>
        <v/>
      </c>
      <c r="C468" s="7" t="str">
        <f t="shared" si="77"/>
        <v/>
      </c>
      <c r="D468" s="7" t="str">
        <f t="shared" si="77"/>
        <v/>
      </c>
      <c r="E468" s="7" t="str">
        <f t="shared" si="77"/>
        <v/>
      </c>
      <c r="F468" s="7" t="str">
        <f t="shared" si="77"/>
        <v/>
      </c>
      <c r="G468" s="7" t="str">
        <f t="shared" si="77"/>
        <v/>
      </c>
      <c r="H468" s="7" t="str">
        <f t="shared" si="77"/>
        <v/>
      </c>
      <c r="I468" s="7" t="str">
        <f t="shared" si="77"/>
        <v/>
      </c>
      <c r="J468" s="7" t="str">
        <f t="shared" si="77"/>
        <v/>
      </c>
      <c r="K468" s="7" t="str">
        <f t="shared" si="77"/>
        <v/>
      </c>
      <c r="L468" s="7" t="str">
        <f t="shared" si="77"/>
        <v/>
      </c>
      <c r="M468" s="7" t="str">
        <f t="shared" si="77"/>
        <v/>
      </c>
      <c r="N468" s="7" t="str">
        <f t="shared" si="77"/>
        <v/>
      </c>
      <c r="O468" s="7" t="str">
        <f t="shared" si="77"/>
        <v/>
      </c>
      <c r="P468" s="7">
        <f t="shared" si="77"/>
        <v>5279.39</v>
      </c>
      <c r="Q468" s="7" t="str">
        <f t="shared" si="77"/>
        <v/>
      </c>
      <c r="R468" s="6"/>
      <c r="S468" s="9" t="s">
        <v>12</v>
      </c>
    </row>
    <row r="469" spans="1:19">
      <c r="B469" s="7" t="str">
        <f t="shared" si="77"/>
        <v/>
      </c>
      <c r="C469" s="7" t="str">
        <f t="shared" si="77"/>
        <v/>
      </c>
      <c r="D469" s="7" t="str">
        <f t="shared" si="77"/>
        <v/>
      </c>
      <c r="E469" s="7" t="str">
        <f t="shared" si="77"/>
        <v/>
      </c>
      <c r="F469" s="7" t="str">
        <f t="shared" si="77"/>
        <v/>
      </c>
      <c r="G469" s="7" t="str">
        <f t="shared" si="77"/>
        <v/>
      </c>
      <c r="H469" s="7" t="str">
        <f t="shared" si="77"/>
        <v/>
      </c>
      <c r="I469" s="7" t="str">
        <f t="shared" si="77"/>
        <v/>
      </c>
      <c r="J469" s="7" t="str">
        <f t="shared" si="77"/>
        <v/>
      </c>
      <c r="K469" s="7" t="str">
        <f t="shared" si="77"/>
        <v/>
      </c>
      <c r="L469" s="7" t="str">
        <f t="shared" si="77"/>
        <v/>
      </c>
      <c r="M469" s="7" t="str">
        <f t="shared" si="77"/>
        <v/>
      </c>
      <c r="N469" s="7" t="str">
        <f t="shared" si="77"/>
        <v/>
      </c>
      <c r="O469" s="7" t="str">
        <f t="shared" si="77"/>
        <v/>
      </c>
      <c r="P469" s="7">
        <f t="shared" si="77"/>
        <v>8835.7099999999991</v>
      </c>
      <c r="Q469" s="7" t="str">
        <f t="shared" si="77"/>
        <v/>
      </c>
      <c r="R469" s="6"/>
      <c r="S469" s="9" t="s">
        <v>13</v>
      </c>
    </row>
    <row r="470" spans="1:19">
      <c r="B470" s="7" t="str">
        <f t="shared" si="77"/>
        <v/>
      </c>
      <c r="C470" s="7" t="str">
        <f t="shared" si="77"/>
        <v/>
      </c>
      <c r="D470" s="7" t="str">
        <f t="shared" si="77"/>
        <v/>
      </c>
      <c r="E470" s="7" t="str">
        <f t="shared" si="77"/>
        <v/>
      </c>
      <c r="F470" s="7" t="str">
        <f t="shared" si="77"/>
        <v/>
      </c>
      <c r="G470" s="7" t="str">
        <f t="shared" si="77"/>
        <v/>
      </c>
      <c r="H470" s="7" t="str">
        <f t="shared" si="77"/>
        <v/>
      </c>
      <c r="I470" s="7" t="str">
        <f t="shared" si="77"/>
        <v/>
      </c>
      <c r="J470" s="7" t="str">
        <f t="shared" si="77"/>
        <v/>
      </c>
      <c r="K470" s="7" t="str">
        <f t="shared" si="77"/>
        <v/>
      </c>
      <c r="L470" s="7" t="str">
        <f t="shared" si="77"/>
        <v/>
      </c>
      <c r="M470" s="7" t="str">
        <f t="shared" si="77"/>
        <v/>
      </c>
      <c r="N470" s="7" t="str">
        <f t="shared" si="77"/>
        <v/>
      </c>
      <c r="O470" s="7" t="str">
        <f t="shared" si="77"/>
        <v/>
      </c>
      <c r="P470" s="7">
        <f t="shared" si="77"/>
        <v>6319.37</v>
      </c>
      <c r="Q470" s="7" t="str">
        <f t="shared" si="77"/>
        <v/>
      </c>
      <c r="R470" s="6"/>
      <c r="S470" s="9" t="s">
        <v>14</v>
      </c>
    </row>
    <row r="471" spans="1:19">
      <c r="B471" s="18" t="str">
        <f t="shared" si="77"/>
        <v/>
      </c>
      <c r="C471" s="18" t="str">
        <f t="shared" si="77"/>
        <v/>
      </c>
      <c r="D471" s="18" t="str">
        <f t="shared" si="77"/>
        <v/>
      </c>
      <c r="E471" s="18" t="str">
        <f t="shared" si="77"/>
        <v/>
      </c>
      <c r="F471" s="18" t="str">
        <f t="shared" si="77"/>
        <v/>
      </c>
      <c r="G471" s="18" t="str">
        <f t="shared" si="77"/>
        <v/>
      </c>
      <c r="H471" s="18" t="str">
        <f t="shared" si="77"/>
        <v/>
      </c>
      <c r="I471" s="18" t="str">
        <f t="shared" si="77"/>
        <v/>
      </c>
      <c r="J471" s="18" t="str">
        <f t="shared" si="77"/>
        <v/>
      </c>
      <c r="K471" s="18" t="str">
        <f t="shared" si="77"/>
        <v/>
      </c>
      <c r="L471" s="18" t="str">
        <f t="shared" si="77"/>
        <v/>
      </c>
      <c r="M471" s="18" t="str">
        <f t="shared" si="77"/>
        <v/>
      </c>
      <c r="N471" s="18" t="str">
        <f t="shared" si="77"/>
        <v/>
      </c>
      <c r="O471" s="18">
        <f t="shared" si="77"/>
        <v>1572.87</v>
      </c>
      <c r="P471" s="18">
        <f t="shared" si="77"/>
        <v>8789.35</v>
      </c>
      <c r="Q471" s="18" t="str">
        <f t="shared" si="77"/>
        <v/>
      </c>
      <c r="R471" s="6"/>
      <c r="S471" s="9" t="s">
        <v>19</v>
      </c>
    </row>
    <row r="472" spans="1:19">
      <c r="B472" s="7">
        <f>SUM(B468:B471)</f>
        <v>0</v>
      </c>
      <c r="C472" s="112">
        <f t="shared" ref="C472:M472" si="78">SUM(C468:C471)</f>
        <v>0</v>
      </c>
      <c r="D472" s="112">
        <f t="shared" si="78"/>
        <v>0</v>
      </c>
      <c r="E472" s="112">
        <f t="shared" si="78"/>
        <v>0</v>
      </c>
      <c r="F472" s="112">
        <f t="shared" si="78"/>
        <v>0</v>
      </c>
      <c r="G472" s="112">
        <f t="shared" si="78"/>
        <v>0</v>
      </c>
      <c r="H472" s="112">
        <f t="shared" si="78"/>
        <v>0</v>
      </c>
      <c r="I472" s="112">
        <f t="shared" si="78"/>
        <v>0</v>
      </c>
      <c r="J472" s="112">
        <f t="shared" si="78"/>
        <v>0</v>
      </c>
      <c r="K472" s="112">
        <f t="shared" si="78"/>
        <v>0</v>
      </c>
      <c r="L472" s="112">
        <f t="shared" si="78"/>
        <v>0</v>
      </c>
      <c r="M472" s="112">
        <f t="shared" si="78"/>
        <v>0</v>
      </c>
      <c r="N472" s="112" t="e">
        <f>IF(N469="",N468*4,IF(N470="",(N469+N468)*2,IF(N471="",((N470+N469+N468)/3)*4,SUM(N468:N471))))</f>
        <v>#VALUE!</v>
      </c>
      <c r="O472" s="112" t="e">
        <f>IF(O469="",O468*4,IF(O470="",(O469+O468)*2,IF(O471="",((O470+O469+O468)/3)*4,SUM(O468:O471))))</f>
        <v>#VALUE!</v>
      </c>
      <c r="P472" s="112">
        <f>IF(P469="",P468*4,IF(P470="",(P469+P468)*2,IF(P471="",((P470+P469+P468)/3)*4,SUM(P468:P471))))</f>
        <v>29223.82</v>
      </c>
      <c r="Q472" s="112" t="e">
        <f>IF(Q469="",Q468*4,IF(Q470="",(Q469+Q468)*2,IF(Q471="",((Q470+Q469+Q468)/3)*4,SUM(Q468:Q471))))</f>
        <v>#VALUE!</v>
      </c>
      <c r="R472" s="6"/>
      <c r="S472" s="9" t="s">
        <v>15</v>
      </c>
    </row>
    <row r="473" spans="1:19">
      <c r="B473" s="155" t="s">
        <v>347</v>
      </c>
      <c r="C473" s="155"/>
      <c r="D473" s="155"/>
      <c r="E473" s="155"/>
      <c r="F473" s="155"/>
      <c r="G473" s="155"/>
      <c r="H473" s="155"/>
      <c r="I473" s="155"/>
      <c r="J473" s="155"/>
      <c r="K473" s="155"/>
      <c r="L473" s="155"/>
      <c r="M473" s="155"/>
      <c r="N473" s="155"/>
      <c r="O473" s="114"/>
      <c r="P473" s="114"/>
      <c r="Q473" s="114"/>
      <c r="R473" s="6"/>
      <c r="S473" s="9"/>
    </row>
    <row r="474" spans="1:19">
      <c r="B474" s="7" t="str">
        <f t="shared" ref="B474:Q477" si="79">IFERROR(VLOOKUP($B$473,$130:$216,MATCH($S474&amp;"/"&amp;B$348,$128:$128,0),FALSE),"")</f>
        <v/>
      </c>
      <c r="C474" s="7" t="str">
        <f t="shared" si="79"/>
        <v/>
      </c>
      <c r="D474" s="7" t="str">
        <f t="shared" si="79"/>
        <v/>
      </c>
      <c r="E474" s="7" t="str">
        <f t="shared" si="79"/>
        <v/>
      </c>
      <c r="F474" s="7" t="str">
        <f t="shared" si="79"/>
        <v/>
      </c>
      <c r="G474" s="7" t="str">
        <f t="shared" si="79"/>
        <v/>
      </c>
      <c r="H474" s="7" t="str">
        <f t="shared" si="79"/>
        <v/>
      </c>
      <c r="I474" s="7" t="str">
        <f t="shared" si="79"/>
        <v/>
      </c>
      <c r="J474" s="7" t="str">
        <f t="shared" si="79"/>
        <v/>
      </c>
      <c r="K474" s="7" t="str">
        <f t="shared" si="79"/>
        <v/>
      </c>
      <c r="L474" s="7" t="str">
        <f t="shared" si="79"/>
        <v/>
      </c>
      <c r="M474" s="7" t="str">
        <f t="shared" si="79"/>
        <v/>
      </c>
      <c r="N474" s="7" t="str">
        <f t="shared" si="79"/>
        <v/>
      </c>
      <c r="O474" s="7" t="str">
        <f t="shared" si="79"/>
        <v/>
      </c>
      <c r="P474" s="7" t="str">
        <f t="shared" si="79"/>
        <v/>
      </c>
      <c r="Q474" s="7" t="str">
        <f t="shared" si="79"/>
        <v/>
      </c>
      <c r="R474" s="6"/>
      <c r="S474" s="9" t="s">
        <v>12</v>
      </c>
    </row>
    <row r="475" spans="1:19">
      <c r="B475" s="7" t="str">
        <f t="shared" si="79"/>
        <v/>
      </c>
      <c r="C475" s="7" t="str">
        <f t="shared" si="79"/>
        <v/>
      </c>
      <c r="D475" s="7" t="str">
        <f t="shared" si="79"/>
        <v/>
      </c>
      <c r="E475" s="7" t="str">
        <f t="shared" si="79"/>
        <v/>
      </c>
      <c r="F475" s="7" t="str">
        <f t="shared" si="79"/>
        <v/>
      </c>
      <c r="G475" s="7" t="str">
        <f t="shared" si="79"/>
        <v/>
      </c>
      <c r="H475" s="7" t="str">
        <f t="shared" si="79"/>
        <v/>
      </c>
      <c r="I475" s="7" t="str">
        <f t="shared" si="79"/>
        <v/>
      </c>
      <c r="J475" s="7" t="str">
        <f t="shared" si="79"/>
        <v/>
      </c>
      <c r="K475" s="7" t="str">
        <f t="shared" si="79"/>
        <v/>
      </c>
      <c r="L475" s="7" t="str">
        <f t="shared" si="79"/>
        <v/>
      </c>
      <c r="M475" s="7" t="str">
        <f t="shared" si="79"/>
        <v/>
      </c>
      <c r="N475" s="7" t="str">
        <f t="shared" si="79"/>
        <v/>
      </c>
      <c r="O475" s="7" t="str">
        <f t="shared" si="79"/>
        <v/>
      </c>
      <c r="P475" s="7" t="str">
        <f t="shared" si="79"/>
        <v/>
      </c>
      <c r="Q475" s="7" t="str">
        <f t="shared" si="79"/>
        <v/>
      </c>
      <c r="R475" s="6"/>
      <c r="S475" s="9" t="s">
        <v>13</v>
      </c>
    </row>
    <row r="476" spans="1:19">
      <c r="B476" s="7" t="str">
        <f t="shared" si="79"/>
        <v/>
      </c>
      <c r="C476" s="7" t="str">
        <f t="shared" si="79"/>
        <v/>
      </c>
      <c r="D476" s="7" t="str">
        <f t="shared" si="79"/>
        <v/>
      </c>
      <c r="E476" s="7" t="str">
        <f t="shared" si="79"/>
        <v/>
      </c>
      <c r="F476" s="7" t="str">
        <f t="shared" si="79"/>
        <v/>
      </c>
      <c r="G476" s="7" t="str">
        <f t="shared" si="79"/>
        <v/>
      </c>
      <c r="H476" s="7" t="str">
        <f t="shared" si="79"/>
        <v/>
      </c>
      <c r="I476" s="7" t="str">
        <f t="shared" si="79"/>
        <v/>
      </c>
      <c r="J476" s="7" t="str">
        <f t="shared" si="79"/>
        <v/>
      </c>
      <c r="K476" s="7" t="str">
        <f t="shared" si="79"/>
        <v/>
      </c>
      <c r="L476" s="7" t="str">
        <f t="shared" si="79"/>
        <v/>
      </c>
      <c r="M476" s="7" t="str">
        <f t="shared" si="79"/>
        <v/>
      </c>
      <c r="N476" s="7" t="str">
        <f t="shared" si="79"/>
        <v/>
      </c>
      <c r="O476" s="7" t="str">
        <f t="shared" si="79"/>
        <v/>
      </c>
      <c r="P476" s="7" t="str">
        <f t="shared" si="79"/>
        <v/>
      </c>
      <c r="Q476" s="7" t="str">
        <f t="shared" si="79"/>
        <v/>
      </c>
      <c r="R476" s="6"/>
      <c r="S476" s="9" t="s">
        <v>14</v>
      </c>
    </row>
    <row r="477" spans="1:19">
      <c r="B477" s="18" t="str">
        <f t="shared" si="79"/>
        <v/>
      </c>
      <c r="C477" s="18" t="str">
        <f t="shared" si="79"/>
        <v/>
      </c>
      <c r="D477" s="18" t="str">
        <f t="shared" si="79"/>
        <v/>
      </c>
      <c r="E477" s="18" t="str">
        <f t="shared" si="79"/>
        <v/>
      </c>
      <c r="F477" s="18" t="str">
        <f t="shared" si="79"/>
        <v/>
      </c>
      <c r="G477" s="18" t="str">
        <f t="shared" si="79"/>
        <v/>
      </c>
      <c r="H477" s="18" t="str">
        <f t="shared" si="79"/>
        <v/>
      </c>
      <c r="I477" s="18" t="str">
        <f t="shared" si="79"/>
        <v/>
      </c>
      <c r="J477" s="18" t="str">
        <f t="shared" si="79"/>
        <v/>
      </c>
      <c r="K477" s="18" t="str">
        <f t="shared" si="79"/>
        <v/>
      </c>
      <c r="L477" s="18" t="str">
        <f t="shared" si="79"/>
        <v/>
      </c>
      <c r="M477" s="18" t="str">
        <f t="shared" si="79"/>
        <v/>
      </c>
      <c r="N477" s="18" t="str">
        <f t="shared" si="79"/>
        <v/>
      </c>
      <c r="O477" s="18" t="str">
        <f t="shared" si="79"/>
        <v/>
      </c>
      <c r="P477" s="18" t="str">
        <f t="shared" si="79"/>
        <v/>
      </c>
      <c r="Q477" s="18" t="str">
        <f t="shared" si="79"/>
        <v/>
      </c>
      <c r="R477" s="6"/>
      <c r="S477" s="9" t="s">
        <v>19</v>
      </c>
    </row>
    <row r="478" spans="1:19">
      <c r="B478" s="7">
        <f>SUM(B474:B477)</f>
        <v>0</v>
      </c>
      <c r="C478" s="112">
        <f t="shared" ref="C478:M478" si="80">SUM(C474:C477)</f>
        <v>0</v>
      </c>
      <c r="D478" s="112">
        <f t="shared" si="80"/>
        <v>0</v>
      </c>
      <c r="E478" s="112">
        <f t="shared" si="80"/>
        <v>0</v>
      </c>
      <c r="F478" s="112">
        <f t="shared" si="80"/>
        <v>0</v>
      </c>
      <c r="G478" s="112">
        <f t="shared" si="80"/>
        <v>0</v>
      </c>
      <c r="H478" s="112">
        <f t="shared" si="80"/>
        <v>0</v>
      </c>
      <c r="I478" s="112">
        <f t="shared" si="80"/>
        <v>0</v>
      </c>
      <c r="J478" s="112">
        <f t="shared" si="80"/>
        <v>0</v>
      </c>
      <c r="K478" s="112">
        <f t="shared" si="80"/>
        <v>0</v>
      </c>
      <c r="L478" s="112">
        <f t="shared" si="80"/>
        <v>0</v>
      </c>
      <c r="M478" s="112">
        <f t="shared" si="80"/>
        <v>0</v>
      </c>
      <c r="N478" s="112" t="e">
        <f>IF(N475="",N474*4,IF(N476="",(N475+N474)*2,IF(N477="",((N476+N475+N474)/3)*4,SUM(N474:N477))))</f>
        <v>#VALUE!</v>
      </c>
      <c r="O478" s="112" t="e">
        <f>IF(O475="",O474*4,IF(O476="",(O475+O474)*2,IF(O477="",((O476+O475+O474)/3)*4,SUM(O474:O477))))</f>
        <v>#VALUE!</v>
      </c>
      <c r="P478" s="112" t="e">
        <f>IF(P475="",P474*4,IF(P476="",(P475+P474)*2,IF(P477="",((P476+P475+P474)/3)*4,SUM(P474:P477))))</f>
        <v>#VALUE!</v>
      </c>
      <c r="Q478" s="112" t="e">
        <f>IF(Q475="",Q474*4,IF(Q476="",(Q475+Q474)*2,IF(Q477="",((Q476+Q475+Q474)/3)*4,SUM(Q474:Q477))))</f>
        <v>#VALUE!</v>
      </c>
      <c r="R478" s="6"/>
      <c r="S478" s="9" t="s">
        <v>15</v>
      </c>
    </row>
    <row r="479" spans="1:19">
      <c r="B479" s="155" t="s">
        <v>355</v>
      </c>
      <c r="C479" s="155"/>
      <c r="D479" s="155"/>
      <c r="E479" s="155"/>
      <c r="F479" s="155"/>
      <c r="G479" s="155"/>
      <c r="H479" s="155"/>
      <c r="I479" s="155"/>
      <c r="J479" s="155"/>
      <c r="K479" s="155"/>
      <c r="L479" s="155"/>
      <c r="M479" s="155"/>
      <c r="N479" s="155"/>
      <c r="O479" s="114"/>
      <c r="P479" s="114"/>
      <c r="Q479" s="114"/>
      <c r="R479" s="6"/>
      <c r="S479" s="9"/>
    </row>
    <row r="480" spans="1:19">
      <c r="B480" s="7" t="str">
        <f t="shared" ref="B480:Q483" si="81">IFERROR(VLOOKUP($B$479,$130:$216,MATCH($S480&amp;"/"&amp;B$348,$128:$128,0),FALSE),"")</f>
        <v/>
      </c>
      <c r="C480" s="7" t="str">
        <f t="shared" si="81"/>
        <v/>
      </c>
      <c r="D480" s="7" t="str">
        <f t="shared" si="81"/>
        <v/>
      </c>
      <c r="E480" s="7" t="str">
        <f t="shared" si="81"/>
        <v/>
      </c>
      <c r="F480" s="7" t="str">
        <f t="shared" si="81"/>
        <v/>
      </c>
      <c r="G480" s="7" t="str">
        <f t="shared" si="81"/>
        <v/>
      </c>
      <c r="H480" s="7" t="str">
        <f t="shared" si="81"/>
        <v/>
      </c>
      <c r="I480" s="7" t="str">
        <f t="shared" si="81"/>
        <v/>
      </c>
      <c r="J480" s="7" t="str">
        <f t="shared" si="81"/>
        <v/>
      </c>
      <c r="K480" s="7" t="str">
        <f t="shared" si="81"/>
        <v/>
      </c>
      <c r="L480" s="7" t="str">
        <f t="shared" si="81"/>
        <v/>
      </c>
      <c r="M480" s="7" t="str">
        <f t="shared" si="81"/>
        <v/>
      </c>
      <c r="N480" s="7" t="str">
        <f t="shared" si="81"/>
        <v/>
      </c>
      <c r="O480" s="7" t="str">
        <f t="shared" si="81"/>
        <v/>
      </c>
      <c r="P480" s="7" t="str">
        <f t="shared" si="81"/>
        <v/>
      </c>
      <c r="Q480" s="7" t="str">
        <f t="shared" si="81"/>
        <v/>
      </c>
      <c r="R480" s="6"/>
      <c r="S480" s="9" t="s">
        <v>12</v>
      </c>
    </row>
    <row r="481" spans="2:19">
      <c r="B481" s="7" t="str">
        <f t="shared" si="81"/>
        <v/>
      </c>
      <c r="C481" s="7" t="str">
        <f t="shared" si="81"/>
        <v/>
      </c>
      <c r="D481" s="7" t="str">
        <f t="shared" si="81"/>
        <v/>
      </c>
      <c r="E481" s="7" t="str">
        <f t="shared" si="81"/>
        <v/>
      </c>
      <c r="F481" s="7" t="str">
        <f t="shared" si="81"/>
        <v/>
      </c>
      <c r="G481" s="7" t="str">
        <f t="shared" si="81"/>
        <v/>
      </c>
      <c r="H481" s="7" t="str">
        <f t="shared" si="81"/>
        <v/>
      </c>
      <c r="I481" s="7" t="str">
        <f t="shared" si="81"/>
        <v/>
      </c>
      <c r="J481" s="7" t="str">
        <f t="shared" si="81"/>
        <v/>
      </c>
      <c r="K481" s="7" t="str">
        <f t="shared" si="81"/>
        <v/>
      </c>
      <c r="L481" s="7" t="str">
        <f t="shared" si="81"/>
        <v/>
      </c>
      <c r="M481" s="7" t="str">
        <f t="shared" si="81"/>
        <v/>
      </c>
      <c r="N481" s="7" t="str">
        <f t="shared" si="81"/>
        <v/>
      </c>
      <c r="O481" s="7" t="str">
        <f t="shared" si="81"/>
        <v/>
      </c>
      <c r="P481" s="7" t="str">
        <f t="shared" si="81"/>
        <v/>
      </c>
      <c r="Q481" s="7" t="str">
        <f t="shared" si="81"/>
        <v/>
      </c>
      <c r="R481" s="6"/>
      <c r="S481" s="9" t="s">
        <v>13</v>
      </c>
    </row>
    <row r="482" spans="2:19">
      <c r="B482" s="7" t="str">
        <f t="shared" si="81"/>
        <v/>
      </c>
      <c r="C482" s="7" t="str">
        <f t="shared" si="81"/>
        <v/>
      </c>
      <c r="D482" s="7" t="str">
        <f t="shared" si="81"/>
        <v/>
      </c>
      <c r="E482" s="7" t="str">
        <f t="shared" si="81"/>
        <v/>
      </c>
      <c r="F482" s="7" t="str">
        <f t="shared" si="81"/>
        <v/>
      </c>
      <c r="G482" s="7" t="str">
        <f t="shared" si="81"/>
        <v/>
      </c>
      <c r="H482" s="7" t="str">
        <f t="shared" si="81"/>
        <v/>
      </c>
      <c r="I482" s="7" t="str">
        <f t="shared" si="81"/>
        <v/>
      </c>
      <c r="J482" s="7" t="str">
        <f t="shared" si="81"/>
        <v/>
      </c>
      <c r="K482" s="7" t="str">
        <f t="shared" si="81"/>
        <v/>
      </c>
      <c r="L482" s="7" t="str">
        <f t="shared" si="81"/>
        <v/>
      </c>
      <c r="M482" s="7" t="str">
        <f t="shared" si="81"/>
        <v/>
      </c>
      <c r="N482" s="7" t="str">
        <f t="shared" si="81"/>
        <v/>
      </c>
      <c r="O482" s="7" t="str">
        <f t="shared" si="81"/>
        <v/>
      </c>
      <c r="P482" s="7" t="str">
        <f t="shared" si="81"/>
        <v/>
      </c>
      <c r="Q482" s="7" t="str">
        <f t="shared" si="81"/>
        <v/>
      </c>
      <c r="R482" s="6"/>
      <c r="S482" s="9" t="s">
        <v>14</v>
      </c>
    </row>
    <row r="483" spans="2:19">
      <c r="B483" s="18" t="str">
        <f t="shared" si="81"/>
        <v/>
      </c>
      <c r="C483" s="18" t="str">
        <f t="shared" si="81"/>
        <v/>
      </c>
      <c r="D483" s="18" t="str">
        <f t="shared" si="81"/>
        <v/>
      </c>
      <c r="E483" s="18" t="str">
        <f t="shared" si="81"/>
        <v/>
      </c>
      <c r="F483" s="18" t="str">
        <f t="shared" si="81"/>
        <v/>
      </c>
      <c r="G483" s="18" t="str">
        <f t="shared" si="81"/>
        <v/>
      </c>
      <c r="H483" s="18" t="str">
        <f t="shared" si="81"/>
        <v/>
      </c>
      <c r="I483" s="18" t="str">
        <f t="shared" si="81"/>
        <v/>
      </c>
      <c r="J483" s="18" t="str">
        <f t="shared" si="81"/>
        <v/>
      </c>
      <c r="K483" s="18" t="str">
        <f t="shared" si="81"/>
        <v/>
      </c>
      <c r="L483" s="18" t="str">
        <f t="shared" si="81"/>
        <v/>
      </c>
      <c r="M483" s="18" t="str">
        <f t="shared" si="81"/>
        <v/>
      </c>
      <c r="N483" s="18" t="str">
        <f t="shared" si="81"/>
        <v/>
      </c>
      <c r="O483" s="18" t="str">
        <f t="shared" si="81"/>
        <v/>
      </c>
      <c r="P483" s="18" t="str">
        <f t="shared" si="81"/>
        <v/>
      </c>
      <c r="Q483" s="18" t="str">
        <f t="shared" si="81"/>
        <v/>
      </c>
      <c r="R483" s="6"/>
      <c r="S483" s="9" t="s">
        <v>19</v>
      </c>
    </row>
    <row r="484" spans="2:19">
      <c r="B484" s="7">
        <f>SUM(B480:B483)</f>
        <v>0</v>
      </c>
      <c r="C484" s="112">
        <f t="shared" ref="C484:M484" si="82">SUM(C480:C483)</f>
        <v>0</v>
      </c>
      <c r="D484" s="112">
        <f t="shared" si="82"/>
        <v>0</v>
      </c>
      <c r="E484" s="112">
        <f t="shared" si="82"/>
        <v>0</v>
      </c>
      <c r="F484" s="112">
        <f t="shared" si="82"/>
        <v>0</v>
      </c>
      <c r="G484" s="112">
        <f t="shared" si="82"/>
        <v>0</v>
      </c>
      <c r="H484" s="112">
        <f t="shared" si="82"/>
        <v>0</v>
      </c>
      <c r="I484" s="112">
        <f t="shared" si="82"/>
        <v>0</v>
      </c>
      <c r="J484" s="112">
        <f t="shared" si="82"/>
        <v>0</v>
      </c>
      <c r="K484" s="112">
        <f t="shared" si="82"/>
        <v>0</v>
      </c>
      <c r="L484" s="112">
        <f t="shared" si="82"/>
        <v>0</v>
      </c>
      <c r="M484" s="112">
        <f t="shared" si="82"/>
        <v>0</v>
      </c>
      <c r="N484" s="112" t="e">
        <f>IF(N481="",N480*4,IF(N482="",(N481+N480)*2,IF(N483="",((N482+N481+N480)/3)*4,SUM(N480:N483))))</f>
        <v>#VALUE!</v>
      </c>
      <c r="O484" s="112" t="e">
        <f>IF(O481="",O480*4,IF(O482="",(O481+O480)*2,IF(O483="",((O482+O481+O480)/3)*4,SUM(O480:O483))))</f>
        <v>#VALUE!</v>
      </c>
      <c r="P484" s="112" t="e">
        <f>IF(P481="",P480*4,IF(P482="",(P481+P480)*2,IF(P483="",((P482+P481+P480)/3)*4,SUM(P480:P483))))</f>
        <v>#VALUE!</v>
      </c>
      <c r="Q484" s="112" t="e">
        <f>IF(Q481="",Q480*4,IF(Q482="",(Q481+Q480)*2,IF(Q483="",((Q482+Q481+Q480)/3)*4,SUM(Q480:Q483))))</f>
        <v>#VALUE!</v>
      </c>
      <c r="R484" s="6"/>
      <c r="S484" s="9" t="s">
        <v>15</v>
      </c>
    </row>
    <row r="485" spans="2:19">
      <c r="B485" s="155" t="s">
        <v>356</v>
      </c>
      <c r="C485" s="155"/>
      <c r="D485" s="155"/>
      <c r="E485" s="155"/>
      <c r="F485" s="155"/>
      <c r="G485" s="155"/>
      <c r="H485" s="155"/>
      <c r="I485" s="155"/>
      <c r="J485" s="155"/>
      <c r="K485" s="155"/>
      <c r="L485" s="155"/>
      <c r="M485" s="155"/>
      <c r="N485" s="155"/>
      <c r="O485" s="114"/>
      <c r="P485" s="114"/>
      <c r="Q485" s="114"/>
      <c r="R485" s="6"/>
      <c r="S485" s="9"/>
    </row>
    <row r="486" spans="2:19">
      <c r="B486" s="7" t="str">
        <f t="shared" ref="B486:Q489" si="83">IFERROR(VLOOKUP($B$485,$130:$216,MATCH($S486&amp;"/"&amp;B$348,$128:$128,0),FALSE),"")</f>
        <v/>
      </c>
      <c r="C486" s="7" t="str">
        <f t="shared" si="83"/>
        <v/>
      </c>
      <c r="D486" s="7" t="str">
        <f t="shared" si="83"/>
        <v/>
      </c>
      <c r="E486" s="7" t="str">
        <f t="shared" si="83"/>
        <v/>
      </c>
      <c r="F486" s="7" t="str">
        <f t="shared" si="83"/>
        <v/>
      </c>
      <c r="G486" s="7" t="str">
        <f t="shared" si="83"/>
        <v/>
      </c>
      <c r="H486" s="7" t="str">
        <f t="shared" si="83"/>
        <v/>
      </c>
      <c r="I486" s="7" t="str">
        <f t="shared" si="83"/>
        <v/>
      </c>
      <c r="J486" s="7" t="str">
        <f t="shared" si="83"/>
        <v/>
      </c>
      <c r="K486" s="7" t="str">
        <f t="shared" si="83"/>
        <v/>
      </c>
      <c r="L486" s="7" t="str">
        <f t="shared" si="83"/>
        <v/>
      </c>
      <c r="M486" s="7" t="str">
        <f t="shared" si="83"/>
        <v/>
      </c>
      <c r="N486" s="7" t="str">
        <f t="shared" si="83"/>
        <v/>
      </c>
      <c r="O486" s="7" t="str">
        <f t="shared" si="83"/>
        <v/>
      </c>
      <c r="P486" s="7" t="str">
        <f t="shared" si="83"/>
        <v/>
      </c>
      <c r="Q486" s="7" t="str">
        <f t="shared" si="83"/>
        <v/>
      </c>
      <c r="R486" s="6"/>
      <c r="S486" s="9" t="s">
        <v>12</v>
      </c>
    </row>
    <row r="487" spans="2:19">
      <c r="B487" s="7" t="str">
        <f t="shared" si="83"/>
        <v/>
      </c>
      <c r="C487" s="7" t="str">
        <f t="shared" si="83"/>
        <v/>
      </c>
      <c r="D487" s="7" t="str">
        <f t="shared" si="83"/>
        <v/>
      </c>
      <c r="E487" s="7" t="str">
        <f t="shared" si="83"/>
        <v/>
      </c>
      <c r="F487" s="7" t="str">
        <f t="shared" si="83"/>
        <v/>
      </c>
      <c r="G487" s="7" t="str">
        <f t="shared" si="83"/>
        <v/>
      </c>
      <c r="H487" s="7" t="str">
        <f t="shared" si="83"/>
        <v/>
      </c>
      <c r="I487" s="7" t="str">
        <f t="shared" si="83"/>
        <v/>
      </c>
      <c r="J487" s="7" t="str">
        <f t="shared" si="83"/>
        <v/>
      </c>
      <c r="K487" s="7" t="str">
        <f t="shared" si="83"/>
        <v/>
      </c>
      <c r="L487" s="7" t="str">
        <f t="shared" si="83"/>
        <v/>
      </c>
      <c r="M487" s="7" t="str">
        <f t="shared" si="83"/>
        <v/>
      </c>
      <c r="N487" s="7" t="str">
        <f t="shared" si="83"/>
        <v/>
      </c>
      <c r="O487" s="7" t="str">
        <f t="shared" si="83"/>
        <v/>
      </c>
      <c r="P487" s="7" t="str">
        <f t="shared" si="83"/>
        <v/>
      </c>
      <c r="Q487" s="7" t="str">
        <f t="shared" si="83"/>
        <v/>
      </c>
      <c r="R487" s="6"/>
      <c r="S487" s="9" t="s">
        <v>13</v>
      </c>
    </row>
    <row r="488" spans="2:19">
      <c r="B488" s="7" t="str">
        <f t="shared" si="83"/>
        <v/>
      </c>
      <c r="C488" s="7" t="str">
        <f t="shared" si="83"/>
        <v/>
      </c>
      <c r="D488" s="7" t="str">
        <f t="shared" si="83"/>
        <v/>
      </c>
      <c r="E488" s="7" t="str">
        <f t="shared" si="83"/>
        <v/>
      </c>
      <c r="F488" s="7" t="str">
        <f t="shared" si="83"/>
        <v/>
      </c>
      <c r="G488" s="7" t="str">
        <f t="shared" si="83"/>
        <v/>
      </c>
      <c r="H488" s="7" t="str">
        <f t="shared" si="83"/>
        <v/>
      </c>
      <c r="I488" s="7" t="str">
        <f t="shared" si="83"/>
        <v/>
      </c>
      <c r="J488" s="7" t="str">
        <f t="shared" si="83"/>
        <v/>
      </c>
      <c r="K488" s="7" t="str">
        <f t="shared" si="83"/>
        <v/>
      </c>
      <c r="L488" s="7" t="str">
        <f t="shared" si="83"/>
        <v/>
      </c>
      <c r="M488" s="7" t="str">
        <f t="shared" si="83"/>
        <v/>
      </c>
      <c r="N488" s="7" t="str">
        <f t="shared" si="83"/>
        <v/>
      </c>
      <c r="O488" s="7" t="str">
        <f t="shared" si="83"/>
        <v/>
      </c>
      <c r="P488" s="7" t="str">
        <f t="shared" si="83"/>
        <v/>
      </c>
      <c r="Q488" s="7" t="str">
        <f t="shared" si="83"/>
        <v/>
      </c>
      <c r="R488" s="6"/>
      <c r="S488" s="9" t="s">
        <v>14</v>
      </c>
    </row>
    <row r="489" spans="2:19">
      <c r="B489" s="18" t="str">
        <f t="shared" si="83"/>
        <v/>
      </c>
      <c r="C489" s="18" t="str">
        <f t="shared" si="83"/>
        <v/>
      </c>
      <c r="D489" s="18" t="str">
        <f t="shared" si="83"/>
        <v/>
      </c>
      <c r="E489" s="18" t="str">
        <f t="shared" si="83"/>
        <v/>
      </c>
      <c r="F489" s="18" t="str">
        <f t="shared" si="83"/>
        <v/>
      </c>
      <c r="G489" s="18" t="str">
        <f t="shared" si="83"/>
        <v/>
      </c>
      <c r="H489" s="18" t="str">
        <f t="shared" si="83"/>
        <v/>
      </c>
      <c r="I489" s="18" t="str">
        <f t="shared" si="83"/>
        <v/>
      </c>
      <c r="J489" s="18" t="str">
        <f t="shared" si="83"/>
        <v/>
      </c>
      <c r="K489" s="18" t="str">
        <f t="shared" si="83"/>
        <v/>
      </c>
      <c r="L489" s="18" t="str">
        <f t="shared" si="83"/>
        <v/>
      </c>
      <c r="M489" s="18" t="str">
        <f t="shared" si="83"/>
        <v/>
      </c>
      <c r="N489" s="18" t="str">
        <f t="shared" si="83"/>
        <v/>
      </c>
      <c r="O489" s="18" t="str">
        <f t="shared" si="83"/>
        <v/>
      </c>
      <c r="P489" s="18" t="str">
        <f t="shared" si="83"/>
        <v/>
      </c>
      <c r="Q489" s="18" t="str">
        <f t="shared" si="83"/>
        <v/>
      </c>
      <c r="R489" s="6"/>
      <c r="S489" s="9" t="s">
        <v>19</v>
      </c>
    </row>
    <row r="490" spans="2:19">
      <c r="B490" s="7">
        <f>SUM(B486:B489)</f>
        <v>0</v>
      </c>
      <c r="C490" s="112">
        <f t="shared" ref="C490:M490" si="84">SUM(C486:C489)</f>
        <v>0</v>
      </c>
      <c r="D490" s="112">
        <f t="shared" si="84"/>
        <v>0</v>
      </c>
      <c r="E490" s="112">
        <f t="shared" si="84"/>
        <v>0</v>
      </c>
      <c r="F490" s="112">
        <f t="shared" si="84"/>
        <v>0</v>
      </c>
      <c r="G490" s="112">
        <f t="shared" si="84"/>
        <v>0</v>
      </c>
      <c r="H490" s="112">
        <f t="shared" si="84"/>
        <v>0</v>
      </c>
      <c r="I490" s="112">
        <f t="shared" si="84"/>
        <v>0</v>
      </c>
      <c r="J490" s="112">
        <f t="shared" si="84"/>
        <v>0</v>
      </c>
      <c r="K490" s="112">
        <f t="shared" si="84"/>
        <v>0</v>
      </c>
      <c r="L490" s="112">
        <f t="shared" si="84"/>
        <v>0</v>
      </c>
      <c r="M490" s="112">
        <f t="shared" si="84"/>
        <v>0</v>
      </c>
      <c r="N490" s="112" t="e">
        <f>IF(N487="",N486*4,IF(N488="",(N487+N486)*2,IF(N489="",((N488+N487+N486)/3)*4,SUM(N486:N489))))</f>
        <v>#VALUE!</v>
      </c>
      <c r="O490" s="112" t="e">
        <f>IF(O487="",O486*4,IF(O488="",(O487+O486)*2,IF(O489="",((O488+O487+O486)/3)*4,SUM(O486:O489))))</f>
        <v>#VALUE!</v>
      </c>
      <c r="P490" s="112" t="e">
        <f>IF(P487="",P486*4,IF(P488="",(P487+P486)*2,IF(P489="",((P488+P487+P486)/3)*4,SUM(P486:P489))))</f>
        <v>#VALUE!</v>
      </c>
      <c r="Q490" s="112" t="e">
        <f>IF(Q487="",Q486*4,IF(Q488="",(Q487+Q486)*2,IF(Q489="",((Q488+Q487+Q486)/3)*4,SUM(Q486:Q489))))</f>
        <v>#VALUE!</v>
      </c>
      <c r="R490" s="6"/>
      <c r="S490" s="9" t="s">
        <v>15</v>
      </c>
    </row>
    <row r="491" spans="2:19" s="2" customFormat="1">
      <c r="B491" s="155" t="s">
        <v>349</v>
      </c>
      <c r="C491" s="155"/>
      <c r="D491" s="155"/>
      <c r="E491" s="155"/>
      <c r="F491" s="155"/>
      <c r="G491" s="155"/>
      <c r="H491" s="155"/>
      <c r="I491" s="155"/>
      <c r="J491" s="155"/>
      <c r="K491" s="155"/>
      <c r="L491" s="155"/>
      <c r="M491" s="155"/>
      <c r="N491" s="155"/>
      <c r="O491" s="114"/>
      <c r="P491" s="114"/>
      <c r="Q491" s="114"/>
      <c r="R491" s="6"/>
      <c r="S491" s="9"/>
    </row>
    <row r="492" spans="2:19" s="2" customFormat="1">
      <c r="B492" s="7" t="str">
        <f t="shared" ref="B492:Q495" si="85">IFERROR(VLOOKUP($B$491,$130:$216,MATCH($S492&amp;"/"&amp;B$348,$128:$128,0),FALSE),"")</f>
        <v/>
      </c>
      <c r="C492" s="7" t="str">
        <f t="shared" si="85"/>
        <v/>
      </c>
      <c r="D492" s="7" t="str">
        <f t="shared" si="85"/>
        <v/>
      </c>
      <c r="E492" s="7" t="str">
        <f t="shared" si="85"/>
        <v/>
      </c>
      <c r="F492" s="7" t="str">
        <f t="shared" si="85"/>
        <v/>
      </c>
      <c r="G492" s="7" t="str">
        <f t="shared" si="85"/>
        <v/>
      </c>
      <c r="H492" s="7" t="str">
        <f t="shared" si="85"/>
        <v/>
      </c>
      <c r="I492" s="7" t="str">
        <f t="shared" si="85"/>
        <v/>
      </c>
      <c r="J492" s="7" t="str">
        <f t="shared" si="85"/>
        <v/>
      </c>
      <c r="K492" s="7" t="str">
        <f t="shared" si="85"/>
        <v/>
      </c>
      <c r="L492" s="7" t="str">
        <f t="shared" si="85"/>
        <v/>
      </c>
      <c r="M492" s="7" t="str">
        <f t="shared" si="85"/>
        <v/>
      </c>
      <c r="N492" s="7" t="str">
        <f t="shared" si="85"/>
        <v/>
      </c>
      <c r="O492" s="7" t="str">
        <f t="shared" si="85"/>
        <v/>
      </c>
      <c r="P492" s="7">
        <f t="shared" si="85"/>
        <v>390191.93</v>
      </c>
      <c r="Q492" s="7" t="str">
        <f t="shared" si="85"/>
        <v/>
      </c>
      <c r="R492" s="6"/>
      <c r="S492" s="9" t="s">
        <v>12</v>
      </c>
    </row>
    <row r="493" spans="2:19" s="2" customFormat="1">
      <c r="B493" s="7" t="str">
        <f t="shared" si="85"/>
        <v/>
      </c>
      <c r="C493" s="7" t="str">
        <f t="shared" si="85"/>
        <v/>
      </c>
      <c r="D493" s="7" t="str">
        <f t="shared" si="85"/>
        <v/>
      </c>
      <c r="E493" s="7" t="str">
        <f t="shared" si="85"/>
        <v/>
      </c>
      <c r="F493" s="7" t="str">
        <f t="shared" si="85"/>
        <v/>
      </c>
      <c r="G493" s="7" t="str">
        <f t="shared" si="85"/>
        <v/>
      </c>
      <c r="H493" s="7" t="str">
        <f t="shared" si="85"/>
        <v/>
      </c>
      <c r="I493" s="7" t="str">
        <f t="shared" si="85"/>
        <v/>
      </c>
      <c r="J493" s="7" t="str">
        <f t="shared" si="85"/>
        <v/>
      </c>
      <c r="K493" s="7" t="str">
        <f t="shared" si="85"/>
        <v/>
      </c>
      <c r="L493" s="7" t="str">
        <f t="shared" si="85"/>
        <v/>
      </c>
      <c r="M493" s="7" t="str">
        <f t="shared" si="85"/>
        <v/>
      </c>
      <c r="N493" s="7" t="str">
        <f t="shared" si="85"/>
        <v/>
      </c>
      <c r="O493" s="7" t="str">
        <f t="shared" si="85"/>
        <v/>
      </c>
      <c r="P493" s="7">
        <f t="shared" si="85"/>
        <v>443284.65</v>
      </c>
      <c r="Q493" s="7" t="str">
        <f t="shared" si="85"/>
        <v/>
      </c>
      <c r="R493" s="6"/>
      <c r="S493" s="9" t="s">
        <v>13</v>
      </c>
    </row>
    <row r="494" spans="2:19" s="2" customFormat="1">
      <c r="B494" s="7" t="str">
        <f t="shared" si="85"/>
        <v/>
      </c>
      <c r="C494" s="7" t="str">
        <f t="shared" si="85"/>
        <v/>
      </c>
      <c r="D494" s="7" t="str">
        <f t="shared" si="85"/>
        <v/>
      </c>
      <c r="E494" s="7" t="str">
        <f t="shared" si="85"/>
        <v/>
      </c>
      <c r="F494" s="7" t="str">
        <f t="shared" si="85"/>
        <v/>
      </c>
      <c r="G494" s="7" t="str">
        <f t="shared" si="85"/>
        <v/>
      </c>
      <c r="H494" s="7" t="str">
        <f t="shared" si="85"/>
        <v/>
      </c>
      <c r="I494" s="7" t="str">
        <f t="shared" si="85"/>
        <v/>
      </c>
      <c r="J494" s="7" t="str">
        <f t="shared" si="85"/>
        <v/>
      </c>
      <c r="K494" s="7" t="str">
        <f t="shared" si="85"/>
        <v/>
      </c>
      <c r="L494" s="7" t="str">
        <f t="shared" si="85"/>
        <v/>
      </c>
      <c r="M494" s="7" t="str">
        <f t="shared" si="85"/>
        <v/>
      </c>
      <c r="N494" s="7" t="str">
        <f t="shared" si="85"/>
        <v/>
      </c>
      <c r="O494" s="7" t="str">
        <f t="shared" si="85"/>
        <v/>
      </c>
      <c r="P494" s="7">
        <f t="shared" si="85"/>
        <v>382222.1</v>
      </c>
      <c r="Q494" s="7" t="str">
        <f t="shared" si="85"/>
        <v/>
      </c>
      <c r="R494" s="6"/>
      <c r="S494" s="9" t="s">
        <v>14</v>
      </c>
    </row>
    <row r="495" spans="2:19" s="2" customFormat="1">
      <c r="B495" s="7" t="str">
        <f t="shared" si="85"/>
        <v/>
      </c>
      <c r="C495" s="7" t="str">
        <f t="shared" si="85"/>
        <v/>
      </c>
      <c r="D495" s="7" t="str">
        <f t="shared" si="85"/>
        <v/>
      </c>
      <c r="E495" s="7" t="str">
        <f t="shared" si="85"/>
        <v/>
      </c>
      <c r="F495" s="7" t="str">
        <f t="shared" si="85"/>
        <v/>
      </c>
      <c r="G495" s="7" t="str">
        <f t="shared" si="85"/>
        <v/>
      </c>
      <c r="H495" s="7" t="str">
        <f t="shared" si="85"/>
        <v/>
      </c>
      <c r="I495" s="7" t="str">
        <f t="shared" si="85"/>
        <v/>
      </c>
      <c r="J495" s="7" t="str">
        <f t="shared" si="85"/>
        <v/>
      </c>
      <c r="K495" s="7" t="str">
        <f t="shared" si="85"/>
        <v/>
      </c>
      <c r="L495" s="7" t="str">
        <f t="shared" si="85"/>
        <v/>
      </c>
      <c r="M495" s="7" t="str">
        <f t="shared" si="85"/>
        <v/>
      </c>
      <c r="N495" s="7" t="str">
        <f t="shared" si="85"/>
        <v/>
      </c>
      <c r="O495" s="7">
        <f t="shared" si="85"/>
        <v>252366.56</v>
      </c>
      <c r="P495" s="7">
        <f t="shared" si="85"/>
        <v>241712.59</v>
      </c>
      <c r="Q495" s="7" t="str">
        <f t="shared" si="85"/>
        <v/>
      </c>
      <c r="R495" s="6"/>
      <c r="S495" s="9" t="s">
        <v>19</v>
      </c>
    </row>
    <row r="496" spans="2:19" s="2" customFormat="1">
      <c r="B496" s="16">
        <f>SUM(B492:B495)</f>
        <v>0</v>
      </c>
      <c r="C496" s="16">
        <f t="shared" ref="C496:M496" si="86">SUM(C492:C495)</f>
        <v>0</v>
      </c>
      <c r="D496" s="16">
        <f t="shared" si="86"/>
        <v>0</v>
      </c>
      <c r="E496" s="16">
        <f t="shared" si="86"/>
        <v>0</v>
      </c>
      <c r="F496" s="16">
        <f t="shared" si="86"/>
        <v>0</v>
      </c>
      <c r="G496" s="16">
        <f t="shared" si="86"/>
        <v>0</v>
      </c>
      <c r="H496" s="16">
        <f t="shared" si="86"/>
        <v>0</v>
      </c>
      <c r="I496" s="16">
        <f t="shared" si="86"/>
        <v>0</v>
      </c>
      <c r="J496" s="16">
        <f t="shared" si="86"/>
        <v>0</v>
      </c>
      <c r="K496" s="16">
        <f t="shared" si="86"/>
        <v>0</v>
      </c>
      <c r="L496" s="16">
        <f t="shared" si="86"/>
        <v>0</v>
      </c>
      <c r="M496" s="16">
        <f t="shared" si="86"/>
        <v>0</v>
      </c>
      <c r="N496" s="16" t="e">
        <f>IF(N493="",N492*4,IF(N494="",(N493+N492)*2,IF(N495="",((N494+N493+N492)/3)*4,SUM(N492:N495))))</f>
        <v>#VALUE!</v>
      </c>
      <c r="O496" s="16" t="e">
        <f>IF(O493="",O492*4,IF(O494="",(O493+O492)*2,IF(O495="",((O494+O493+O492)/3)*4,SUM(O492:O495))))</f>
        <v>#VALUE!</v>
      </c>
      <c r="P496" s="16">
        <f>IF(P493="",P492*4,IF(P494="",(P493+P492)*2,IF(P495="",((P494+P493+P492)/3)*4,SUM(P492:P495))))</f>
        <v>1457411.2700000003</v>
      </c>
      <c r="Q496" s="16" t="e">
        <f>IF(Q493="",Q492*4,IF(Q494="",(Q493+Q492)*2,IF(Q495="",((Q494+Q493+Q492)/3)*4,SUM(Q492:Q495))))</f>
        <v>#VALUE!</v>
      </c>
      <c r="R496" s="6"/>
      <c r="S496" s="9" t="s">
        <v>15</v>
      </c>
    </row>
    <row r="497" spans="1:19">
      <c r="B497" s="172" t="s">
        <v>21</v>
      </c>
      <c r="C497" s="172"/>
      <c r="D497" s="172"/>
      <c r="E497" s="172"/>
      <c r="F497" s="172"/>
      <c r="G497" s="172"/>
      <c r="H497" s="172"/>
      <c r="I497" s="172"/>
      <c r="J497" s="172"/>
      <c r="K497" s="172"/>
      <c r="L497" s="172"/>
      <c r="M497" s="172"/>
      <c r="N497" s="172"/>
      <c r="O497" s="116"/>
      <c r="P497" s="116"/>
      <c r="Q497" s="116"/>
      <c r="R497" s="6"/>
      <c r="S497" s="9"/>
    </row>
    <row r="498" spans="1:19">
      <c r="B498" s="173" t="s">
        <v>350</v>
      </c>
      <c r="C498" s="173"/>
      <c r="D498" s="173"/>
      <c r="E498" s="173"/>
      <c r="F498" s="173"/>
      <c r="G498" s="173"/>
      <c r="H498" s="173"/>
      <c r="I498" s="173"/>
      <c r="J498" s="173"/>
      <c r="K498" s="173"/>
      <c r="L498" s="173"/>
      <c r="M498" s="173"/>
      <c r="N498" s="173"/>
      <c r="O498" s="117"/>
      <c r="P498" s="117"/>
      <c r="Q498" s="117"/>
      <c r="R498" s="6"/>
      <c r="S498" s="9"/>
    </row>
    <row r="499" spans="1:19">
      <c r="B499" s="7" t="str">
        <f t="shared" ref="B499:Q502" si="87">IFERROR(VLOOKUP($B$498,$130:$216,MATCH($S499&amp;"/"&amp;B$348,$128:$128,0),FALSE),"")</f>
        <v/>
      </c>
      <c r="C499" s="7" t="str">
        <f t="shared" si="87"/>
        <v/>
      </c>
      <c r="D499" s="7" t="str">
        <f t="shared" si="87"/>
        <v/>
      </c>
      <c r="E499" s="7" t="str">
        <f t="shared" si="87"/>
        <v/>
      </c>
      <c r="F499" s="7" t="str">
        <f t="shared" si="87"/>
        <v/>
      </c>
      <c r="G499" s="7" t="str">
        <f t="shared" si="87"/>
        <v/>
      </c>
      <c r="H499" s="7" t="str">
        <f t="shared" si="87"/>
        <v/>
      </c>
      <c r="I499" s="7" t="str">
        <f t="shared" si="87"/>
        <v/>
      </c>
      <c r="J499" s="7" t="str">
        <f t="shared" si="87"/>
        <v/>
      </c>
      <c r="K499" s="7" t="str">
        <f t="shared" si="87"/>
        <v/>
      </c>
      <c r="L499" s="7" t="str">
        <f t="shared" si="87"/>
        <v/>
      </c>
      <c r="M499" s="7" t="str">
        <f t="shared" si="87"/>
        <v/>
      </c>
      <c r="N499" s="7" t="str">
        <f t="shared" si="87"/>
        <v/>
      </c>
      <c r="O499" s="7" t="str">
        <f t="shared" si="87"/>
        <v/>
      </c>
      <c r="P499" s="7">
        <f t="shared" si="87"/>
        <v>274550.46000000002</v>
      </c>
      <c r="Q499" s="7" t="str">
        <f t="shared" si="87"/>
        <v/>
      </c>
      <c r="R499" s="6"/>
      <c r="S499" s="9" t="s">
        <v>12</v>
      </c>
    </row>
    <row r="500" spans="1:19">
      <c r="B500" s="7" t="str">
        <f t="shared" si="87"/>
        <v/>
      </c>
      <c r="C500" s="7" t="str">
        <f t="shared" si="87"/>
        <v/>
      </c>
      <c r="D500" s="7" t="str">
        <f t="shared" si="87"/>
        <v/>
      </c>
      <c r="E500" s="7" t="str">
        <f t="shared" si="87"/>
        <v/>
      </c>
      <c r="F500" s="7" t="str">
        <f t="shared" si="87"/>
        <v/>
      </c>
      <c r="G500" s="7" t="str">
        <f t="shared" si="87"/>
        <v/>
      </c>
      <c r="H500" s="7" t="str">
        <f t="shared" si="87"/>
        <v/>
      </c>
      <c r="I500" s="7" t="str">
        <f t="shared" si="87"/>
        <v/>
      </c>
      <c r="J500" s="7" t="str">
        <f t="shared" si="87"/>
        <v/>
      </c>
      <c r="K500" s="7" t="str">
        <f t="shared" si="87"/>
        <v/>
      </c>
      <c r="L500" s="7" t="str">
        <f t="shared" si="87"/>
        <v/>
      </c>
      <c r="M500" s="7" t="str">
        <f t="shared" si="87"/>
        <v/>
      </c>
      <c r="N500" s="7" t="str">
        <f t="shared" si="87"/>
        <v/>
      </c>
      <c r="O500" s="7" t="str">
        <f t="shared" si="87"/>
        <v/>
      </c>
      <c r="P500" s="7">
        <f t="shared" si="87"/>
        <v>294282.84999999998</v>
      </c>
      <c r="Q500" s="7" t="str">
        <f t="shared" si="87"/>
        <v/>
      </c>
      <c r="R500" s="6"/>
      <c r="S500" s="9" t="s">
        <v>13</v>
      </c>
    </row>
    <row r="501" spans="1:19">
      <c r="B501" s="7" t="str">
        <f t="shared" si="87"/>
        <v/>
      </c>
      <c r="C501" s="7" t="str">
        <f t="shared" si="87"/>
        <v/>
      </c>
      <c r="D501" s="7" t="str">
        <f t="shared" si="87"/>
        <v/>
      </c>
      <c r="E501" s="7" t="str">
        <f t="shared" si="87"/>
        <v/>
      </c>
      <c r="F501" s="7" t="str">
        <f t="shared" si="87"/>
        <v/>
      </c>
      <c r="G501" s="7" t="str">
        <f t="shared" si="87"/>
        <v/>
      </c>
      <c r="H501" s="7" t="str">
        <f t="shared" si="87"/>
        <v/>
      </c>
      <c r="I501" s="7" t="str">
        <f t="shared" si="87"/>
        <v/>
      </c>
      <c r="J501" s="7" t="str">
        <f t="shared" si="87"/>
        <v/>
      </c>
      <c r="K501" s="7" t="str">
        <f t="shared" si="87"/>
        <v/>
      </c>
      <c r="L501" s="7" t="str">
        <f t="shared" si="87"/>
        <v/>
      </c>
      <c r="M501" s="7" t="str">
        <f t="shared" si="87"/>
        <v/>
      </c>
      <c r="N501" s="7" t="str">
        <f t="shared" si="87"/>
        <v/>
      </c>
      <c r="O501" s="7" t="str">
        <f t="shared" si="87"/>
        <v/>
      </c>
      <c r="P501" s="7">
        <f t="shared" si="87"/>
        <v>258944.47</v>
      </c>
      <c r="Q501" s="7" t="str">
        <f t="shared" si="87"/>
        <v/>
      </c>
      <c r="R501" s="6"/>
      <c r="S501" s="9" t="s">
        <v>14</v>
      </c>
    </row>
    <row r="502" spans="1:19">
      <c r="B502" s="18" t="str">
        <f t="shared" si="87"/>
        <v/>
      </c>
      <c r="C502" s="18" t="str">
        <f t="shared" si="87"/>
        <v/>
      </c>
      <c r="D502" s="18" t="str">
        <f t="shared" si="87"/>
        <v/>
      </c>
      <c r="E502" s="18" t="str">
        <f t="shared" si="87"/>
        <v/>
      </c>
      <c r="F502" s="18" t="str">
        <f t="shared" si="87"/>
        <v/>
      </c>
      <c r="G502" s="18" t="str">
        <f t="shared" si="87"/>
        <v/>
      </c>
      <c r="H502" s="18" t="str">
        <f t="shared" si="87"/>
        <v/>
      </c>
      <c r="I502" s="18" t="str">
        <f t="shared" si="87"/>
        <v/>
      </c>
      <c r="J502" s="18" t="str">
        <f t="shared" si="87"/>
        <v/>
      </c>
      <c r="K502" s="18" t="str">
        <f t="shared" si="87"/>
        <v/>
      </c>
      <c r="L502" s="18" t="str">
        <f t="shared" si="87"/>
        <v/>
      </c>
      <c r="M502" s="18" t="str">
        <f t="shared" si="87"/>
        <v/>
      </c>
      <c r="N502" s="18" t="str">
        <f t="shared" si="87"/>
        <v/>
      </c>
      <c r="O502" s="18">
        <f t="shared" si="87"/>
        <v>182228.25</v>
      </c>
      <c r="P502" s="18">
        <f t="shared" si="87"/>
        <v>174493.02</v>
      </c>
      <c r="Q502" s="18" t="str">
        <f t="shared" si="87"/>
        <v/>
      </c>
      <c r="R502" s="6"/>
      <c r="S502" s="9" t="s">
        <v>19</v>
      </c>
    </row>
    <row r="503" spans="1:19">
      <c r="B503" s="18">
        <f>SUM(B499:B502)</f>
        <v>0</v>
      </c>
      <c r="C503" s="18">
        <f t="shared" ref="C503:M503" si="88">SUM(C499:C502)</f>
        <v>0</v>
      </c>
      <c r="D503" s="18">
        <f t="shared" si="88"/>
        <v>0</v>
      </c>
      <c r="E503" s="18">
        <f t="shared" si="88"/>
        <v>0</v>
      </c>
      <c r="F503" s="18">
        <f t="shared" si="88"/>
        <v>0</v>
      </c>
      <c r="G503" s="18">
        <f t="shared" si="88"/>
        <v>0</v>
      </c>
      <c r="H503" s="18">
        <f t="shared" si="88"/>
        <v>0</v>
      </c>
      <c r="I503" s="18">
        <f t="shared" si="88"/>
        <v>0</v>
      </c>
      <c r="J503" s="18">
        <f t="shared" si="88"/>
        <v>0</v>
      </c>
      <c r="K503" s="18">
        <f t="shared" si="88"/>
        <v>0</v>
      </c>
      <c r="L503" s="18">
        <f t="shared" si="88"/>
        <v>0</v>
      </c>
      <c r="M503" s="18">
        <f t="shared" si="88"/>
        <v>0</v>
      </c>
      <c r="N503" s="18" t="e">
        <f>IF(N500="",N499*4,IF(N501="",(N500+N499)*2,IF(N502="",((N501+N500+N499)/3)*4,SUM(N499:N502))))</f>
        <v>#VALUE!</v>
      </c>
      <c r="O503" s="18" t="e">
        <f>IF(O500="",O499*4,IF(O501="",(O500+O499)*2,IF(O502="",((O501+O500+O499)/3)*4,SUM(O499:O502))))</f>
        <v>#VALUE!</v>
      </c>
      <c r="P503" s="18">
        <f>IF(P500="",P499*4,IF(P501="",(P500+P499)*2,IF(P502="",((P501+P500+P499)/3)*4,SUM(P499:P502))))</f>
        <v>1002270.8</v>
      </c>
      <c r="Q503" s="18" t="e">
        <f>IF(Q500="",Q499*4,IF(Q501="",(Q500+Q499)*2,IF(Q502="",((Q501+Q500+Q499)/3)*4,SUM(Q499:Q502))))</f>
        <v>#VALUE!</v>
      </c>
      <c r="R503" s="6"/>
      <c r="S503" s="9" t="s">
        <v>15</v>
      </c>
    </row>
    <row r="504" spans="1:19">
      <c r="B504" s="21" t="e">
        <f>B503/B$465</f>
        <v>#DIV/0!</v>
      </c>
      <c r="C504" s="22" t="e">
        <f>C503/C$465</f>
        <v>#DIV/0!</v>
      </c>
      <c r="D504" s="22" t="e">
        <f t="shared" ref="D504:O504" si="89">D503/D$465</f>
        <v>#DIV/0!</v>
      </c>
      <c r="E504" s="22" t="e">
        <f t="shared" si="89"/>
        <v>#DIV/0!</v>
      </c>
      <c r="F504" s="22" t="e">
        <f t="shared" si="89"/>
        <v>#DIV/0!</v>
      </c>
      <c r="G504" s="22" t="e">
        <f t="shared" si="89"/>
        <v>#DIV/0!</v>
      </c>
      <c r="H504" s="22" t="e">
        <f t="shared" si="89"/>
        <v>#DIV/0!</v>
      </c>
      <c r="I504" s="22" t="e">
        <f t="shared" si="89"/>
        <v>#DIV/0!</v>
      </c>
      <c r="J504" s="22" t="e">
        <f t="shared" si="89"/>
        <v>#DIV/0!</v>
      </c>
      <c r="K504" s="22" t="e">
        <f t="shared" si="89"/>
        <v>#DIV/0!</v>
      </c>
      <c r="L504" s="22" t="e">
        <f t="shared" si="89"/>
        <v>#DIV/0!</v>
      </c>
      <c r="M504" s="22" t="e">
        <f t="shared" si="89"/>
        <v>#DIV/0!</v>
      </c>
      <c r="N504" s="23" t="e">
        <f t="shared" si="89"/>
        <v>#VALUE!</v>
      </c>
      <c r="O504" s="23" t="e">
        <f t="shared" si="89"/>
        <v>#VALUE!</v>
      </c>
      <c r="P504" s="23">
        <f t="shared" ref="P504:Q504" si="90">P503/P$465</f>
        <v>0.70177818745011389</v>
      </c>
      <c r="Q504" s="23" t="e">
        <f t="shared" si="90"/>
        <v>#VALUE!</v>
      </c>
      <c r="R504" s="6"/>
      <c r="S504" s="11" t="s">
        <v>380</v>
      </c>
    </row>
    <row r="505" spans="1:19" s="87" customFormat="1">
      <c r="A505" s="86"/>
      <c r="B505" s="19"/>
      <c r="C505" s="10" t="e">
        <f t="shared" ref="C505:M505" si="91">C503/B503-1</f>
        <v>#DIV/0!</v>
      </c>
      <c r="D505" s="10" t="e">
        <f t="shared" si="91"/>
        <v>#DIV/0!</v>
      </c>
      <c r="E505" s="10" t="e">
        <f t="shared" si="91"/>
        <v>#DIV/0!</v>
      </c>
      <c r="F505" s="10" t="e">
        <f t="shared" si="91"/>
        <v>#DIV/0!</v>
      </c>
      <c r="G505" s="10" t="e">
        <f t="shared" si="91"/>
        <v>#DIV/0!</v>
      </c>
      <c r="H505" s="10" t="e">
        <f t="shared" si="91"/>
        <v>#DIV/0!</v>
      </c>
      <c r="I505" s="10" t="e">
        <f t="shared" si="91"/>
        <v>#DIV/0!</v>
      </c>
      <c r="J505" s="10" t="e">
        <f t="shared" si="91"/>
        <v>#DIV/0!</v>
      </c>
      <c r="K505" s="10" t="e">
        <f t="shared" si="91"/>
        <v>#DIV/0!</v>
      </c>
      <c r="L505" s="10" t="e">
        <f t="shared" si="91"/>
        <v>#DIV/0!</v>
      </c>
      <c r="M505" s="10" t="e">
        <f t="shared" si="91"/>
        <v>#DIV/0!</v>
      </c>
      <c r="N505" s="10" t="e">
        <f>N503/M503-1</f>
        <v>#VALUE!</v>
      </c>
      <c r="O505" s="10" t="e">
        <f>O503/N503-1</f>
        <v>#VALUE!</v>
      </c>
      <c r="P505" s="10" t="e">
        <f>P503/O503-1</f>
        <v>#VALUE!</v>
      </c>
      <c r="Q505" s="10" t="e">
        <f>Q503/P503-1</f>
        <v>#VALUE!</v>
      </c>
      <c r="R505" s="17"/>
      <c r="S505" s="14" t="s">
        <v>20</v>
      </c>
    </row>
    <row r="506" spans="1:19">
      <c r="B506" s="171" t="s">
        <v>22</v>
      </c>
      <c r="C506" s="171"/>
      <c r="D506" s="171"/>
      <c r="E506" s="171"/>
      <c r="F506" s="171"/>
      <c r="G506" s="171"/>
      <c r="H506" s="171"/>
      <c r="I506" s="171"/>
      <c r="J506" s="171"/>
      <c r="K506" s="171"/>
      <c r="L506" s="171"/>
      <c r="M506" s="171"/>
      <c r="N506" s="171"/>
      <c r="O506" s="119"/>
      <c r="P506" s="119"/>
      <c r="Q506" s="119"/>
      <c r="R506" s="6"/>
      <c r="S506" s="9"/>
    </row>
    <row r="507" spans="1:19">
      <c r="B507" s="16" t="str">
        <f t="shared" ref="B507:O511" si="92">IFERROR(B461-B499,"")</f>
        <v/>
      </c>
      <c r="C507" s="16" t="str">
        <f t="shared" si="92"/>
        <v/>
      </c>
      <c r="D507" s="16" t="str">
        <f t="shared" si="92"/>
        <v/>
      </c>
      <c r="E507" s="16" t="str">
        <f t="shared" si="92"/>
        <v/>
      </c>
      <c r="F507" s="16" t="str">
        <f t="shared" si="92"/>
        <v/>
      </c>
      <c r="G507" s="16" t="str">
        <f t="shared" si="92"/>
        <v/>
      </c>
      <c r="H507" s="16" t="str">
        <f t="shared" si="92"/>
        <v/>
      </c>
      <c r="I507" s="16" t="str">
        <f t="shared" si="92"/>
        <v/>
      </c>
      <c r="J507" s="16" t="str">
        <f t="shared" si="92"/>
        <v/>
      </c>
      <c r="K507" s="16" t="str">
        <f t="shared" si="92"/>
        <v/>
      </c>
      <c r="L507" s="16" t="str">
        <f t="shared" si="92"/>
        <v/>
      </c>
      <c r="M507" s="16" t="str">
        <f t="shared" si="92"/>
        <v/>
      </c>
      <c r="N507" s="16" t="str">
        <f t="shared" si="92"/>
        <v/>
      </c>
      <c r="O507" s="16" t="str">
        <f t="shared" si="92"/>
        <v/>
      </c>
      <c r="P507" s="16">
        <f t="shared" ref="P507:Q507" si="93">IFERROR(P461-P499,"")</f>
        <v>110362.07999999996</v>
      </c>
      <c r="Q507" s="16" t="str">
        <f t="shared" si="93"/>
        <v/>
      </c>
      <c r="R507" s="6"/>
      <c r="S507" s="9" t="s">
        <v>12</v>
      </c>
    </row>
    <row r="508" spans="1:19">
      <c r="B508" s="7" t="str">
        <f t="shared" si="92"/>
        <v/>
      </c>
      <c r="C508" s="7" t="str">
        <f t="shared" si="92"/>
        <v/>
      </c>
      <c r="D508" s="7" t="str">
        <f t="shared" si="92"/>
        <v/>
      </c>
      <c r="E508" s="7" t="str">
        <f t="shared" si="92"/>
        <v/>
      </c>
      <c r="F508" s="7" t="str">
        <f t="shared" si="92"/>
        <v/>
      </c>
      <c r="G508" s="7" t="str">
        <f t="shared" si="92"/>
        <v/>
      </c>
      <c r="H508" s="7" t="str">
        <f t="shared" si="92"/>
        <v/>
      </c>
      <c r="I508" s="7" t="str">
        <f t="shared" si="92"/>
        <v/>
      </c>
      <c r="J508" s="7" t="str">
        <f t="shared" si="92"/>
        <v/>
      </c>
      <c r="K508" s="7" t="str">
        <f t="shared" si="92"/>
        <v/>
      </c>
      <c r="L508" s="7" t="str">
        <f t="shared" si="92"/>
        <v/>
      </c>
      <c r="M508" s="7" t="str">
        <f t="shared" si="92"/>
        <v/>
      </c>
      <c r="N508" s="7" t="str">
        <f t="shared" si="92"/>
        <v/>
      </c>
      <c r="O508" s="7" t="str">
        <f t="shared" si="92"/>
        <v/>
      </c>
      <c r="P508" s="7">
        <f t="shared" ref="P508:Q508" si="94">IFERROR(P462-P500,"")</f>
        <v>140166.09000000003</v>
      </c>
      <c r="Q508" s="7" t="str">
        <f t="shared" si="94"/>
        <v/>
      </c>
      <c r="R508" s="6"/>
      <c r="S508" s="9" t="s">
        <v>13</v>
      </c>
    </row>
    <row r="509" spans="1:19">
      <c r="B509" s="7" t="str">
        <f t="shared" si="92"/>
        <v/>
      </c>
      <c r="C509" s="7" t="str">
        <f t="shared" si="92"/>
        <v/>
      </c>
      <c r="D509" s="7" t="str">
        <f t="shared" si="92"/>
        <v/>
      </c>
      <c r="E509" s="7" t="str">
        <f t="shared" si="92"/>
        <v/>
      </c>
      <c r="F509" s="7" t="str">
        <f t="shared" si="92"/>
        <v/>
      </c>
      <c r="G509" s="7" t="str">
        <f t="shared" si="92"/>
        <v/>
      </c>
      <c r="H509" s="7" t="str">
        <f t="shared" si="92"/>
        <v/>
      </c>
      <c r="I509" s="7" t="str">
        <f t="shared" si="92"/>
        <v/>
      </c>
      <c r="J509" s="7" t="str">
        <f t="shared" si="92"/>
        <v/>
      </c>
      <c r="K509" s="7" t="str">
        <f t="shared" si="92"/>
        <v/>
      </c>
      <c r="L509" s="7" t="str">
        <f t="shared" si="92"/>
        <v/>
      </c>
      <c r="M509" s="7" t="str">
        <f t="shared" si="92"/>
        <v/>
      </c>
      <c r="N509" s="7" t="str">
        <f t="shared" si="92"/>
        <v/>
      </c>
      <c r="O509" s="7" t="str">
        <f t="shared" si="92"/>
        <v/>
      </c>
      <c r="P509" s="7">
        <f t="shared" ref="P509:Q509" si="95">IFERROR(P463-P501,"")</f>
        <v>116958.25999999998</v>
      </c>
      <c r="Q509" s="7" t="str">
        <f t="shared" si="95"/>
        <v/>
      </c>
      <c r="R509" s="6"/>
      <c r="S509" s="9" t="s">
        <v>14</v>
      </c>
    </row>
    <row r="510" spans="1:19">
      <c r="B510" s="18" t="str">
        <f t="shared" si="92"/>
        <v/>
      </c>
      <c r="C510" s="18" t="str">
        <f t="shared" si="92"/>
        <v/>
      </c>
      <c r="D510" s="18" t="str">
        <f t="shared" si="92"/>
        <v/>
      </c>
      <c r="E510" s="18" t="str">
        <f t="shared" si="92"/>
        <v/>
      </c>
      <c r="F510" s="18" t="str">
        <f t="shared" si="92"/>
        <v/>
      </c>
      <c r="G510" s="18" t="str">
        <f t="shared" si="92"/>
        <v/>
      </c>
      <c r="H510" s="18" t="str">
        <f t="shared" si="92"/>
        <v/>
      </c>
      <c r="I510" s="18" t="str">
        <f t="shared" si="92"/>
        <v/>
      </c>
      <c r="J510" s="18" t="str">
        <f t="shared" si="92"/>
        <v/>
      </c>
      <c r="K510" s="18" t="str">
        <f t="shared" si="92"/>
        <v/>
      </c>
      <c r="L510" s="18" t="str">
        <f t="shared" si="92"/>
        <v/>
      </c>
      <c r="M510" s="18" t="str">
        <f t="shared" si="92"/>
        <v/>
      </c>
      <c r="N510" s="18" t="str">
        <f t="shared" si="92"/>
        <v/>
      </c>
      <c r="O510" s="18">
        <f t="shared" si="92"/>
        <v>68565.440000000002</v>
      </c>
      <c r="P510" s="18">
        <f t="shared" ref="P510:Q510" si="96">IFERROR(P464-P502,"")</f>
        <v>58430.22</v>
      </c>
      <c r="Q510" s="18" t="str">
        <f t="shared" si="96"/>
        <v/>
      </c>
      <c r="R510" s="6"/>
      <c r="S510" s="9" t="s">
        <v>19</v>
      </c>
    </row>
    <row r="511" spans="1:19">
      <c r="B511" s="16">
        <f t="shared" si="92"/>
        <v>0</v>
      </c>
      <c r="C511" s="16">
        <f t="shared" si="92"/>
        <v>0</v>
      </c>
      <c r="D511" s="16">
        <f t="shared" si="92"/>
        <v>0</v>
      </c>
      <c r="E511" s="16">
        <f t="shared" si="92"/>
        <v>0</v>
      </c>
      <c r="F511" s="16">
        <f t="shared" si="92"/>
        <v>0</v>
      </c>
      <c r="G511" s="16">
        <f t="shared" si="92"/>
        <v>0</v>
      </c>
      <c r="H511" s="16">
        <f t="shared" si="92"/>
        <v>0</v>
      </c>
      <c r="I511" s="16">
        <f t="shared" si="92"/>
        <v>0</v>
      </c>
      <c r="J511" s="16">
        <f t="shared" si="92"/>
        <v>0</v>
      </c>
      <c r="K511" s="16">
        <f t="shared" si="92"/>
        <v>0</v>
      </c>
      <c r="L511" s="16">
        <f t="shared" si="92"/>
        <v>0</v>
      </c>
      <c r="M511" s="16">
        <f t="shared" si="92"/>
        <v>0</v>
      </c>
      <c r="N511" s="16" t="str">
        <f t="shared" si="92"/>
        <v/>
      </c>
      <c r="O511" s="16" t="str">
        <f t="shared" si="92"/>
        <v/>
      </c>
      <c r="P511" s="16">
        <f t="shared" ref="P511:Q511" si="97">IFERROR(P465-P503,"")</f>
        <v>425916.64999999991</v>
      </c>
      <c r="Q511" s="16" t="str">
        <f t="shared" si="97"/>
        <v/>
      </c>
      <c r="R511" s="6"/>
      <c r="S511" s="9" t="s">
        <v>15</v>
      </c>
    </row>
    <row r="512" spans="1:19">
      <c r="B512" s="10" t="e">
        <f t="shared" ref="B512:O512" si="98">B511/B$465</f>
        <v>#DIV/0!</v>
      </c>
      <c r="C512" s="10" t="e">
        <f t="shared" si="98"/>
        <v>#DIV/0!</v>
      </c>
      <c r="D512" s="10" t="e">
        <f t="shared" si="98"/>
        <v>#DIV/0!</v>
      </c>
      <c r="E512" s="10" t="e">
        <f t="shared" si="98"/>
        <v>#DIV/0!</v>
      </c>
      <c r="F512" s="10" t="e">
        <f t="shared" si="98"/>
        <v>#DIV/0!</v>
      </c>
      <c r="G512" s="10" t="e">
        <f t="shared" si="98"/>
        <v>#DIV/0!</v>
      </c>
      <c r="H512" s="10" t="e">
        <f t="shared" si="98"/>
        <v>#DIV/0!</v>
      </c>
      <c r="I512" s="10" t="e">
        <f t="shared" si="98"/>
        <v>#DIV/0!</v>
      </c>
      <c r="J512" s="10" t="e">
        <f t="shared" si="98"/>
        <v>#DIV/0!</v>
      </c>
      <c r="K512" s="10" t="e">
        <f t="shared" si="98"/>
        <v>#DIV/0!</v>
      </c>
      <c r="L512" s="10" t="e">
        <f t="shared" si="98"/>
        <v>#DIV/0!</v>
      </c>
      <c r="M512" s="10" t="e">
        <f t="shared" si="98"/>
        <v>#DIV/0!</v>
      </c>
      <c r="N512" s="10" t="e">
        <f t="shared" si="98"/>
        <v>#VALUE!</v>
      </c>
      <c r="O512" s="10" t="e">
        <f t="shared" si="98"/>
        <v>#VALUE!</v>
      </c>
      <c r="P512" s="10">
        <f t="shared" ref="P512:Q512" si="99">P511/P$465</f>
        <v>0.29822181254988617</v>
      </c>
      <c r="Q512" s="10" t="e">
        <f t="shared" si="99"/>
        <v>#VALUE!</v>
      </c>
      <c r="R512" s="6"/>
      <c r="S512" s="24" t="s">
        <v>23</v>
      </c>
    </row>
    <row r="513" spans="1:19" s="87" customFormat="1">
      <c r="A513" s="86"/>
      <c r="B513" s="19"/>
      <c r="C513" s="10" t="e">
        <f t="shared" ref="C513:M513" si="100">C511/B511-1</f>
        <v>#DIV/0!</v>
      </c>
      <c r="D513" s="10" t="e">
        <f t="shared" si="100"/>
        <v>#DIV/0!</v>
      </c>
      <c r="E513" s="10" t="e">
        <f t="shared" si="100"/>
        <v>#DIV/0!</v>
      </c>
      <c r="F513" s="10" t="e">
        <f t="shared" si="100"/>
        <v>#DIV/0!</v>
      </c>
      <c r="G513" s="10" t="e">
        <f t="shared" si="100"/>
        <v>#DIV/0!</v>
      </c>
      <c r="H513" s="10" t="e">
        <f t="shared" si="100"/>
        <v>#DIV/0!</v>
      </c>
      <c r="I513" s="10" t="e">
        <f t="shared" si="100"/>
        <v>#DIV/0!</v>
      </c>
      <c r="J513" s="10" t="e">
        <f t="shared" si="100"/>
        <v>#DIV/0!</v>
      </c>
      <c r="K513" s="10" t="e">
        <f t="shared" si="100"/>
        <v>#DIV/0!</v>
      </c>
      <c r="L513" s="10" t="e">
        <f t="shared" si="100"/>
        <v>#DIV/0!</v>
      </c>
      <c r="M513" s="10" t="e">
        <f t="shared" si="100"/>
        <v>#DIV/0!</v>
      </c>
      <c r="N513" s="10" t="e">
        <f>N511/M511-1</f>
        <v>#VALUE!</v>
      </c>
      <c r="O513" s="10" t="e">
        <f>O511/N511-1</f>
        <v>#VALUE!</v>
      </c>
      <c r="P513" s="10" t="e">
        <f>P511/O511-1</f>
        <v>#VALUE!</v>
      </c>
      <c r="Q513" s="10" t="e">
        <f>Q511/P511-1</f>
        <v>#VALUE!</v>
      </c>
      <c r="R513" s="17"/>
      <c r="S513" s="14" t="s">
        <v>20</v>
      </c>
    </row>
    <row r="514" spans="1:19">
      <c r="B514" s="172" t="s">
        <v>24</v>
      </c>
      <c r="C514" s="172"/>
      <c r="D514" s="172"/>
      <c r="E514" s="172"/>
      <c r="F514" s="172"/>
      <c r="G514" s="172"/>
      <c r="H514" s="172"/>
      <c r="I514" s="172"/>
      <c r="J514" s="172"/>
      <c r="K514" s="172"/>
      <c r="L514" s="172"/>
      <c r="M514" s="172"/>
      <c r="N514" s="172"/>
      <c r="O514" s="116"/>
      <c r="P514" s="116"/>
      <c r="Q514" s="116"/>
      <c r="R514" s="6"/>
      <c r="S514" s="3"/>
    </row>
    <row r="515" spans="1:19">
      <c r="B515" s="173" t="s">
        <v>352</v>
      </c>
      <c r="C515" s="173"/>
      <c r="D515" s="173"/>
      <c r="E515" s="173"/>
      <c r="F515" s="173"/>
      <c r="G515" s="173"/>
      <c r="H515" s="173"/>
      <c r="I515" s="173"/>
      <c r="J515" s="173"/>
      <c r="K515" s="173"/>
      <c r="L515" s="173"/>
      <c r="M515" s="173"/>
      <c r="N515" s="173"/>
      <c r="O515" s="117"/>
      <c r="P515" s="117"/>
      <c r="Q515" s="117"/>
      <c r="R515" s="6"/>
      <c r="S515" s="3"/>
    </row>
    <row r="516" spans="1:19">
      <c r="B516" s="16" t="str">
        <f t="shared" ref="B516:Q519" si="101">IFERROR(VLOOKUP($B$515,$130:$216,MATCH($S516&amp;"/"&amp;B$348,$128:$128,0),FALSE),"")</f>
        <v/>
      </c>
      <c r="C516" s="16" t="str">
        <f t="shared" si="101"/>
        <v/>
      </c>
      <c r="D516" s="16" t="str">
        <f t="shared" si="101"/>
        <v/>
      </c>
      <c r="E516" s="16" t="str">
        <f t="shared" si="101"/>
        <v/>
      </c>
      <c r="F516" s="16" t="str">
        <f t="shared" si="101"/>
        <v/>
      </c>
      <c r="G516" s="16" t="str">
        <f t="shared" si="101"/>
        <v/>
      </c>
      <c r="H516" s="16" t="str">
        <f t="shared" si="101"/>
        <v/>
      </c>
      <c r="I516" s="16" t="str">
        <f t="shared" si="101"/>
        <v/>
      </c>
      <c r="J516" s="16" t="str">
        <f t="shared" si="101"/>
        <v/>
      </c>
      <c r="K516" s="16" t="str">
        <f t="shared" si="101"/>
        <v/>
      </c>
      <c r="L516" s="16" t="str">
        <f t="shared" si="101"/>
        <v/>
      </c>
      <c r="M516" s="16" t="str">
        <f t="shared" si="101"/>
        <v/>
      </c>
      <c r="N516" s="16" t="str">
        <f t="shared" si="101"/>
        <v/>
      </c>
      <c r="O516" s="16" t="str">
        <f t="shared" si="101"/>
        <v/>
      </c>
      <c r="P516" s="16">
        <f t="shared" si="101"/>
        <v>34930.269999999997</v>
      </c>
      <c r="Q516" s="16" t="str">
        <f t="shared" si="101"/>
        <v/>
      </c>
      <c r="R516" s="6"/>
      <c r="S516" s="9" t="s">
        <v>12</v>
      </c>
    </row>
    <row r="517" spans="1:19">
      <c r="B517" s="7" t="str">
        <f t="shared" si="101"/>
        <v/>
      </c>
      <c r="C517" s="7" t="str">
        <f t="shared" si="101"/>
        <v/>
      </c>
      <c r="D517" s="7" t="str">
        <f t="shared" si="101"/>
        <v/>
      </c>
      <c r="E517" s="7" t="str">
        <f t="shared" si="101"/>
        <v/>
      </c>
      <c r="F517" s="7" t="str">
        <f t="shared" si="101"/>
        <v/>
      </c>
      <c r="G517" s="7" t="str">
        <f t="shared" si="101"/>
        <v/>
      </c>
      <c r="H517" s="7" t="str">
        <f t="shared" si="101"/>
        <v/>
      </c>
      <c r="I517" s="7" t="str">
        <f t="shared" si="101"/>
        <v/>
      </c>
      <c r="J517" s="7" t="str">
        <f t="shared" si="101"/>
        <v/>
      </c>
      <c r="K517" s="7" t="str">
        <f t="shared" si="101"/>
        <v/>
      </c>
      <c r="L517" s="7" t="str">
        <f t="shared" si="101"/>
        <v/>
      </c>
      <c r="M517" s="7" t="str">
        <f t="shared" si="101"/>
        <v/>
      </c>
      <c r="N517" s="7" t="str">
        <f t="shared" si="101"/>
        <v/>
      </c>
      <c r="O517" s="7" t="str">
        <f t="shared" si="101"/>
        <v/>
      </c>
      <c r="P517" s="7">
        <f t="shared" si="101"/>
        <v>23556.82</v>
      </c>
      <c r="Q517" s="7" t="str">
        <f t="shared" si="101"/>
        <v/>
      </c>
      <c r="R517" s="6"/>
      <c r="S517" s="9" t="s">
        <v>13</v>
      </c>
    </row>
    <row r="518" spans="1:19">
      <c r="B518" s="7" t="str">
        <f t="shared" si="101"/>
        <v/>
      </c>
      <c r="C518" s="7" t="str">
        <f t="shared" si="101"/>
        <v/>
      </c>
      <c r="D518" s="7" t="str">
        <f t="shared" si="101"/>
        <v/>
      </c>
      <c r="E518" s="7" t="str">
        <f t="shared" si="101"/>
        <v/>
      </c>
      <c r="F518" s="7" t="str">
        <f t="shared" si="101"/>
        <v/>
      </c>
      <c r="G518" s="7" t="str">
        <f t="shared" si="101"/>
        <v/>
      </c>
      <c r="H518" s="7" t="str">
        <f t="shared" si="101"/>
        <v/>
      </c>
      <c r="I518" s="7" t="str">
        <f t="shared" si="101"/>
        <v/>
      </c>
      <c r="J518" s="7" t="str">
        <f t="shared" si="101"/>
        <v/>
      </c>
      <c r="K518" s="7" t="str">
        <f t="shared" si="101"/>
        <v/>
      </c>
      <c r="L518" s="7" t="str">
        <f t="shared" si="101"/>
        <v/>
      </c>
      <c r="M518" s="7" t="str">
        <f t="shared" si="101"/>
        <v/>
      </c>
      <c r="N518" s="7" t="str">
        <f t="shared" si="101"/>
        <v/>
      </c>
      <c r="O518" s="7" t="str">
        <f t="shared" si="101"/>
        <v/>
      </c>
      <c r="P518" s="7">
        <f t="shared" si="101"/>
        <v>24433.25</v>
      </c>
      <c r="Q518" s="7" t="str">
        <f t="shared" si="101"/>
        <v/>
      </c>
      <c r="R518" s="6"/>
      <c r="S518" s="9" t="s">
        <v>14</v>
      </c>
    </row>
    <row r="519" spans="1:19">
      <c r="B519" s="18" t="str">
        <f t="shared" si="101"/>
        <v/>
      </c>
      <c r="C519" s="18" t="str">
        <f t="shared" si="101"/>
        <v/>
      </c>
      <c r="D519" s="18" t="str">
        <f t="shared" si="101"/>
        <v/>
      </c>
      <c r="E519" s="18" t="str">
        <f t="shared" si="101"/>
        <v/>
      </c>
      <c r="F519" s="18" t="str">
        <f t="shared" si="101"/>
        <v/>
      </c>
      <c r="G519" s="18" t="str">
        <f t="shared" si="101"/>
        <v/>
      </c>
      <c r="H519" s="18" t="str">
        <f t="shared" si="101"/>
        <v/>
      </c>
      <c r="I519" s="18" t="str">
        <f t="shared" si="101"/>
        <v/>
      </c>
      <c r="J519" s="18" t="str">
        <f t="shared" si="101"/>
        <v/>
      </c>
      <c r="K519" s="18" t="str">
        <f t="shared" si="101"/>
        <v/>
      </c>
      <c r="L519" s="18" t="str">
        <f t="shared" si="101"/>
        <v/>
      </c>
      <c r="M519" s="18" t="str">
        <f t="shared" si="101"/>
        <v/>
      </c>
      <c r="N519" s="18" t="str">
        <f t="shared" si="101"/>
        <v/>
      </c>
      <c r="O519" s="18">
        <f t="shared" si="101"/>
        <v>16401.759999999998</v>
      </c>
      <c r="P519" s="18">
        <f t="shared" si="101"/>
        <v>15073.5</v>
      </c>
      <c r="Q519" s="18" t="str">
        <f t="shared" si="101"/>
        <v/>
      </c>
      <c r="R519" s="6"/>
      <c r="S519" s="9" t="s">
        <v>19</v>
      </c>
    </row>
    <row r="520" spans="1:19">
      <c r="B520" s="18">
        <f>SUM(B516:B519)</f>
        <v>0</v>
      </c>
      <c r="C520" s="18">
        <f t="shared" ref="C520:M520" si="102">SUM(C516:C519)</f>
        <v>0</v>
      </c>
      <c r="D520" s="18">
        <f t="shared" si="102"/>
        <v>0</v>
      </c>
      <c r="E520" s="18">
        <f t="shared" si="102"/>
        <v>0</v>
      </c>
      <c r="F520" s="18">
        <f t="shared" si="102"/>
        <v>0</v>
      </c>
      <c r="G520" s="18">
        <f t="shared" si="102"/>
        <v>0</v>
      </c>
      <c r="H520" s="18">
        <f t="shared" si="102"/>
        <v>0</v>
      </c>
      <c r="I520" s="18">
        <f t="shared" si="102"/>
        <v>0</v>
      </c>
      <c r="J520" s="18">
        <f t="shared" si="102"/>
        <v>0</v>
      </c>
      <c r="K520" s="18">
        <f t="shared" si="102"/>
        <v>0</v>
      </c>
      <c r="L520" s="18">
        <f t="shared" si="102"/>
        <v>0</v>
      </c>
      <c r="M520" s="18">
        <f t="shared" si="102"/>
        <v>0</v>
      </c>
      <c r="N520" s="18" t="e">
        <f>IF(N517="",N516*4,IF(N518="",(N517+N516)*2,IF(N519="",((N518+N517+N516)/3)*4,SUM(N516:N519))))</f>
        <v>#VALUE!</v>
      </c>
      <c r="O520" s="18" t="e">
        <f>IF(O517="",O516*4,IF(O518="",(O517+O516)*2,IF(O519="",((O518+O517+O516)/3)*4,SUM(O516:O519))))</f>
        <v>#VALUE!</v>
      </c>
      <c r="P520" s="18">
        <f>IF(P517="",P516*4,IF(P518="",(P517+P516)*2,IF(P519="",((P518+P517+P516)/3)*4,SUM(P516:P519))))</f>
        <v>97993.84</v>
      </c>
      <c r="Q520" s="18" t="e">
        <f>IF(Q517="",Q516*4,IF(Q518="",(Q517+Q516)*2,IF(Q519="",((Q518+Q517+Q516)/3)*4,SUM(Q516:Q519))))</f>
        <v>#VALUE!</v>
      </c>
      <c r="R520" s="6"/>
      <c r="S520" s="9" t="s">
        <v>15</v>
      </c>
    </row>
    <row r="521" spans="1:19">
      <c r="B521" s="10" t="e">
        <f t="shared" ref="B521:M521" si="103">+B520/(B$465+B$472)</f>
        <v>#DIV/0!</v>
      </c>
      <c r="C521" s="10" t="e">
        <f t="shared" si="103"/>
        <v>#DIV/0!</v>
      </c>
      <c r="D521" s="10" t="e">
        <f t="shared" si="103"/>
        <v>#DIV/0!</v>
      </c>
      <c r="E521" s="10" t="e">
        <f t="shared" si="103"/>
        <v>#DIV/0!</v>
      </c>
      <c r="F521" s="10" t="e">
        <f t="shared" si="103"/>
        <v>#DIV/0!</v>
      </c>
      <c r="G521" s="10" t="e">
        <f t="shared" si="103"/>
        <v>#DIV/0!</v>
      </c>
      <c r="H521" s="10" t="e">
        <f t="shared" si="103"/>
        <v>#DIV/0!</v>
      </c>
      <c r="I521" s="10" t="e">
        <f t="shared" si="103"/>
        <v>#DIV/0!</v>
      </c>
      <c r="J521" s="10" t="e">
        <f t="shared" si="103"/>
        <v>#DIV/0!</v>
      </c>
      <c r="K521" s="10" t="e">
        <f t="shared" si="103"/>
        <v>#DIV/0!</v>
      </c>
      <c r="L521" s="10" t="e">
        <f t="shared" si="103"/>
        <v>#DIV/0!</v>
      </c>
      <c r="M521" s="10" t="e">
        <f t="shared" si="103"/>
        <v>#DIV/0!</v>
      </c>
      <c r="N521" s="10" t="e">
        <f>+N520/(N$465+N$472)</f>
        <v>#VALUE!</v>
      </c>
      <c r="O521" s="10" t="e">
        <f>+O520/(O$465+O$472)</f>
        <v>#VALUE!</v>
      </c>
      <c r="P521" s="10">
        <f>+P520/(P$465+P$472)</f>
        <v>6.7238288887391404E-2</v>
      </c>
      <c r="Q521" s="10" t="e">
        <f>+Q520/(Q$465+Q$472)</f>
        <v>#VALUE!</v>
      </c>
      <c r="R521" s="6"/>
      <c r="S521" s="11" t="s">
        <v>380</v>
      </c>
    </row>
    <row r="522" spans="1:19" s="87" customFormat="1">
      <c r="A522" s="86"/>
      <c r="B522" s="19"/>
      <c r="C522" s="10" t="e">
        <f t="shared" ref="C522:M522" si="104">C520/B520-1</f>
        <v>#DIV/0!</v>
      </c>
      <c r="D522" s="10" t="e">
        <f t="shared" si="104"/>
        <v>#DIV/0!</v>
      </c>
      <c r="E522" s="10" t="e">
        <f t="shared" si="104"/>
        <v>#DIV/0!</v>
      </c>
      <c r="F522" s="10" t="e">
        <f t="shared" si="104"/>
        <v>#DIV/0!</v>
      </c>
      <c r="G522" s="10" t="e">
        <f t="shared" si="104"/>
        <v>#DIV/0!</v>
      </c>
      <c r="H522" s="10" t="e">
        <f t="shared" si="104"/>
        <v>#DIV/0!</v>
      </c>
      <c r="I522" s="10" t="e">
        <f t="shared" si="104"/>
        <v>#DIV/0!</v>
      </c>
      <c r="J522" s="10" t="e">
        <f t="shared" si="104"/>
        <v>#DIV/0!</v>
      </c>
      <c r="K522" s="10" t="e">
        <f t="shared" si="104"/>
        <v>#DIV/0!</v>
      </c>
      <c r="L522" s="10" t="e">
        <f t="shared" si="104"/>
        <v>#DIV/0!</v>
      </c>
      <c r="M522" s="10" t="e">
        <f t="shared" si="104"/>
        <v>#DIV/0!</v>
      </c>
      <c r="N522" s="10" t="e">
        <f>N520/M520-1</f>
        <v>#VALUE!</v>
      </c>
      <c r="O522" s="10" t="e">
        <f>O520/N520-1</f>
        <v>#VALUE!</v>
      </c>
      <c r="P522" s="10" t="e">
        <f>P520/O520-1</f>
        <v>#VALUE!</v>
      </c>
      <c r="Q522" s="10" t="e">
        <f>Q520/P520-1</f>
        <v>#VALUE!</v>
      </c>
      <c r="R522" s="17"/>
      <c r="S522" s="14" t="s">
        <v>20</v>
      </c>
    </row>
    <row r="523" spans="1:19">
      <c r="B523" s="173" t="s">
        <v>353</v>
      </c>
      <c r="C523" s="173"/>
      <c r="D523" s="173"/>
      <c r="E523" s="173"/>
      <c r="F523" s="173"/>
      <c r="G523" s="173"/>
      <c r="H523" s="173"/>
      <c r="I523" s="173"/>
      <c r="J523" s="173"/>
      <c r="K523" s="173"/>
      <c r="L523" s="173"/>
      <c r="M523" s="173"/>
      <c r="N523" s="173"/>
      <c r="O523" s="117"/>
      <c r="P523" s="117"/>
      <c r="Q523" s="117"/>
      <c r="R523" s="6"/>
      <c r="S523" s="3"/>
    </row>
    <row r="524" spans="1:19">
      <c r="B524" s="16" t="str">
        <f t="shared" ref="B524:Q527" si="105">IFERROR(VLOOKUP($B$523,$130:$216,MATCH($S524&amp;"/"&amp;B$348,$128:$128,0),FALSE),"")</f>
        <v/>
      </c>
      <c r="C524" s="16" t="str">
        <f t="shared" si="105"/>
        <v/>
      </c>
      <c r="D524" s="16" t="str">
        <f t="shared" si="105"/>
        <v/>
      </c>
      <c r="E524" s="16" t="str">
        <f t="shared" si="105"/>
        <v/>
      </c>
      <c r="F524" s="16" t="str">
        <f t="shared" si="105"/>
        <v/>
      </c>
      <c r="G524" s="16" t="str">
        <f t="shared" si="105"/>
        <v/>
      </c>
      <c r="H524" s="16" t="str">
        <f t="shared" si="105"/>
        <v/>
      </c>
      <c r="I524" s="16" t="str">
        <f t="shared" si="105"/>
        <v/>
      </c>
      <c r="J524" s="16" t="str">
        <f t="shared" si="105"/>
        <v/>
      </c>
      <c r="K524" s="16" t="str">
        <f t="shared" si="105"/>
        <v/>
      </c>
      <c r="L524" s="16" t="str">
        <f t="shared" si="105"/>
        <v/>
      </c>
      <c r="M524" s="16" t="str">
        <f t="shared" si="105"/>
        <v/>
      </c>
      <c r="N524" s="16" t="str">
        <f t="shared" si="105"/>
        <v/>
      </c>
      <c r="O524" s="16" t="str">
        <f t="shared" si="105"/>
        <v/>
      </c>
      <c r="P524" s="16">
        <f t="shared" si="105"/>
        <v>21918.37</v>
      </c>
      <c r="Q524" s="16" t="str">
        <f t="shared" si="105"/>
        <v/>
      </c>
      <c r="R524" s="6"/>
      <c r="S524" s="9" t="s">
        <v>12</v>
      </c>
    </row>
    <row r="525" spans="1:19">
      <c r="B525" s="7" t="str">
        <f t="shared" si="105"/>
        <v/>
      </c>
      <c r="C525" s="7" t="str">
        <f t="shared" si="105"/>
        <v/>
      </c>
      <c r="D525" s="7" t="str">
        <f t="shared" si="105"/>
        <v/>
      </c>
      <c r="E525" s="7" t="str">
        <f t="shared" si="105"/>
        <v/>
      </c>
      <c r="F525" s="7" t="str">
        <f t="shared" si="105"/>
        <v/>
      </c>
      <c r="G525" s="7" t="str">
        <f t="shared" si="105"/>
        <v/>
      </c>
      <c r="H525" s="7" t="str">
        <f t="shared" si="105"/>
        <v/>
      </c>
      <c r="I525" s="7" t="str">
        <f t="shared" si="105"/>
        <v/>
      </c>
      <c r="J525" s="7" t="str">
        <f t="shared" si="105"/>
        <v/>
      </c>
      <c r="K525" s="7" t="str">
        <f t="shared" si="105"/>
        <v/>
      </c>
      <c r="L525" s="7" t="str">
        <f t="shared" si="105"/>
        <v/>
      </c>
      <c r="M525" s="7" t="str">
        <f t="shared" si="105"/>
        <v/>
      </c>
      <c r="N525" s="7" t="str">
        <f t="shared" si="105"/>
        <v/>
      </c>
      <c r="O525" s="7" t="str">
        <f t="shared" si="105"/>
        <v/>
      </c>
      <c r="P525" s="7">
        <f t="shared" si="105"/>
        <v>27798.17</v>
      </c>
      <c r="Q525" s="7" t="str">
        <f t="shared" si="105"/>
        <v/>
      </c>
      <c r="R525" s="6"/>
      <c r="S525" s="9" t="s">
        <v>13</v>
      </c>
    </row>
    <row r="526" spans="1:19">
      <c r="B526" s="7" t="str">
        <f t="shared" si="105"/>
        <v/>
      </c>
      <c r="C526" s="7" t="str">
        <f t="shared" si="105"/>
        <v/>
      </c>
      <c r="D526" s="7" t="str">
        <f t="shared" si="105"/>
        <v/>
      </c>
      <c r="E526" s="7" t="str">
        <f t="shared" si="105"/>
        <v/>
      </c>
      <c r="F526" s="7" t="str">
        <f t="shared" si="105"/>
        <v/>
      </c>
      <c r="G526" s="7" t="str">
        <f t="shared" si="105"/>
        <v/>
      </c>
      <c r="H526" s="7" t="str">
        <f t="shared" si="105"/>
        <v/>
      </c>
      <c r="I526" s="7" t="str">
        <f t="shared" si="105"/>
        <v/>
      </c>
      <c r="J526" s="7" t="str">
        <f t="shared" si="105"/>
        <v/>
      </c>
      <c r="K526" s="7" t="str">
        <f t="shared" si="105"/>
        <v/>
      </c>
      <c r="L526" s="7" t="str">
        <f t="shared" si="105"/>
        <v/>
      </c>
      <c r="M526" s="7" t="str">
        <f t="shared" si="105"/>
        <v/>
      </c>
      <c r="N526" s="7" t="str">
        <f t="shared" si="105"/>
        <v/>
      </c>
      <c r="O526" s="7" t="str">
        <f t="shared" si="105"/>
        <v/>
      </c>
      <c r="P526" s="7">
        <f t="shared" si="105"/>
        <v>32947.43</v>
      </c>
      <c r="Q526" s="7" t="str">
        <f t="shared" si="105"/>
        <v/>
      </c>
      <c r="R526" s="6"/>
      <c r="S526" s="9" t="s">
        <v>14</v>
      </c>
    </row>
    <row r="527" spans="1:19">
      <c r="B527" s="18" t="str">
        <f t="shared" si="105"/>
        <v/>
      </c>
      <c r="C527" s="18" t="str">
        <f t="shared" si="105"/>
        <v/>
      </c>
      <c r="D527" s="18" t="str">
        <f t="shared" si="105"/>
        <v/>
      </c>
      <c r="E527" s="18" t="str">
        <f t="shared" si="105"/>
        <v/>
      </c>
      <c r="F527" s="18" t="str">
        <f t="shared" si="105"/>
        <v/>
      </c>
      <c r="G527" s="18" t="str">
        <f t="shared" si="105"/>
        <v/>
      </c>
      <c r="H527" s="18" t="str">
        <f t="shared" si="105"/>
        <v/>
      </c>
      <c r="I527" s="18" t="str">
        <f t="shared" si="105"/>
        <v/>
      </c>
      <c r="J527" s="18" t="str">
        <f t="shared" si="105"/>
        <v/>
      </c>
      <c r="K527" s="18" t="str">
        <f t="shared" si="105"/>
        <v/>
      </c>
      <c r="L527" s="18" t="str">
        <f t="shared" si="105"/>
        <v/>
      </c>
      <c r="M527" s="18" t="str">
        <f t="shared" si="105"/>
        <v/>
      </c>
      <c r="N527" s="18" t="str">
        <f t="shared" si="105"/>
        <v/>
      </c>
      <c r="O527" s="18">
        <f t="shared" si="105"/>
        <v>24857.86</v>
      </c>
      <c r="P527" s="18">
        <f t="shared" si="105"/>
        <v>14340.05</v>
      </c>
      <c r="Q527" s="18" t="str">
        <f t="shared" si="105"/>
        <v/>
      </c>
      <c r="R527" s="6"/>
      <c r="S527" s="9" t="s">
        <v>19</v>
      </c>
    </row>
    <row r="528" spans="1:19">
      <c r="B528" s="18">
        <f>SUM(B524:B527)</f>
        <v>0</v>
      </c>
      <c r="C528" s="18">
        <f t="shared" ref="C528:M528" si="106">SUM(C524:C527)</f>
        <v>0</v>
      </c>
      <c r="D528" s="18">
        <f t="shared" si="106"/>
        <v>0</v>
      </c>
      <c r="E528" s="18">
        <f t="shared" si="106"/>
        <v>0</v>
      </c>
      <c r="F528" s="18">
        <f t="shared" si="106"/>
        <v>0</v>
      </c>
      <c r="G528" s="18">
        <f t="shared" si="106"/>
        <v>0</v>
      </c>
      <c r="H528" s="18">
        <f t="shared" si="106"/>
        <v>0</v>
      </c>
      <c r="I528" s="18">
        <f t="shared" si="106"/>
        <v>0</v>
      </c>
      <c r="J528" s="18">
        <f t="shared" si="106"/>
        <v>0</v>
      </c>
      <c r="K528" s="18">
        <f t="shared" si="106"/>
        <v>0</v>
      </c>
      <c r="L528" s="18">
        <f t="shared" si="106"/>
        <v>0</v>
      </c>
      <c r="M528" s="18">
        <f t="shared" si="106"/>
        <v>0</v>
      </c>
      <c r="N528" s="18" t="e">
        <f>IF(N525="",N524*4,IF(N526="",(N525+N524)*2,IF(N527="",((N526+N525+N524)/3)*4,SUM(N524:N527))))</f>
        <v>#VALUE!</v>
      </c>
      <c r="O528" s="18" t="e">
        <f>IF(O525="",O524*4,IF(O526="",(O525+O524)*2,IF(O527="",((O526+O525+O524)/3)*4,SUM(O524:O527))))</f>
        <v>#VALUE!</v>
      </c>
      <c r="P528" s="18">
        <f>IF(P525="",P524*4,IF(P526="",(P525+P524)*2,IF(P527="",((P526+P525+P524)/3)*4,SUM(P524:P527))))</f>
        <v>97004.02</v>
      </c>
      <c r="Q528" s="18" t="e">
        <f>IF(Q525="",Q524*4,IF(Q526="",(Q525+Q524)*2,IF(Q527="",((Q526+Q525+Q524)/3)*4,SUM(Q524:Q527))))</f>
        <v>#VALUE!</v>
      </c>
      <c r="R528" s="6"/>
      <c r="S528" s="9" t="s">
        <v>15</v>
      </c>
    </row>
    <row r="529" spans="1:19">
      <c r="B529" s="10" t="e">
        <f t="shared" ref="B529:O529" si="107">+B528/(B$465+B$472)</f>
        <v>#DIV/0!</v>
      </c>
      <c r="C529" s="10" t="e">
        <f t="shared" si="107"/>
        <v>#DIV/0!</v>
      </c>
      <c r="D529" s="10" t="e">
        <f t="shared" si="107"/>
        <v>#DIV/0!</v>
      </c>
      <c r="E529" s="10" t="e">
        <f t="shared" si="107"/>
        <v>#DIV/0!</v>
      </c>
      <c r="F529" s="10" t="e">
        <f t="shared" si="107"/>
        <v>#DIV/0!</v>
      </c>
      <c r="G529" s="10" t="e">
        <f t="shared" si="107"/>
        <v>#DIV/0!</v>
      </c>
      <c r="H529" s="10" t="e">
        <f t="shared" si="107"/>
        <v>#DIV/0!</v>
      </c>
      <c r="I529" s="10" t="e">
        <f t="shared" si="107"/>
        <v>#DIV/0!</v>
      </c>
      <c r="J529" s="10" t="e">
        <f t="shared" si="107"/>
        <v>#DIV/0!</v>
      </c>
      <c r="K529" s="10" t="e">
        <f t="shared" si="107"/>
        <v>#DIV/0!</v>
      </c>
      <c r="L529" s="10" t="e">
        <f t="shared" si="107"/>
        <v>#DIV/0!</v>
      </c>
      <c r="M529" s="10" t="e">
        <f t="shared" si="107"/>
        <v>#DIV/0!</v>
      </c>
      <c r="N529" s="10" t="e">
        <f t="shared" si="107"/>
        <v>#VALUE!</v>
      </c>
      <c r="O529" s="10" t="e">
        <f t="shared" si="107"/>
        <v>#VALUE!</v>
      </c>
      <c r="P529" s="10">
        <f t="shared" ref="P529:Q529" si="108">+P528/(P$465+P$472)</f>
        <v>6.6559125757275087E-2</v>
      </c>
      <c r="Q529" s="10" t="e">
        <f t="shared" si="108"/>
        <v>#VALUE!</v>
      </c>
      <c r="R529" s="6"/>
      <c r="S529" s="11" t="s">
        <v>380</v>
      </c>
    </row>
    <row r="530" spans="1:19" s="87" customFormat="1">
      <c r="A530" s="86"/>
      <c r="B530" s="19"/>
      <c r="C530" s="10" t="e">
        <f t="shared" ref="C530:M530" si="109">C528/B528-1</f>
        <v>#DIV/0!</v>
      </c>
      <c r="D530" s="10" t="e">
        <f t="shared" si="109"/>
        <v>#DIV/0!</v>
      </c>
      <c r="E530" s="10" t="e">
        <f t="shared" si="109"/>
        <v>#DIV/0!</v>
      </c>
      <c r="F530" s="10" t="e">
        <f t="shared" si="109"/>
        <v>#DIV/0!</v>
      </c>
      <c r="G530" s="10" t="e">
        <f t="shared" si="109"/>
        <v>#DIV/0!</v>
      </c>
      <c r="H530" s="10" t="e">
        <f t="shared" si="109"/>
        <v>#DIV/0!</v>
      </c>
      <c r="I530" s="10" t="e">
        <f t="shared" si="109"/>
        <v>#DIV/0!</v>
      </c>
      <c r="J530" s="10" t="e">
        <f t="shared" si="109"/>
        <v>#DIV/0!</v>
      </c>
      <c r="K530" s="10" t="e">
        <f t="shared" si="109"/>
        <v>#DIV/0!</v>
      </c>
      <c r="L530" s="10" t="e">
        <f t="shared" si="109"/>
        <v>#DIV/0!</v>
      </c>
      <c r="M530" s="10" t="e">
        <f t="shared" si="109"/>
        <v>#DIV/0!</v>
      </c>
      <c r="N530" s="10" t="e">
        <f>N528/M528-1</f>
        <v>#VALUE!</v>
      </c>
      <c r="O530" s="10" t="e">
        <f>O528/N528-1</f>
        <v>#VALUE!</v>
      </c>
      <c r="P530" s="10" t="e">
        <f>P528/O528-1</f>
        <v>#VALUE!</v>
      </c>
      <c r="Q530" s="10" t="e">
        <f>Q528/P528-1</f>
        <v>#VALUE!</v>
      </c>
      <c r="R530" s="17"/>
      <c r="S530" s="14" t="s">
        <v>20</v>
      </c>
    </row>
    <row r="531" spans="1:19">
      <c r="B531" s="172" t="s">
        <v>351</v>
      </c>
      <c r="C531" s="172"/>
      <c r="D531" s="172"/>
      <c r="E531" s="172"/>
      <c r="F531" s="172"/>
      <c r="G531" s="172"/>
      <c r="H531" s="172"/>
      <c r="I531" s="172"/>
      <c r="J531" s="172"/>
      <c r="K531" s="172"/>
      <c r="L531" s="172"/>
      <c r="M531" s="172"/>
      <c r="N531" s="172"/>
      <c r="O531" s="116"/>
      <c r="P531" s="116"/>
      <c r="Q531" s="116"/>
      <c r="R531" s="6"/>
      <c r="S531" s="3"/>
    </row>
    <row r="532" spans="1:19">
      <c r="B532" s="16" t="str">
        <f t="shared" ref="B532:Q535" si="110">IFERROR(VLOOKUP($B$531,$130:$216,MATCH($S532&amp;"/"&amp;B$348,$128:$128,0),FALSE),"")</f>
        <v/>
      </c>
      <c r="C532" s="16" t="str">
        <f t="shared" si="110"/>
        <v/>
      </c>
      <c r="D532" s="16" t="str">
        <f t="shared" si="110"/>
        <v/>
      </c>
      <c r="E532" s="16" t="str">
        <f t="shared" si="110"/>
        <v/>
      </c>
      <c r="F532" s="16" t="str">
        <f t="shared" si="110"/>
        <v/>
      </c>
      <c r="G532" s="16" t="str">
        <f t="shared" si="110"/>
        <v/>
      </c>
      <c r="H532" s="16" t="str">
        <f t="shared" si="110"/>
        <v/>
      </c>
      <c r="I532" s="16" t="str">
        <f t="shared" si="110"/>
        <v/>
      </c>
      <c r="J532" s="16" t="str">
        <f t="shared" si="110"/>
        <v/>
      </c>
      <c r="K532" s="16" t="str">
        <f t="shared" si="110"/>
        <v/>
      </c>
      <c r="L532" s="16" t="str">
        <f t="shared" si="110"/>
        <v/>
      </c>
      <c r="M532" s="16" t="str">
        <f t="shared" si="110"/>
        <v/>
      </c>
      <c r="N532" s="16" t="str">
        <f t="shared" si="110"/>
        <v/>
      </c>
      <c r="O532" s="16" t="str">
        <f t="shared" si="110"/>
        <v/>
      </c>
      <c r="P532" s="16">
        <f t="shared" si="110"/>
        <v>56848.639999999999</v>
      </c>
      <c r="Q532" s="16" t="str">
        <f t="shared" si="110"/>
        <v/>
      </c>
      <c r="R532" s="6"/>
      <c r="S532" s="9" t="s">
        <v>12</v>
      </c>
    </row>
    <row r="533" spans="1:19">
      <c r="B533" s="7" t="str">
        <f t="shared" si="110"/>
        <v/>
      </c>
      <c r="C533" s="7" t="str">
        <f t="shared" si="110"/>
        <v/>
      </c>
      <c r="D533" s="7" t="str">
        <f t="shared" si="110"/>
        <v/>
      </c>
      <c r="E533" s="7" t="str">
        <f t="shared" si="110"/>
        <v/>
      </c>
      <c r="F533" s="7" t="str">
        <f t="shared" si="110"/>
        <v/>
      </c>
      <c r="G533" s="7" t="str">
        <f t="shared" si="110"/>
        <v/>
      </c>
      <c r="H533" s="7" t="str">
        <f t="shared" si="110"/>
        <v/>
      </c>
      <c r="I533" s="7" t="str">
        <f t="shared" si="110"/>
        <v/>
      </c>
      <c r="J533" s="7" t="str">
        <f t="shared" si="110"/>
        <v/>
      </c>
      <c r="K533" s="7" t="str">
        <f t="shared" si="110"/>
        <v/>
      </c>
      <c r="L533" s="7" t="str">
        <f t="shared" si="110"/>
        <v/>
      </c>
      <c r="M533" s="7" t="str">
        <f t="shared" si="110"/>
        <v/>
      </c>
      <c r="N533" s="7" t="str">
        <f t="shared" si="110"/>
        <v/>
      </c>
      <c r="O533" s="7" t="str">
        <f t="shared" si="110"/>
        <v/>
      </c>
      <c r="P533" s="7">
        <f t="shared" si="110"/>
        <v>51354.99</v>
      </c>
      <c r="Q533" s="7" t="str">
        <f t="shared" si="110"/>
        <v/>
      </c>
      <c r="R533" s="6"/>
      <c r="S533" s="9" t="s">
        <v>13</v>
      </c>
    </row>
    <row r="534" spans="1:19">
      <c r="B534" s="7" t="str">
        <f t="shared" si="110"/>
        <v/>
      </c>
      <c r="C534" s="7" t="str">
        <f t="shared" si="110"/>
        <v/>
      </c>
      <c r="D534" s="7" t="str">
        <f t="shared" si="110"/>
        <v/>
      </c>
      <c r="E534" s="7" t="str">
        <f t="shared" si="110"/>
        <v/>
      </c>
      <c r="F534" s="7" t="str">
        <f t="shared" si="110"/>
        <v/>
      </c>
      <c r="G534" s="7" t="str">
        <f t="shared" si="110"/>
        <v/>
      </c>
      <c r="H534" s="7" t="str">
        <f t="shared" si="110"/>
        <v/>
      </c>
      <c r="I534" s="7" t="str">
        <f t="shared" si="110"/>
        <v/>
      </c>
      <c r="J534" s="7" t="str">
        <f t="shared" si="110"/>
        <v/>
      </c>
      <c r="K534" s="7" t="str">
        <f t="shared" si="110"/>
        <v/>
      </c>
      <c r="L534" s="7" t="str">
        <f t="shared" si="110"/>
        <v/>
      </c>
      <c r="M534" s="7" t="str">
        <f t="shared" si="110"/>
        <v/>
      </c>
      <c r="N534" s="7" t="str">
        <f t="shared" si="110"/>
        <v/>
      </c>
      <c r="O534" s="7" t="str">
        <f t="shared" si="110"/>
        <v/>
      </c>
      <c r="P534" s="7">
        <f t="shared" si="110"/>
        <v>57380.68</v>
      </c>
      <c r="Q534" s="7" t="str">
        <f t="shared" si="110"/>
        <v/>
      </c>
      <c r="R534" s="6"/>
      <c r="S534" s="9" t="s">
        <v>14</v>
      </c>
    </row>
    <row r="535" spans="1:19">
      <c r="B535" s="18" t="str">
        <f t="shared" si="110"/>
        <v/>
      </c>
      <c r="C535" s="18" t="str">
        <f t="shared" si="110"/>
        <v/>
      </c>
      <c r="D535" s="18" t="str">
        <f t="shared" si="110"/>
        <v/>
      </c>
      <c r="E535" s="18" t="str">
        <f t="shared" si="110"/>
        <v/>
      </c>
      <c r="F535" s="18" t="str">
        <f t="shared" si="110"/>
        <v/>
      </c>
      <c r="G535" s="18" t="str">
        <f t="shared" si="110"/>
        <v/>
      </c>
      <c r="H535" s="18" t="str">
        <f t="shared" si="110"/>
        <v/>
      </c>
      <c r="I535" s="18" t="str">
        <f t="shared" si="110"/>
        <v/>
      </c>
      <c r="J535" s="18" t="str">
        <f t="shared" si="110"/>
        <v/>
      </c>
      <c r="K535" s="18" t="str">
        <f t="shared" si="110"/>
        <v/>
      </c>
      <c r="L535" s="18" t="str">
        <f t="shared" si="110"/>
        <v/>
      </c>
      <c r="M535" s="18" t="str">
        <f t="shared" si="110"/>
        <v/>
      </c>
      <c r="N535" s="18" t="str">
        <f t="shared" si="110"/>
        <v/>
      </c>
      <c r="O535" s="18">
        <f t="shared" si="110"/>
        <v>41259.620000000003</v>
      </c>
      <c r="P535" s="18">
        <f t="shared" si="110"/>
        <v>29413.55</v>
      </c>
      <c r="Q535" s="18" t="str">
        <f t="shared" si="110"/>
        <v/>
      </c>
      <c r="R535" s="6"/>
      <c r="S535" s="9" t="s">
        <v>19</v>
      </c>
    </row>
    <row r="536" spans="1:19">
      <c r="B536" s="25">
        <f t="shared" ref="B536:M536" si="111">SUM(B532:B535)</f>
        <v>0</v>
      </c>
      <c r="C536" s="25">
        <f t="shared" si="111"/>
        <v>0</v>
      </c>
      <c r="D536" s="25">
        <f t="shared" si="111"/>
        <v>0</v>
      </c>
      <c r="E536" s="25">
        <f t="shared" si="111"/>
        <v>0</v>
      </c>
      <c r="F536" s="25">
        <f t="shared" si="111"/>
        <v>0</v>
      </c>
      <c r="G536" s="25">
        <f t="shared" si="111"/>
        <v>0</v>
      </c>
      <c r="H536" s="25">
        <f t="shared" si="111"/>
        <v>0</v>
      </c>
      <c r="I536" s="25">
        <f t="shared" si="111"/>
        <v>0</v>
      </c>
      <c r="J536" s="25">
        <f t="shared" si="111"/>
        <v>0</v>
      </c>
      <c r="K536" s="25">
        <f t="shared" si="111"/>
        <v>0</v>
      </c>
      <c r="L536" s="25">
        <f t="shared" si="111"/>
        <v>0</v>
      </c>
      <c r="M536" s="25">
        <f t="shared" si="111"/>
        <v>0</v>
      </c>
      <c r="N536" s="25" t="e">
        <f>IF(N533="",N532*4,IF(N534="",(N533+N532)*2,IF(N535="",((N534+N533+N532)/3)*4,SUM(N532:N535))))</f>
        <v>#VALUE!</v>
      </c>
      <c r="O536" s="25" t="e">
        <f>IF(O533="",O532*4,IF(O534="",(O533+O532)*2,IF(O535="",((O534+O533+O532)/3)*4,SUM(O532:O535))))</f>
        <v>#VALUE!</v>
      </c>
      <c r="P536" s="25">
        <f>IF(P533="",P532*4,IF(P534="",(P533+P532)*2,IF(P535="",((P534+P533+P532)/3)*4,SUM(P532:P535))))</f>
        <v>194997.86</v>
      </c>
      <c r="Q536" s="25" t="e">
        <f>IF(Q533="",Q532*4,IF(Q534="",(Q533+Q532)*2,IF(Q535="",((Q534+Q533+Q532)/3)*4,SUM(Q532:Q535))))</f>
        <v>#VALUE!</v>
      </c>
      <c r="R536" s="6"/>
      <c r="S536" s="9" t="s">
        <v>15</v>
      </c>
    </row>
    <row r="537" spans="1:19">
      <c r="B537" s="21" t="e">
        <f t="shared" ref="B537:O537" si="112">+B536/(B$465+B$472)</f>
        <v>#DIV/0!</v>
      </c>
      <c r="C537" s="10" t="e">
        <f t="shared" si="112"/>
        <v>#DIV/0!</v>
      </c>
      <c r="D537" s="10" t="e">
        <f t="shared" si="112"/>
        <v>#DIV/0!</v>
      </c>
      <c r="E537" s="10" t="e">
        <f t="shared" si="112"/>
        <v>#DIV/0!</v>
      </c>
      <c r="F537" s="10" t="e">
        <f t="shared" si="112"/>
        <v>#DIV/0!</v>
      </c>
      <c r="G537" s="10" t="e">
        <f t="shared" si="112"/>
        <v>#DIV/0!</v>
      </c>
      <c r="H537" s="10" t="e">
        <f t="shared" si="112"/>
        <v>#DIV/0!</v>
      </c>
      <c r="I537" s="10" t="e">
        <f t="shared" si="112"/>
        <v>#DIV/0!</v>
      </c>
      <c r="J537" s="10" t="e">
        <f t="shared" si="112"/>
        <v>#DIV/0!</v>
      </c>
      <c r="K537" s="10" t="e">
        <f t="shared" si="112"/>
        <v>#DIV/0!</v>
      </c>
      <c r="L537" s="10" t="e">
        <f t="shared" si="112"/>
        <v>#DIV/0!</v>
      </c>
      <c r="M537" s="10" t="e">
        <f t="shared" si="112"/>
        <v>#DIV/0!</v>
      </c>
      <c r="N537" s="10" t="e">
        <f t="shared" si="112"/>
        <v>#VALUE!</v>
      </c>
      <c r="O537" s="10" t="e">
        <f t="shared" si="112"/>
        <v>#VALUE!</v>
      </c>
      <c r="P537" s="10">
        <f t="shared" ref="P537:Q537" si="113">+P536/(P$465+P$472)</f>
        <v>0.13379741464466649</v>
      </c>
      <c r="Q537" s="10" t="e">
        <f t="shared" si="113"/>
        <v>#VALUE!</v>
      </c>
      <c r="R537" s="6"/>
      <c r="S537" s="11" t="s">
        <v>380</v>
      </c>
    </row>
    <row r="538" spans="1:19" s="87" customFormat="1">
      <c r="A538" s="86"/>
      <c r="B538" s="19"/>
      <c r="C538" s="10" t="e">
        <f t="shared" ref="C538:M538" si="114">C536/B536-1</f>
        <v>#DIV/0!</v>
      </c>
      <c r="D538" s="10" t="e">
        <f t="shared" si="114"/>
        <v>#DIV/0!</v>
      </c>
      <c r="E538" s="10" t="e">
        <f t="shared" si="114"/>
        <v>#DIV/0!</v>
      </c>
      <c r="F538" s="10" t="e">
        <f t="shared" si="114"/>
        <v>#DIV/0!</v>
      </c>
      <c r="G538" s="10" t="e">
        <f t="shared" si="114"/>
        <v>#DIV/0!</v>
      </c>
      <c r="H538" s="10" t="e">
        <f t="shared" si="114"/>
        <v>#DIV/0!</v>
      </c>
      <c r="I538" s="10" t="e">
        <f t="shared" si="114"/>
        <v>#DIV/0!</v>
      </c>
      <c r="J538" s="10" t="e">
        <f t="shared" si="114"/>
        <v>#DIV/0!</v>
      </c>
      <c r="K538" s="10" t="e">
        <f t="shared" si="114"/>
        <v>#DIV/0!</v>
      </c>
      <c r="L538" s="10" t="e">
        <f t="shared" si="114"/>
        <v>#DIV/0!</v>
      </c>
      <c r="M538" s="10" t="e">
        <f t="shared" si="114"/>
        <v>#DIV/0!</v>
      </c>
      <c r="N538" s="10" t="e">
        <f>N536/M536-1</f>
        <v>#VALUE!</v>
      </c>
      <c r="O538" s="10" t="e">
        <f>O536/N536-1</f>
        <v>#VALUE!</v>
      </c>
      <c r="P538" s="10" t="e">
        <f>P536/O536-1</f>
        <v>#VALUE!</v>
      </c>
      <c r="Q538" s="10" t="e">
        <f>Q536/P536-1</f>
        <v>#VALUE!</v>
      </c>
      <c r="R538" s="17"/>
      <c r="S538" s="14" t="s">
        <v>20</v>
      </c>
    </row>
    <row r="539" spans="1:19">
      <c r="B539" s="173" t="s">
        <v>7</v>
      </c>
      <c r="C539" s="173"/>
      <c r="D539" s="173"/>
      <c r="E539" s="173"/>
      <c r="F539" s="173"/>
      <c r="G539" s="173"/>
      <c r="H539" s="173"/>
      <c r="I539" s="173"/>
      <c r="J539" s="173"/>
      <c r="K539" s="173"/>
      <c r="L539" s="173"/>
      <c r="M539" s="173"/>
      <c r="N539" s="173"/>
      <c r="O539" s="117"/>
      <c r="P539" s="117"/>
      <c r="Q539" s="117"/>
      <c r="R539" s="6"/>
      <c r="S539" s="3"/>
    </row>
    <row r="540" spans="1:19">
      <c r="B540" s="16" t="str">
        <f t="shared" ref="B540:Q543" si="115">IFERROR(VLOOKUP($B$539,$130:$216,MATCH($S540&amp;"/"&amp;B$348,$128:$128,0),FALSE),"")</f>
        <v/>
      </c>
      <c r="C540" s="16" t="str">
        <f t="shared" si="115"/>
        <v/>
      </c>
      <c r="D540" s="16" t="str">
        <f t="shared" si="115"/>
        <v/>
      </c>
      <c r="E540" s="16" t="str">
        <f t="shared" si="115"/>
        <v/>
      </c>
      <c r="F540" s="16" t="str">
        <f t="shared" si="115"/>
        <v/>
      </c>
      <c r="G540" s="16" t="str">
        <f t="shared" si="115"/>
        <v/>
      </c>
      <c r="H540" s="16" t="str">
        <f t="shared" si="115"/>
        <v/>
      </c>
      <c r="I540" s="16" t="str">
        <f t="shared" si="115"/>
        <v/>
      </c>
      <c r="J540" s="16" t="str">
        <f t="shared" si="115"/>
        <v/>
      </c>
      <c r="K540" s="16" t="str">
        <f t="shared" si="115"/>
        <v/>
      </c>
      <c r="L540" s="16" t="str">
        <f t="shared" si="115"/>
        <v/>
      </c>
      <c r="M540" s="16" t="str">
        <f t="shared" si="115"/>
        <v/>
      </c>
      <c r="N540" s="16" t="str">
        <f t="shared" si="115"/>
        <v/>
      </c>
      <c r="O540" s="16" t="str">
        <f t="shared" si="115"/>
        <v/>
      </c>
      <c r="P540" s="16">
        <f t="shared" si="115"/>
        <v>0</v>
      </c>
      <c r="Q540" s="16" t="str">
        <f t="shared" si="115"/>
        <v/>
      </c>
      <c r="R540" s="6"/>
      <c r="S540" s="9" t="s">
        <v>12</v>
      </c>
    </row>
    <row r="541" spans="1:19">
      <c r="B541" s="7" t="str">
        <f t="shared" si="115"/>
        <v/>
      </c>
      <c r="C541" s="7" t="str">
        <f t="shared" si="115"/>
        <v/>
      </c>
      <c r="D541" s="7" t="str">
        <f t="shared" si="115"/>
        <v/>
      </c>
      <c r="E541" s="7" t="str">
        <f t="shared" si="115"/>
        <v/>
      </c>
      <c r="F541" s="7" t="str">
        <f t="shared" si="115"/>
        <v/>
      </c>
      <c r="G541" s="7" t="str">
        <f t="shared" si="115"/>
        <v/>
      </c>
      <c r="H541" s="7" t="str">
        <f t="shared" si="115"/>
        <v/>
      </c>
      <c r="I541" s="7" t="str">
        <f t="shared" si="115"/>
        <v/>
      </c>
      <c r="J541" s="7" t="str">
        <f t="shared" si="115"/>
        <v/>
      </c>
      <c r="K541" s="7" t="str">
        <f t="shared" si="115"/>
        <v/>
      </c>
      <c r="L541" s="7" t="str">
        <f t="shared" si="115"/>
        <v/>
      </c>
      <c r="M541" s="7" t="str">
        <f t="shared" si="115"/>
        <v/>
      </c>
      <c r="N541" s="7" t="str">
        <f t="shared" si="115"/>
        <v/>
      </c>
      <c r="O541" s="7" t="str">
        <f t="shared" si="115"/>
        <v/>
      </c>
      <c r="P541" s="7">
        <f t="shared" si="115"/>
        <v>0</v>
      </c>
      <c r="Q541" s="7" t="str">
        <f t="shared" si="115"/>
        <v/>
      </c>
      <c r="R541" s="6"/>
      <c r="S541" s="9" t="s">
        <v>13</v>
      </c>
    </row>
    <row r="542" spans="1:19">
      <c r="B542" s="7" t="str">
        <f t="shared" si="115"/>
        <v/>
      </c>
      <c r="C542" s="7" t="str">
        <f t="shared" si="115"/>
        <v/>
      </c>
      <c r="D542" s="7" t="str">
        <f t="shared" si="115"/>
        <v/>
      </c>
      <c r="E542" s="7" t="str">
        <f t="shared" si="115"/>
        <v/>
      </c>
      <c r="F542" s="7" t="str">
        <f t="shared" si="115"/>
        <v/>
      </c>
      <c r="G542" s="7" t="str">
        <f t="shared" si="115"/>
        <v/>
      </c>
      <c r="H542" s="7" t="str">
        <f t="shared" si="115"/>
        <v/>
      </c>
      <c r="I542" s="7" t="str">
        <f t="shared" si="115"/>
        <v/>
      </c>
      <c r="J542" s="7" t="str">
        <f t="shared" si="115"/>
        <v/>
      </c>
      <c r="K542" s="7" t="str">
        <f t="shared" si="115"/>
        <v/>
      </c>
      <c r="L542" s="7" t="str">
        <f t="shared" si="115"/>
        <v/>
      </c>
      <c r="M542" s="7" t="str">
        <f t="shared" si="115"/>
        <v/>
      </c>
      <c r="N542" s="7" t="str">
        <f t="shared" si="115"/>
        <v/>
      </c>
      <c r="O542" s="7" t="str">
        <f t="shared" si="115"/>
        <v/>
      </c>
      <c r="P542" s="7">
        <f t="shared" si="115"/>
        <v>0</v>
      </c>
      <c r="Q542" s="7" t="str">
        <f t="shared" si="115"/>
        <v/>
      </c>
      <c r="R542" s="6"/>
      <c r="S542" s="9" t="s">
        <v>14</v>
      </c>
    </row>
    <row r="543" spans="1:19">
      <c r="B543" s="18" t="str">
        <f t="shared" si="115"/>
        <v/>
      </c>
      <c r="C543" s="18" t="str">
        <f t="shared" si="115"/>
        <v/>
      </c>
      <c r="D543" s="18" t="str">
        <f t="shared" si="115"/>
        <v/>
      </c>
      <c r="E543" s="18" t="str">
        <f t="shared" si="115"/>
        <v/>
      </c>
      <c r="F543" s="18" t="str">
        <f t="shared" si="115"/>
        <v/>
      </c>
      <c r="G543" s="18" t="str">
        <f t="shared" si="115"/>
        <v/>
      </c>
      <c r="H543" s="18" t="str">
        <f t="shared" si="115"/>
        <v/>
      </c>
      <c r="I543" s="18" t="str">
        <f t="shared" si="115"/>
        <v/>
      </c>
      <c r="J543" s="18" t="str">
        <f t="shared" si="115"/>
        <v/>
      </c>
      <c r="K543" s="18" t="str">
        <f t="shared" si="115"/>
        <v/>
      </c>
      <c r="L543" s="18" t="str">
        <f t="shared" si="115"/>
        <v/>
      </c>
      <c r="M543" s="18" t="str">
        <f t="shared" si="115"/>
        <v/>
      </c>
      <c r="N543" s="18" t="str">
        <f t="shared" si="115"/>
        <v/>
      </c>
      <c r="O543" s="18">
        <f t="shared" si="115"/>
        <v>0</v>
      </c>
      <c r="P543" s="18">
        <f t="shared" si="115"/>
        <v>0</v>
      </c>
      <c r="Q543" s="18" t="str">
        <f t="shared" si="115"/>
        <v/>
      </c>
      <c r="R543" s="6"/>
      <c r="S543" s="9" t="s">
        <v>19</v>
      </c>
    </row>
    <row r="544" spans="1:19">
      <c r="B544" s="18">
        <f>SUM(B540:B543)</f>
        <v>0</v>
      </c>
      <c r="C544" s="18">
        <f t="shared" ref="C544:M544" si="116">SUM(C540:C543)</f>
        <v>0</v>
      </c>
      <c r="D544" s="18">
        <f t="shared" si="116"/>
        <v>0</v>
      </c>
      <c r="E544" s="18">
        <f t="shared" si="116"/>
        <v>0</v>
      </c>
      <c r="F544" s="18">
        <f t="shared" si="116"/>
        <v>0</v>
      </c>
      <c r="G544" s="18">
        <f t="shared" si="116"/>
        <v>0</v>
      </c>
      <c r="H544" s="18">
        <f t="shared" si="116"/>
        <v>0</v>
      </c>
      <c r="I544" s="18">
        <f t="shared" si="116"/>
        <v>0</v>
      </c>
      <c r="J544" s="18">
        <f t="shared" si="116"/>
        <v>0</v>
      </c>
      <c r="K544" s="18">
        <f t="shared" si="116"/>
        <v>0</v>
      </c>
      <c r="L544" s="18">
        <f t="shared" si="116"/>
        <v>0</v>
      </c>
      <c r="M544" s="18">
        <f t="shared" si="116"/>
        <v>0</v>
      </c>
      <c r="N544" s="18" t="e">
        <f>IF(N541="",N540*4,IF(N542="",(N541+N540)*2,IF(N543="",((N542+N541+N540)/3)*4,SUM(N540:N543))))</f>
        <v>#VALUE!</v>
      </c>
      <c r="O544" s="18" t="e">
        <f>IF(O541="",O540*4,IF(O542="",(O541+O540)*2,IF(O543="",((O542+O541+O540)/3)*4,SUM(O540:O543))))</f>
        <v>#VALUE!</v>
      </c>
      <c r="P544" s="18">
        <f>IF(P541="",P540*4,IF(P542="",(P541+P540)*2,IF(P543="",((P542+P541+P540)/3)*4,SUM(P540:P543))))</f>
        <v>0</v>
      </c>
      <c r="Q544" s="18" t="e">
        <f>IF(Q541="",Q540*4,IF(Q542="",(Q541+Q540)*2,IF(Q543="",((Q542+Q541+Q540)/3)*4,SUM(Q540:Q543))))</f>
        <v>#VALUE!</v>
      </c>
      <c r="R544" s="6"/>
      <c r="S544" s="9" t="s">
        <v>15</v>
      </c>
    </row>
    <row r="545" spans="1:19">
      <c r="B545" s="21" t="e">
        <f t="shared" ref="B545:O545" si="117">+B544/(B$465+B$472)</f>
        <v>#DIV/0!</v>
      </c>
      <c r="C545" s="22" t="e">
        <f t="shared" si="117"/>
        <v>#DIV/0!</v>
      </c>
      <c r="D545" s="22" t="e">
        <f t="shared" si="117"/>
        <v>#DIV/0!</v>
      </c>
      <c r="E545" s="22" t="e">
        <f t="shared" si="117"/>
        <v>#DIV/0!</v>
      </c>
      <c r="F545" s="22" t="e">
        <f t="shared" si="117"/>
        <v>#DIV/0!</v>
      </c>
      <c r="G545" s="22" t="e">
        <f t="shared" si="117"/>
        <v>#DIV/0!</v>
      </c>
      <c r="H545" s="22" t="e">
        <f t="shared" si="117"/>
        <v>#DIV/0!</v>
      </c>
      <c r="I545" s="22" t="e">
        <f t="shared" si="117"/>
        <v>#DIV/0!</v>
      </c>
      <c r="J545" s="22" t="e">
        <f t="shared" si="117"/>
        <v>#DIV/0!</v>
      </c>
      <c r="K545" s="22" t="e">
        <f t="shared" si="117"/>
        <v>#DIV/0!</v>
      </c>
      <c r="L545" s="22" t="e">
        <f t="shared" si="117"/>
        <v>#DIV/0!</v>
      </c>
      <c r="M545" s="22" t="e">
        <f t="shared" si="117"/>
        <v>#DIV/0!</v>
      </c>
      <c r="N545" s="23" t="e">
        <f t="shared" si="117"/>
        <v>#VALUE!</v>
      </c>
      <c r="O545" s="23" t="e">
        <f t="shared" si="117"/>
        <v>#VALUE!</v>
      </c>
      <c r="P545" s="23">
        <f t="shared" ref="P545:Q545" si="118">+P544/(P$465+P$472)</f>
        <v>0</v>
      </c>
      <c r="Q545" s="23" t="e">
        <f t="shared" si="118"/>
        <v>#VALUE!</v>
      </c>
      <c r="R545" s="6"/>
      <c r="S545" s="11" t="s">
        <v>380</v>
      </c>
    </row>
    <row r="546" spans="1:19">
      <c r="B546" s="171" t="s">
        <v>25</v>
      </c>
      <c r="C546" s="171"/>
      <c r="D546" s="171"/>
      <c r="E546" s="171"/>
      <c r="F546" s="171"/>
      <c r="G546" s="171"/>
      <c r="H546" s="171"/>
      <c r="I546" s="171"/>
      <c r="J546" s="171"/>
      <c r="K546" s="171"/>
      <c r="L546" s="171"/>
      <c r="M546" s="171"/>
      <c r="N546" s="171"/>
      <c r="O546" s="119"/>
      <c r="P546" s="119"/>
      <c r="Q546" s="119"/>
      <c r="R546" s="6"/>
      <c r="S546" s="3"/>
    </row>
    <row r="547" spans="1:19">
      <c r="B547" s="16" t="str">
        <f t="shared" ref="B547:O551" si="119">IFERROR(B507+B468-B532-B540,"")</f>
        <v/>
      </c>
      <c r="C547" s="16" t="str">
        <f t="shared" si="119"/>
        <v/>
      </c>
      <c r="D547" s="16" t="str">
        <f t="shared" si="119"/>
        <v/>
      </c>
      <c r="E547" s="16" t="str">
        <f t="shared" si="119"/>
        <v/>
      </c>
      <c r="F547" s="16" t="str">
        <f t="shared" si="119"/>
        <v/>
      </c>
      <c r="G547" s="16" t="str">
        <f t="shared" si="119"/>
        <v/>
      </c>
      <c r="H547" s="16" t="str">
        <f t="shared" si="119"/>
        <v/>
      </c>
      <c r="I547" s="16" t="str">
        <f t="shared" si="119"/>
        <v/>
      </c>
      <c r="J547" s="16" t="str">
        <f t="shared" si="119"/>
        <v/>
      </c>
      <c r="K547" s="16" t="str">
        <f t="shared" si="119"/>
        <v/>
      </c>
      <c r="L547" s="16" t="str">
        <f t="shared" si="119"/>
        <v/>
      </c>
      <c r="M547" s="16" t="str">
        <f t="shared" si="119"/>
        <v/>
      </c>
      <c r="N547" s="16" t="str">
        <f t="shared" si="119"/>
        <v/>
      </c>
      <c r="O547" s="16" t="str">
        <f t="shared" si="119"/>
        <v/>
      </c>
      <c r="P547" s="16">
        <f t="shared" ref="P547:Q547" si="120">IFERROR(P507+P468-P532-P540,"")</f>
        <v>58792.829999999958</v>
      </c>
      <c r="Q547" s="16" t="str">
        <f t="shared" si="120"/>
        <v/>
      </c>
      <c r="R547" s="6"/>
      <c r="S547" s="9" t="s">
        <v>12</v>
      </c>
    </row>
    <row r="548" spans="1:19">
      <c r="B548" s="7" t="str">
        <f t="shared" si="119"/>
        <v/>
      </c>
      <c r="C548" s="7" t="str">
        <f t="shared" si="119"/>
        <v/>
      </c>
      <c r="D548" s="7" t="str">
        <f t="shared" si="119"/>
        <v/>
      </c>
      <c r="E548" s="7" t="str">
        <f t="shared" si="119"/>
        <v/>
      </c>
      <c r="F548" s="7" t="str">
        <f t="shared" si="119"/>
        <v/>
      </c>
      <c r="G548" s="7" t="str">
        <f t="shared" si="119"/>
        <v/>
      </c>
      <c r="H548" s="7" t="str">
        <f t="shared" si="119"/>
        <v/>
      </c>
      <c r="I548" s="7" t="str">
        <f t="shared" si="119"/>
        <v/>
      </c>
      <c r="J548" s="7" t="str">
        <f t="shared" si="119"/>
        <v/>
      </c>
      <c r="K548" s="7" t="str">
        <f t="shared" si="119"/>
        <v/>
      </c>
      <c r="L548" s="7" t="str">
        <f t="shared" si="119"/>
        <v/>
      </c>
      <c r="M548" s="7" t="str">
        <f t="shared" si="119"/>
        <v/>
      </c>
      <c r="N548" s="7" t="str">
        <f t="shared" si="119"/>
        <v/>
      </c>
      <c r="O548" s="7" t="str">
        <f t="shared" si="119"/>
        <v/>
      </c>
      <c r="P548" s="7">
        <f t="shared" ref="P548:Q548" si="121">IFERROR(P508+P469-P533-P541,"")</f>
        <v>97646.810000000027</v>
      </c>
      <c r="Q548" s="7" t="str">
        <f t="shared" si="121"/>
        <v/>
      </c>
      <c r="R548" s="6"/>
      <c r="S548" s="9" t="s">
        <v>13</v>
      </c>
    </row>
    <row r="549" spans="1:19">
      <c r="B549" s="7" t="str">
        <f t="shared" si="119"/>
        <v/>
      </c>
      <c r="C549" s="7" t="str">
        <f t="shared" si="119"/>
        <v/>
      </c>
      <c r="D549" s="7" t="str">
        <f t="shared" si="119"/>
        <v/>
      </c>
      <c r="E549" s="7" t="str">
        <f t="shared" si="119"/>
        <v/>
      </c>
      <c r="F549" s="7" t="str">
        <f t="shared" si="119"/>
        <v/>
      </c>
      <c r="G549" s="7" t="str">
        <f t="shared" si="119"/>
        <v/>
      </c>
      <c r="H549" s="7" t="str">
        <f t="shared" si="119"/>
        <v/>
      </c>
      <c r="I549" s="7" t="str">
        <f t="shared" si="119"/>
        <v/>
      </c>
      <c r="J549" s="7" t="str">
        <f t="shared" si="119"/>
        <v/>
      </c>
      <c r="K549" s="7" t="str">
        <f t="shared" si="119"/>
        <v/>
      </c>
      <c r="L549" s="7" t="str">
        <f t="shared" si="119"/>
        <v/>
      </c>
      <c r="M549" s="7" t="str">
        <f t="shared" si="119"/>
        <v/>
      </c>
      <c r="N549" s="7" t="str">
        <f t="shared" si="119"/>
        <v/>
      </c>
      <c r="O549" s="7" t="str">
        <f t="shared" si="119"/>
        <v/>
      </c>
      <c r="P549" s="7">
        <f t="shared" ref="P549:Q549" si="122">IFERROR(P509+P470-P534-P542,"")</f>
        <v>65896.949999999983</v>
      </c>
      <c r="Q549" s="7" t="str">
        <f t="shared" si="122"/>
        <v/>
      </c>
      <c r="R549" s="6"/>
      <c r="S549" s="9" t="s">
        <v>14</v>
      </c>
    </row>
    <row r="550" spans="1:19">
      <c r="B550" s="18" t="str">
        <f t="shared" si="119"/>
        <v/>
      </c>
      <c r="C550" s="18" t="str">
        <f t="shared" si="119"/>
        <v/>
      </c>
      <c r="D550" s="18" t="str">
        <f t="shared" si="119"/>
        <v/>
      </c>
      <c r="E550" s="18" t="str">
        <f t="shared" si="119"/>
        <v/>
      </c>
      <c r="F550" s="18" t="str">
        <f t="shared" si="119"/>
        <v/>
      </c>
      <c r="G550" s="18" t="str">
        <f t="shared" si="119"/>
        <v/>
      </c>
      <c r="H550" s="18" t="str">
        <f t="shared" si="119"/>
        <v/>
      </c>
      <c r="I550" s="18" t="str">
        <f t="shared" si="119"/>
        <v/>
      </c>
      <c r="J550" s="18" t="str">
        <f t="shared" si="119"/>
        <v/>
      </c>
      <c r="K550" s="18" t="str">
        <f t="shared" si="119"/>
        <v/>
      </c>
      <c r="L550" s="18" t="str">
        <f t="shared" si="119"/>
        <v/>
      </c>
      <c r="M550" s="18" t="str">
        <f t="shared" si="119"/>
        <v/>
      </c>
      <c r="N550" s="18" t="str">
        <f t="shared" si="119"/>
        <v/>
      </c>
      <c r="O550" s="18">
        <f t="shared" si="119"/>
        <v>28878.689999999995</v>
      </c>
      <c r="P550" s="18">
        <f t="shared" ref="P550:Q550" si="123">IFERROR(P510+P471-P535-P543,"")</f>
        <v>37806.020000000004</v>
      </c>
      <c r="Q550" s="18" t="str">
        <f t="shared" si="123"/>
        <v/>
      </c>
      <c r="R550" s="6"/>
      <c r="S550" s="9" t="s">
        <v>19</v>
      </c>
    </row>
    <row r="551" spans="1:19">
      <c r="B551" s="25">
        <f t="shared" si="119"/>
        <v>0</v>
      </c>
      <c r="C551" s="18">
        <f t="shared" si="119"/>
        <v>0</v>
      </c>
      <c r="D551" s="18">
        <f t="shared" si="119"/>
        <v>0</v>
      </c>
      <c r="E551" s="18">
        <f t="shared" si="119"/>
        <v>0</v>
      </c>
      <c r="F551" s="18">
        <f t="shared" si="119"/>
        <v>0</v>
      </c>
      <c r="G551" s="18">
        <f t="shared" si="119"/>
        <v>0</v>
      </c>
      <c r="H551" s="18">
        <f t="shared" si="119"/>
        <v>0</v>
      </c>
      <c r="I551" s="18">
        <f t="shared" si="119"/>
        <v>0</v>
      </c>
      <c r="J551" s="18">
        <f t="shared" si="119"/>
        <v>0</v>
      </c>
      <c r="K551" s="18">
        <f t="shared" si="119"/>
        <v>0</v>
      </c>
      <c r="L551" s="18">
        <f t="shared" si="119"/>
        <v>0</v>
      </c>
      <c r="M551" s="18">
        <f t="shared" si="119"/>
        <v>0</v>
      </c>
      <c r="N551" s="18" t="str">
        <f t="shared" si="119"/>
        <v/>
      </c>
      <c r="O551" s="18" t="str">
        <f t="shared" si="119"/>
        <v/>
      </c>
      <c r="P551" s="18">
        <f t="shared" ref="P551:Q551" si="124">IFERROR(P511+P472-P536-P544,"")</f>
        <v>260142.60999999993</v>
      </c>
      <c r="Q551" s="18" t="str">
        <f t="shared" si="124"/>
        <v/>
      </c>
      <c r="R551" s="6"/>
      <c r="S551" s="9" t="s">
        <v>15</v>
      </c>
    </row>
    <row r="552" spans="1:19">
      <c r="B552" s="10" t="e">
        <f t="shared" ref="B552:O552" si="125">+B551/(B$465+B$472)</f>
        <v>#DIV/0!</v>
      </c>
      <c r="C552" s="10" t="e">
        <f t="shared" si="125"/>
        <v>#DIV/0!</v>
      </c>
      <c r="D552" s="10" t="e">
        <f t="shared" si="125"/>
        <v>#DIV/0!</v>
      </c>
      <c r="E552" s="10" t="e">
        <f t="shared" si="125"/>
        <v>#DIV/0!</v>
      </c>
      <c r="F552" s="10" t="e">
        <f t="shared" si="125"/>
        <v>#DIV/0!</v>
      </c>
      <c r="G552" s="10" t="e">
        <f t="shared" si="125"/>
        <v>#DIV/0!</v>
      </c>
      <c r="H552" s="10" t="e">
        <f t="shared" si="125"/>
        <v>#DIV/0!</v>
      </c>
      <c r="I552" s="10" t="e">
        <f t="shared" si="125"/>
        <v>#DIV/0!</v>
      </c>
      <c r="J552" s="10" t="e">
        <f t="shared" si="125"/>
        <v>#DIV/0!</v>
      </c>
      <c r="K552" s="10" t="e">
        <f t="shared" si="125"/>
        <v>#DIV/0!</v>
      </c>
      <c r="L552" s="10" t="e">
        <f t="shared" si="125"/>
        <v>#DIV/0!</v>
      </c>
      <c r="M552" s="10" t="e">
        <f t="shared" si="125"/>
        <v>#DIV/0!</v>
      </c>
      <c r="N552" s="10" t="e">
        <f t="shared" si="125"/>
        <v>#VALUE!</v>
      </c>
      <c r="O552" s="10" t="e">
        <f t="shared" si="125"/>
        <v>#VALUE!</v>
      </c>
      <c r="P552" s="10">
        <f t="shared" ref="P552:Q552" si="126">+P551/(P$465+P$472)</f>
        <v>0.17849636225195373</v>
      </c>
      <c r="Q552" s="10" t="e">
        <f t="shared" si="126"/>
        <v>#VALUE!</v>
      </c>
      <c r="R552" s="6"/>
      <c r="S552" s="11" t="s">
        <v>26</v>
      </c>
    </row>
    <row r="553" spans="1:19" s="87" customFormat="1">
      <c r="A553" s="86"/>
      <c r="B553" s="19"/>
      <c r="C553" s="10" t="e">
        <f t="shared" ref="C553:M553" si="127">C551/B551-1</f>
        <v>#DIV/0!</v>
      </c>
      <c r="D553" s="10" t="e">
        <f t="shared" si="127"/>
        <v>#DIV/0!</v>
      </c>
      <c r="E553" s="10" t="e">
        <f t="shared" si="127"/>
        <v>#DIV/0!</v>
      </c>
      <c r="F553" s="10" t="e">
        <f t="shared" si="127"/>
        <v>#DIV/0!</v>
      </c>
      <c r="G553" s="10" t="e">
        <f t="shared" si="127"/>
        <v>#DIV/0!</v>
      </c>
      <c r="H553" s="10" t="e">
        <f t="shared" si="127"/>
        <v>#DIV/0!</v>
      </c>
      <c r="I553" s="10" t="e">
        <f t="shared" si="127"/>
        <v>#DIV/0!</v>
      </c>
      <c r="J553" s="10" t="e">
        <f t="shared" si="127"/>
        <v>#DIV/0!</v>
      </c>
      <c r="K553" s="10" t="e">
        <f t="shared" si="127"/>
        <v>#DIV/0!</v>
      </c>
      <c r="L553" s="10" t="e">
        <f t="shared" si="127"/>
        <v>#DIV/0!</v>
      </c>
      <c r="M553" s="10" t="e">
        <f t="shared" si="127"/>
        <v>#DIV/0!</v>
      </c>
      <c r="N553" s="10" t="e">
        <f>N551/M551-1</f>
        <v>#VALUE!</v>
      </c>
      <c r="O553" s="10" t="e">
        <f>O551/N551-1</f>
        <v>#VALUE!</v>
      </c>
      <c r="P553" s="10" t="e">
        <f>P551/O551-1</f>
        <v>#VALUE!</v>
      </c>
      <c r="Q553" s="10" t="e">
        <f>Q551/P551-1</f>
        <v>#VALUE!</v>
      </c>
      <c r="R553" s="17"/>
      <c r="S553" s="14" t="s">
        <v>20</v>
      </c>
    </row>
    <row r="554" spans="1:19">
      <c r="B554" s="171" t="s">
        <v>27</v>
      </c>
      <c r="C554" s="171"/>
      <c r="D554" s="171"/>
      <c r="E554" s="171"/>
      <c r="F554" s="171"/>
      <c r="G554" s="171"/>
      <c r="H554" s="171"/>
      <c r="I554" s="171"/>
      <c r="J554" s="171"/>
      <c r="K554" s="171"/>
      <c r="L554" s="171"/>
      <c r="M554" s="171"/>
      <c r="N554" s="171"/>
      <c r="O554" s="119"/>
      <c r="P554" s="119"/>
      <c r="Q554" s="119"/>
      <c r="R554" s="6"/>
      <c r="S554" s="11"/>
    </row>
    <row r="555" spans="1:19">
      <c r="B555" s="16" t="str">
        <f t="shared" ref="B555:O555" si="128">IFERROR(B547+B593,"")</f>
        <v/>
      </c>
      <c r="C555" s="16" t="str">
        <f t="shared" si="128"/>
        <v/>
      </c>
      <c r="D555" s="16" t="str">
        <f t="shared" si="128"/>
        <v/>
      </c>
      <c r="E555" s="16" t="str">
        <f t="shared" si="128"/>
        <v/>
      </c>
      <c r="F555" s="16" t="str">
        <f t="shared" si="128"/>
        <v/>
      </c>
      <c r="G555" s="16" t="str">
        <f t="shared" si="128"/>
        <v/>
      </c>
      <c r="H555" s="16" t="str">
        <f t="shared" si="128"/>
        <v/>
      </c>
      <c r="I555" s="16" t="str">
        <f t="shared" si="128"/>
        <v/>
      </c>
      <c r="J555" s="16" t="str">
        <f t="shared" si="128"/>
        <v/>
      </c>
      <c r="K555" s="16" t="str">
        <f t="shared" si="128"/>
        <v/>
      </c>
      <c r="L555" s="16" t="str">
        <f t="shared" si="128"/>
        <v/>
      </c>
      <c r="M555" s="16" t="str">
        <f t="shared" si="128"/>
        <v/>
      </c>
      <c r="N555" s="16" t="str">
        <f t="shared" si="128"/>
        <v/>
      </c>
      <c r="O555" s="16" t="str">
        <f t="shared" si="128"/>
        <v/>
      </c>
      <c r="P555" s="16">
        <f t="shared" ref="P555:Q555" si="129">IFERROR(P547+P593,"")</f>
        <v>69592.869999999966</v>
      </c>
      <c r="Q555" s="16" t="str">
        <f t="shared" si="129"/>
        <v/>
      </c>
      <c r="R555" s="6"/>
      <c r="S555" s="9" t="s">
        <v>12</v>
      </c>
    </row>
    <row r="556" spans="1:19">
      <c r="B556" s="7" t="str">
        <f t="shared" ref="B556:O558" si="130">IFERROR(B548+B594-B593,"")</f>
        <v/>
      </c>
      <c r="C556" s="7" t="str">
        <f t="shared" si="130"/>
        <v/>
      </c>
      <c r="D556" s="7" t="str">
        <f t="shared" si="130"/>
        <v/>
      </c>
      <c r="E556" s="7" t="str">
        <f t="shared" si="130"/>
        <v/>
      </c>
      <c r="F556" s="7" t="str">
        <f t="shared" si="130"/>
        <v/>
      </c>
      <c r="G556" s="7" t="str">
        <f t="shared" si="130"/>
        <v/>
      </c>
      <c r="H556" s="7" t="str">
        <f t="shared" si="130"/>
        <v/>
      </c>
      <c r="I556" s="7" t="str">
        <f t="shared" si="130"/>
        <v/>
      </c>
      <c r="J556" s="7" t="str">
        <f t="shared" si="130"/>
        <v/>
      </c>
      <c r="K556" s="7" t="str">
        <f t="shared" si="130"/>
        <v/>
      </c>
      <c r="L556" s="7" t="str">
        <f t="shared" si="130"/>
        <v/>
      </c>
      <c r="M556" s="7" t="str">
        <f t="shared" si="130"/>
        <v/>
      </c>
      <c r="N556" s="7" t="str">
        <f t="shared" si="130"/>
        <v/>
      </c>
      <c r="O556" s="7" t="str">
        <f t="shared" si="130"/>
        <v/>
      </c>
      <c r="P556" s="7">
        <f t="shared" ref="P556:Q556" si="131">IFERROR(P548+P594-P593,"")</f>
        <v>109249.99000000002</v>
      </c>
      <c r="Q556" s="7" t="str">
        <f t="shared" si="131"/>
        <v/>
      </c>
      <c r="R556" s="6"/>
      <c r="S556" s="9" t="s">
        <v>13</v>
      </c>
    </row>
    <row r="557" spans="1:19">
      <c r="B557" s="7" t="str">
        <f t="shared" si="130"/>
        <v/>
      </c>
      <c r="C557" s="7" t="str">
        <f t="shared" si="130"/>
        <v/>
      </c>
      <c r="D557" s="7" t="str">
        <f t="shared" si="130"/>
        <v/>
      </c>
      <c r="E557" s="7" t="str">
        <f t="shared" si="130"/>
        <v/>
      </c>
      <c r="F557" s="7" t="str">
        <f t="shared" si="130"/>
        <v/>
      </c>
      <c r="G557" s="7" t="str">
        <f t="shared" si="130"/>
        <v/>
      </c>
      <c r="H557" s="7" t="str">
        <f t="shared" si="130"/>
        <v/>
      </c>
      <c r="I557" s="7" t="str">
        <f t="shared" si="130"/>
        <v/>
      </c>
      <c r="J557" s="7" t="str">
        <f t="shared" si="130"/>
        <v/>
      </c>
      <c r="K557" s="7" t="str">
        <f t="shared" si="130"/>
        <v/>
      </c>
      <c r="L557" s="7" t="str">
        <f t="shared" si="130"/>
        <v/>
      </c>
      <c r="M557" s="7" t="str">
        <f t="shared" si="130"/>
        <v/>
      </c>
      <c r="N557" s="7" t="str">
        <f t="shared" si="130"/>
        <v/>
      </c>
      <c r="O557" s="7" t="str">
        <f t="shared" si="130"/>
        <v/>
      </c>
      <c r="P557" s="7">
        <f t="shared" ref="P557:Q557" si="132">IFERROR(P549+P595-P594,"")</f>
        <v>78524.639999999985</v>
      </c>
      <c r="Q557" s="7" t="str">
        <f t="shared" si="132"/>
        <v/>
      </c>
      <c r="R557" s="6"/>
      <c r="S557" s="9" t="s">
        <v>14</v>
      </c>
    </row>
    <row r="558" spans="1:19">
      <c r="B558" s="18" t="str">
        <f t="shared" si="130"/>
        <v/>
      </c>
      <c r="C558" s="18" t="str">
        <f t="shared" si="130"/>
        <v/>
      </c>
      <c r="D558" s="18" t="str">
        <f t="shared" si="130"/>
        <v/>
      </c>
      <c r="E558" s="18" t="str">
        <f t="shared" si="130"/>
        <v/>
      </c>
      <c r="F558" s="18" t="str">
        <f t="shared" si="130"/>
        <v/>
      </c>
      <c r="G558" s="18" t="str">
        <f t="shared" si="130"/>
        <v/>
      </c>
      <c r="H558" s="18" t="str">
        <f t="shared" si="130"/>
        <v/>
      </c>
      <c r="I558" s="18" t="str">
        <f t="shared" si="130"/>
        <v/>
      </c>
      <c r="J558" s="18" t="str">
        <f t="shared" si="130"/>
        <v/>
      </c>
      <c r="K558" s="18" t="str">
        <f t="shared" si="130"/>
        <v/>
      </c>
      <c r="L558" s="18" t="str">
        <f t="shared" si="130"/>
        <v/>
      </c>
      <c r="M558" s="18" t="str">
        <f t="shared" si="130"/>
        <v/>
      </c>
      <c r="N558" s="18" t="str">
        <f t="shared" si="130"/>
        <v/>
      </c>
      <c r="O558" s="18" t="str">
        <f t="shared" si="130"/>
        <v/>
      </c>
      <c r="P558" s="18">
        <f t="shared" ref="P558:Q558" si="133">IFERROR(P550+P596-P595,"")</f>
        <v>50169.260000000009</v>
      </c>
      <c r="Q558" s="18" t="str">
        <f t="shared" si="133"/>
        <v/>
      </c>
      <c r="R558" s="6"/>
      <c r="S558" s="9" t="s">
        <v>19</v>
      </c>
    </row>
    <row r="559" spans="1:19">
      <c r="B559" s="25" t="str">
        <f t="shared" ref="B559:O559" si="134">IFERROR(B551+B596,"")</f>
        <v/>
      </c>
      <c r="C559" s="18" t="str">
        <f t="shared" si="134"/>
        <v/>
      </c>
      <c r="D559" s="18" t="str">
        <f t="shared" si="134"/>
        <v/>
      </c>
      <c r="E559" s="18" t="str">
        <f t="shared" si="134"/>
        <v/>
      </c>
      <c r="F559" s="18" t="str">
        <f t="shared" si="134"/>
        <v/>
      </c>
      <c r="G559" s="18" t="str">
        <f t="shared" si="134"/>
        <v/>
      </c>
      <c r="H559" s="18" t="str">
        <f t="shared" si="134"/>
        <v/>
      </c>
      <c r="I559" s="18" t="str">
        <f t="shared" si="134"/>
        <v/>
      </c>
      <c r="J559" s="18" t="str">
        <f t="shared" si="134"/>
        <v/>
      </c>
      <c r="K559" s="18" t="str">
        <f t="shared" si="134"/>
        <v/>
      </c>
      <c r="L559" s="18" t="str">
        <f t="shared" si="134"/>
        <v/>
      </c>
      <c r="M559" s="18" t="str">
        <f t="shared" si="134"/>
        <v/>
      </c>
      <c r="N559" s="18" t="str">
        <f t="shared" si="134"/>
        <v/>
      </c>
      <c r="O559" s="18" t="str">
        <f t="shared" si="134"/>
        <v/>
      </c>
      <c r="P559" s="18">
        <f t="shared" ref="P559:Q559" si="135">IFERROR(P551+P596,"")</f>
        <v>307536.75999999995</v>
      </c>
      <c r="Q559" s="18" t="str">
        <f t="shared" si="135"/>
        <v/>
      </c>
      <c r="R559" s="6"/>
      <c r="S559" s="9" t="s">
        <v>15</v>
      </c>
    </row>
    <row r="560" spans="1:19">
      <c r="B560" s="10" t="e">
        <f t="shared" ref="B560:O560" si="136">+B559/(B$465+B$472)</f>
        <v>#VALUE!</v>
      </c>
      <c r="C560" s="10" t="e">
        <f t="shared" si="136"/>
        <v>#VALUE!</v>
      </c>
      <c r="D560" s="10" t="e">
        <f t="shared" si="136"/>
        <v>#VALUE!</v>
      </c>
      <c r="E560" s="10" t="e">
        <f t="shared" si="136"/>
        <v>#VALUE!</v>
      </c>
      <c r="F560" s="10" t="e">
        <f t="shared" si="136"/>
        <v>#VALUE!</v>
      </c>
      <c r="G560" s="10" t="e">
        <f t="shared" si="136"/>
        <v>#VALUE!</v>
      </c>
      <c r="H560" s="10" t="e">
        <f t="shared" si="136"/>
        <v>#VALUE!</v>
      </c>
      <c r="I560" s="10" t="e">
        <f t="shared" si="136"/>
        <v>#VALUE!</v>
      </c>
      <c r="J560" s="10" t="e">
        <f t="shared" si="136"/>
        <v>#VALUE!</v>
      </c>
      <c r="K560" s="10" t="e">
        <f t="shared" si="136"/>
        <v>#VALUE!</v>
      </c>
      <c r="L560" s="10" t="e">
        <f t="shared" si="136"/>
        <v>#VALUE!</v>
      </c>
      <c r="M560" s="10" t="e">
        <f t="shared" si="136"/>
        <v>#VALUE!</v>
      </c>
      <c r="N560" s="10" t="e">
        <f t="shared" si="136"/>
        <v>#VALUE!</v>
      </c>
      <c r="O560" s="10" t="e">
        <f t="shared" si="136"/>
        <v>#VALUE!</v>
      </c>
      <c r="P560" s="10">
        <f t="shared" ref="P560:Q560" si="137">+P559/(P$465+P$472)</f>
        <v>0.2110157690766313</v>
      </c>
      <c r="Q560" s="10" t="e">
        <f t="shared" si="137"/>
        <v>#VALUE!</v>
      </c>
      <c r="R560" s="6"/>
      <c r="S560" s="11" t="s">
        <v>28</v>
      </c>
    </row>
    <row r="561" spans="1:19" s="87" customFormat="1">
      <c r="A561" s="86"/>
      <c r="B561" s="19"/>
      <c r="C561" s="10" t="e">
        <f t="shared" ref="C561:M561" si="138">C559/B559-1</f>
        <v>#VALUE!</v>
      </c>
      <c r="D561" s="10" t="e">
        <f t="shared" si="138"/>
        <v>#VALUE!</v>
      </c>
      <c r="E561" s="10" t="e">
        <f t="shared" si="138"/>
        <v>#VALUE!</v>
      </c>
      <c r="F561" s="10" t="e">
        <f t="shared" si="138"/>
        <v>#VALUE!</v>
      </c>
      <c r="G561" s="10" t="e">
        <f t="shared" si="138"/>
        <v>#VALUE!</v>
      </c>
      <c r="H561" s="10" t="e">
        <f t="shared" si="138"/>
        <v>#VALUE!</v>
      </c>
      <c r="I561" s="10" t="e">
        <f t="shared" si="138"/>
        <v>#VALUE!</v>
      </c>
      <c r="J561" s="10" t="e">
        <f t="shared" si="138"/>
        <v>#VALUE!</v>
      </c>
      <c r="K561" s="10" t="e">
        <f t="shared" si="138"/>
        <v>#VALUE!</v>
      </c>
      <c r="L561" s="10" t="e">
        <f t="shared" si="138"/>
        <v>#VALUE!</v>
      </c>
      <c r="M561" s="10" t="e">
        <f t="shared" si="138"/>
        <v>#VALUE!</v>
      </c>
      <c r="N561" s="10" t="e">
        <f>N559/M559-1</f>
        <v>#VALUE!</v>
      </c>
      <c r="O561" s="10" t="e">
        <f>O559/N559-1</f>
        <v>#VALUE!</v>
      </c>
      <c r="P561" s="10" t="e">
        <f>P559/O559-1</f>
        <v>#VALUE!</v>
      </c>
      <c r="Q561" s="10" t="e">
        <f>Q559/P559-1</f>
        <v>#VALUE!</v>
      </c>
      <c r="R561" s="17"/>
      <c r="S561" s="14" t="s">
        <v>20</v>
      </c>
    </row>
    <row r="562" spans="1:19">
      <c r="B562" s="173" t="s">
        <v>357</v>
      </c>
      <c r="C562" s="173"/>
      <c r="D562" s="173"/>
      <c r="E562" s="173"/>
      <c r="F562" s="173"/>
      <c r="G562" s="173"/>
      <c r="H562" s="173"/>
      <c r="I562" s="173"/>
      <c r="J562" s="173"/>
      <c r="K562" s="173"/>
      <c r="L562" s="173"/>
      <c r="M562" s="173"/>
      <c r="N562" s="173"/>
      <c r="O562" s="117"/>
      <c r="P562" s="117"/>
      <c r="Q562" s="117"/>
      <c r="R562" s="6"/>
      <c r="S562" s="3"/>
    </row>
    <row r="563" spans="1:19">
      <c r="B563" s="16" t="str">
        <f t="shared" ref="B563:Q566" si="139">IFERROR(VLOOKUP($B$562,$130:$216,MATCH($S563&amp;"/"&amp;B$348,$128:$128,0),FALSE),"")</f>
        <v/>
      </c>
      <c r="C563" s="16" t="str">
        <f t="shared" si="139"/>
        <v/>
      </c>
      <c r="D563" s="16" t="str">
        <f t="shared" si="139"/>
        <v/>
      </c>
      <c r="E563" s="16" t="str">
        <f t="shared" si="139"/>
        <v/>
      </c>
      <c r="F563" s="16" t="str">
        <f t="shared" si="139"/>
        <v/>
      </c>
      <c r="G563" s="16" t="str">
        <f t="shared" si="139"/>
        <v/>
      </c>
      <c r="H563" s="16" t="str">
        <f t="shared" si="139"/>
        <v/>
      </c>
      <c r="I563" s="16" t="str">
        <f t="shared" si="139"/>
        <v/>
      </c>
      <c r="J563" s="16" t="str">
        <f t="shared" si="139"/>
        <v/>
      </c>
      <c r="K563" s="16" t="str">
        <f t="shared" si="139"/>
        <v/>
      </c>
      <c r="L563" s="16" t="str">
        <f t="shared" si="139"/>
        <v/>
      </c>
      <c r="M563" s="16" t="str">
        <f t="shared" si="139"/>
        <v/>
      </c>
      <c r="N563" s="16" t="str">
        <f t="shared" si="139"/>
        <v/>
      </c>
      <c r="O563" s="16" t="str">
        <f t="shared" si="139"/>
        <v/>
      </c>
      <c r="P563" s="16">
        <f t="shared" si="139"/>
        <v>490.77</v>
      </c>
      <c r="Q563" s="16" t="str">
        <f t="shared" si="139"/>
        <v/>
      </c>
      <c r="R563" s="6"/>
      <c r="S563" s="9" t="s">
        <v>12</v>
      </c>
    </row>
    <row r="564" spans="1:19">
      <c r="B564" s="7" t="str">
        <f t="shared" si="139"/>
        <v/>
      </c>
      <c r="C564" s="7" t="str">
        <f t="shared" si="139"/>
        <v/>
      </c>
      <c r="D564" s="7" t="str">
        <f t="shared" si="139"/>
        <v/>
      </c>
      <c r="E564" s="7" t="str">
        <f t="shared" si="139"/>
        <v/>
      </c>
      <c r="F564" s="7" t="str">
        <f t="shared" si="139"/>
        <v/>
      </c>
      <c r="G564" s="7" t="str">
        <f t="shared" si="139"/>
        <v/>
      </c>
      <c r="H564" s="7" t="str">
        <f t="shared" si="139"/>
        <v/>
      </c>
      <c r="I564" s="7" t="str">
        <f t="shared" si="139"/>
        <v/>
      </c>
      <c r="J564" s="7" t="str">
        <f t="shared" si="139"/>
        <v/>
      </c>
      <c r="K564" s="7" t="str">
        <f t="shared" si="139"/>
        <v/>
      </c>
      <c r="L564" s="7" t="str">
        <f t="shared" si="139"/>
        <v/>
      </c>
      <c r="M564" s="7" t="str">
        <f t="shared" si="139"/>
        <v/>
      </c>
      <c r="N564" s="7" t="str">
        <f t="shared" si="139"/>
        <v/>
      </c>
      <c r="O564" s="7" t="str">
        <f t="shared" si="139"/>
        <v/>
      </c>
      <c r="P564" s="7">
        <f t="shared" si="139"/>
        <v>988.87</v>
      </c>
      <c r="Q564" s="7" t="str">
        <f t="shared" si="139"/>
        <v/>
      </c>
      <c r="R564" s="6"/>
      <c r="S564" s="9" t="s">
        <v>13</v>
      </c>
    </row>
    <row r="565" spans="1:19">
      <c r="B565" s="7" t="str">
        <f t="shared" si="139"/>
        <v/>
      </c>
      <c r="C565" s="7" t="str">
        <f t="shared" si="139"/>
        <v/>
      </c>
      <c r="D565" s="7" t="str">
        <f t="shared" si="139"/>
        <v/>
      </c>
      <c r="E565" s="7" t="str">
        <f t="shared" si="139"/>
        <v/>
      </c>
      <c r="F565" s="7" t="str">
        <f t="shared" si="139"/>
        <v/>
      </c>
      <c r="G565" s="7" t="str">
        <f t="shared" si="139"/>
        <v/>
      </c>
      <c r="H565" s="7" t="str">
        <f t="shared" si="139"/>
        <v/>
      </c>
      <c r="I565" s="7" t="str">
        <f t="shared" si="139"/>
        <v/>
      </c>
      <c r="J565" s="7" t="str">
        <f t="shared" si="139"/>
        <v/>
      </c>
      <c r="K565" s="7" t="str">
        <f t="shared" si="139"/>
        <v/>
      </c>
      <c r="L565" s="7" t="str">
        <f t="shared" si="139"/>
        <v/>
      </c>
      <c r="M565" s="7" t="str">
        <f t="shared" si="139"/>
        <v/>
      </c>
      <c r="N565" s="7" t="str">
        <f t="shared" si="139"/>
        <v/>
      </c>
      <c r="O565" s="7" t="str">
        <f t="shared" si="139"/>
        <v/>
      </c>
      <c r="P565" s="7">
        <f t="shared" si="139"/>
        <v>1.54</v>
      </c>
      <c r="Q565" s="7" t="str">
        <f t="shared" si="139"/>
        <v/>
      </c>
      <c r="R565" s="6"/>
      <c r="S565" s="9" t="s">
        <v>14</v>
      </c>
    </row>
    <row r="566" spans="1:19">
      <c r="B566" s="18" t="str">
        <f t="shared" si="139"/>
        <v/>
      </c>
      <c r="C566" s="18" t="str">
        <f t="shared" si="139"/>
        <v/>
      </c>
      <c r="D566" s="18" t="str">
        <f t="shared" si="139"/>
        <v/>
      </c>
      <c r="E566" s="18" t="str">
        <f t="shared" si="139"/>
        <v/>
      </c>
      <c r="F566" s="18" t="str">
        <f t="shared" si="139"/>
        <v/>
      </c>
      <c r="G566" s="18" t="str">
        <f t="shared" si="139"/>
        <v/>
      </c>
      <c r="H566" s="18" t="str">
        <f t="shared" si="139"/>
        <v/>
      </c>
      <c r="I566" s="18" t="str">
        <f t="shared" si="139"/>
        <v/>
      </c>
      <c r="J566" s="18" t="str">
        <f t="shared" si="139"/>
        <v/>
      </c>
      <c r="K566" s="18" t="str">
        <f t="shared" si="139"/>
        <v/>
      </c>
      <c r="L566" s="18" t="str">
        <f t="shared" si="139"/>
        <v/>
      </c>
      <c r="M566" s="18" t="str">
        <f t="shared" si="139"/>
        <v/>
      </c>
      <c r="N566" s="18" t="str">
        <f t="shared" si="139"/>
        <v/>
      </c>
      <c r="O566" s="18">
        <f t="shared" si="139"/>
        <v>2184.5300000000002</v>
      </c>
      <c r="P566" s="18">
        <f t="shared" si="139"/>
        <v>0.85</v>
      </c>
      <c r="Q566" s="18" t="str">
        <f t="shared" si="139"/>
        <v/>
      </c>
      <c r="R566" s="6"/>
      <c r="S566" s="9" t="s">
        <v>19</v>
      </c>
    </row>
    <row r="567" spans="1:19">
      <c r="B567" s="18">
        <f>SUM(B563:B566)</f>
        <v>0</v>
      </c>
      <c r="C567" s="18">
        <f t="shared" ref="C567:M567" si="140">SUM(C563:C566)</f>
        <v>0</v>
      </c>
      <c r="D567" s="18">
        <f t="shared" si="140"/>
        <v>0</v>
      </c>
      <c r="E567" s="18">
        <f t="shared" si="140"/>
        <v>0</v>
      </c>
      <c r="F567" s="18">
        <f t="shared" si="140"/>
        <v>0</v>
      </c>
      <c r="G567" s="18">
        <f t="shared" si="140"/>
        <v>0</v>
      </c>
      <c r="H567" s="18">
        <f t="shared" si="140"/>
        <v>0</v>
      </c>
      <c r="I567" s="18">
        <f t="shared" si="140"/>
        <v>0</v>
      </c>
      <c r="J567" s="18">
        <f t="shared" si="140"/>
        <v>0</v>
      </c>
      <c r="K567" s="18">
        <f t="shared" si="140"/>
        <v>0</v>
      </c>
      <c r="L567" s="18">
        <f t="shared" si="140"/>
        <v>0</v>
      </c>
      <c r="M567" s="18">
        <f t="shared" si="140"/>
        <v>0</v>
      </c>
      <c r="N567" s="18" t="e">
        <f>IF(N564="",N563*4,IF(N565="",(N564+N563)*2,IF(N566="",((N565+N564+N563)/3)*4,SUM(N563:N566))))</f>
        <v>#VALUE!</v>
      </c>
      <c r="O567" s="18" t="e">
        <f>IF(O564="",O563*4,IF(O565="",(O564+O563)*2,IF(O566="",((O565+O564+O563)/3)*4,SUM(O563:O566))))</f>
        <v>#VALUE!</v>
      </c>
      <c r="P567" s="18">
        <f>IF(P564="",P563*4,IF(P565="",(P564+P563)*2,IF(P566="",((P565+P564+P563)/3)*4,SUM(P563:P566))))</f>
        <v>1482.0299999999997</v>
      </c>
      <c r="Q567" s="18" t="e">
        <f>IF(Q564="",Q563*4,IF(Q565="",(Q564+Q563)*2,IF(Q566="",((Q565+Q564+Q563)/3)*4,SUM(Q563:Q566))))</f>
        <v>#VALUE!</v>
      </c>
      <c r="R567" s="6"/>
      <c r="S567" s="9" t="s">
        <v>15</v>
      </c>
    </row>
    <row r="568" spans="1:19">
      <c r="B568" s="10" t="e">
        <f t="shared" ref="B568:O568" si="141">+B567/(B$465+B$472)</f>
        <v>#DIV/0!</v>
      </c>
      <c r="C568" s="10" t="e">
        <f t="shared" si="141"/>
        <v>#DIV/0!</v>
      </c>
      <c r="D568" s="10" t="e">
        <f t="shared" si="141"/>
        <v>#DIV/0!</v>
      </c>
      <c r="E568" s="10" t="e">
        <f t="shared" si="141"/>
        <v>#DIV/0!</v>
      </c>
      <c r="F568" s="10" t="e">
        <f t="shared" si="141"/>
        <v>#DIV/0!</v>
      </c>
      <c r="G568" s="10" t="e">
        <f t="shared" si="141"/>
        <v>#DIV/0!</v>
      </c>
      <c r="H568" s="10" t="e">
        <f t="shared" si="141"/>
        <v>#DIV/0!</v>
      </c>
      <c r="I568" s="10" t="e">
        <f t="shared" si="141"/>
        <v>#DIV/0!</v>
      </c>
      <c r="J568" s="10" t="e">
        <f t="shared" si="141"/>
        <v>#DIV/0!</v>
      </c>
      <c r="K568" s="10" t="e">
        <f t="shared" si="141"/>
        <v>#DIV/0!</v>
      </c>
      <c r="L568" s="10" t="e">
        <f t="shared" si="141"/>
        <v>#DIV/0!</v>
      </c>
      <c r="M568" s="10" t="e">
        <f t="shared" si="141"/>
        <v>#DIV/0!</v>
      </c>
      <c r="N568" s="10" t="e">
        <f t="shared" si="141"/>
        <v>#VALUE!</v>
      </c>
      <c r="O568" s="10" t="e">
        <f t="shared" si="141"/>
        <v>#VALUE!</v>
      </c>
      <c r="P568" s="10">
        <f t="shared" ref="P568:Q568" si="142">+P567/(P$465+P$472)</f>
        <v>1.0168920952559944E-3</v>
      </c>
      <c r="Q568" s="10" t="e">
        <f t="shared" si="142"/>
        <v>#VALUE!</v>
      </c>
      <c r="R568" s="6"/>
      <c r="S568" s="11" t="s">
        <v>380</v>
      </c>
    </row>
    <row r="569" spans="1:19">
      <c r="B569" s="171" t="s">
        <v>29</v>
      </c>
      <c r="C569" s="171"/>
      <c r="D569" s="171"/>
      <c r="E569" s="171"/>
      <c r="F569" s="171"/>
      <c r="G569" s="171"/>
      <c r="H569" s="171"/>
      <c r="I569" s="171"/>
      <c r="J569" s="171"/>
      <c r="K569" s="171"/>
      <c r="L569" s="171"/>
      <c r="M569" s="171"/>
      <c r="N569" s="171"/>
      <c r="O569" s="119"/>
      <c r="P569" s="119"/>
      <c r="Q569" s="119"/>
      <c r="R569" s="6"/>
      <c r="S569" s="3"/>
    </row>
    <row r="570" spans="1:19">
      <c r="B570" s="16" t="str">
        <f t="shared" ref="B570:O573" si="143">IFERROR(B547-B563,"")</f>
        <v/>
      </c>
      <c r="C570" s="16" t="str">
        <f t="shared" si="143"/>
        <v/>
      </c>
      <c r="D570" s="16" t="str">
        <f t="shared" si="143"/>
        <v/>
      </c>
      <c r="E570" s="16" t="str">
        <f t="shared" si="143"/>
        <v/>
      </c>
      <c r="F570" s="16" t="str">
        <f t="shared" si="143"/>
        <v/>
      </c>
      <c r="G570" s="16" t="str">
        <f t="shared" si="143"/>
        <v/>
      </c>
      <c r="H570" s="16" t="str">
        <f t="shared" si="143"/>
        <v/>
      </c>
      <c r="I570" s="16" t="str">
        <f t="shared" si="143"/>
        <v/>
      </c>
      <c r="J570" s="16" t="str">
        <f t="shared" si="143"/>
        <v/>
      </c>
      <c r="K570" s="16" t="str">
        <f t="shared" si="143"/>
        <v/>
      </c>
      <c r="L570" s="16" t="str">
        <f t="shared" si="143"/>
        <v/>
      </c>
      <c r="M570" s="16" t="str">
        <f t="shared" si="143"/>
        <v/>
      </c>
      <c r="N570" s="16" t="str">
        <f t="shared" si="143"/>
        <v/>
      </c>
      <c r="O570" s="16" t="str">
        <f t="shared" si="143"/>
        <v/>
      </c>
      <c r="P570" s="16">
        <f t="shared" ref="P570:Q570" si="144">IFERROR(P547-P563,"")</f>
        <v>58302.059999999961</v>
      </c>
      <c r="Q570" s="16" t="str">
        <f t="shared" si="144"/>
        <v/>
      </c>
      <c r="R570" s="6"/>
      <c r="S570" s="9" t="s">
        <v>12</v>
      </c>
    </row>
    <row r="571" spans="1:19">
      <c r="B571" s="7" t="str">
        <f t="shared" si="143"/>
        <v/>
      </c>
      <c r="C571" s="7" t="str">
        <f t="shared" si="143"/>
        <v/>
      </c>
      <c r="D571" s="7" t="str">
        <f t="shared" si="143"/>
        <v/>
      </c>
      <c r="E571" s="7" t="str">
        <f t="shared" si="143"/>
        <v/>
      </c>
      <c r="F571" s="7" t="str">
        <f t="shared" si="143"/>
        <v/>
      </c>
      <c r="G571" s="7" t="str">
        <f t="shared" si="143"/>
        <v/>
      </c>
      <c r="H571" s="7" t="str">
        <f t="shared" si="143"/>
        <v/>
      </c>
      <c r="I571" s="7" t="str">
        <f t="shared" si="143"/>
        <v/>
      </c>
      <c r="J571" s="7" t="str">
        <f t="shared" si="143"/>
        <v/>
      </c>
      <c r="K571" s="7" t="str">
        <f t="shared" si="143"/>
        <v/>
      </c>
      <c r="L571" s="7" t="str">
        <f t="shared" si="143"/>
        <v/>
      </c>
      <c r="M571" s="7" t="str">
        <f t="shared" si="143"/>
        <v/>
      </c>
      <c r="N571" s="7" t="str">
        <f t="shared" si="143"/>
        <v/>
      </c>
      <c r="O571" s="7" t="str">
        <f t="shared" si="143"/>
        <v/>
      </c>
      <c r="P571" s="7">
        <f t="shared" ref="P571:Q571" si="145">IFERROR(P548-P564,"")</f>
        <v>96657.940000000031</v>
      </c>
      <c r="Q571" s="7" t="str">
        <f t="shared" si="145"/>
        <v/>
      </c>
      <c r="R571" s="6"/>
      <c r="S571" s="9" t="s">
        <v>13</v>
      </c>
    </row>
    <row r="572" spans="1:19">
      <c r="B572" s="7" t="str">
        <f t="shared" si="143"/>
        <v/>
      </c>
      <c r="C572" s="7" t="str">
        <f t="shared" si="143"/>
        <v/>
      </c>
      <c r="D572" s="7" t="str">
        <f t="shared" si="143"/>
        <v/>
      </c>
      <c r="E572" s="7" t="str">
        <f t="shared" si="143"/>
        <v/>
      </c>
      <c r="F572" s="7" t="str">
        <f t="shared" si="143"/>
        <v/>
      </c>
      <c r="G572" s="7" t="str">
        <f t="shared" si="143"/>
        <v/>
      </c>
      <c r="H572" s="7" t="str">
        <f t="shared" si="143"/>
        <v/>
      </c>
      <c r="I572" s="7" t="str">
        <f t="shared" si="143"/>
        <v/>
      </c>
      <c r="J572" s="7" t="str">
        <f t="shared" si="143"/>
        <v/>
      </c>
      <c r="K572" s="7" t="str">
        <f t="shared" si="143"/>
        <v/>
      </c>
      <c r="L572" s="7" t="str">
        <f t="shared" si="143"/>
        <v/>
      </c>
      <c r="M572" s="7" t="str">
        <f t="shared" si="143"/>
        <v/>
      </c>
      <c r="N572" s="7" t="str">
        <f t="shared" si="143"/>
        <v/>
      </c>
      <c r="O572" s="7" t="str">
        <f t="shared" si="143"/>
        <v/>
      </c>
      <c r="P572" s="7">
        <f t="shared" ref="P572:Q572" si="146">IFERROR(P549-P565,"")</f>
        <v>65895.409999999989</v>
      </c>
      <c r="Q572" s="7" t="str">
        <f t="shared" si="146"/>
        <v/>
      </c>
      <c r="R572" s="6"/>
      <c r="S572" s="9" t="s">
        <v>14</v>
      </c>
    </row>
    <row r="573" spans="1:19">
      <c r="B573" s="7" t="str">
        <f t="shared" si="143"/>
        <v/>
      </c>
      <c r="C573" s="18" t="str">
        <f t="shared" si="143"/>
        <v/>
      </c>
      <c r="D573" s="18" t="str">
        <f t="shared" si="143"/>
        <v/>
      </c>
      <c r="E573" s="18" t="str">
        <f t="shared" si="143"/>
        <v/>
      </c>
      <c r="F573" s="18" t="str">
        <f t="shared" si="143"/>
        <v/>
      </c>
      <c r="G573" s="18" t="str">
        <f t="shared" si="143"/>
        <v/>
      </c>
      <c r="H573" s="18" t="str">
        <f t="shared" si="143"/>
        <v/>
      </c>
      <c r="I573" s="18" t="str">
        <f t="shared" si="143"/>
        <v/>
      </c>
      <c r="J573" s="18" t="str">
        <f t="shared" si="143"/>
        <v/>
      </c>
      <c r="K573" s="18" t="str">
        <f t="shared" si="143"/>
        <v/>
      </c>
      <c r="L573" s="18" t="str">
        <f t="shared" si="143"/>
        <v/>
      </c>
      <c r="M573" s="18" t="str">
        <f t="shared" si="143"/>
        <v/>
      </c>
      <c r="N573" s="18" t="str">
        <f t="shared" si="143"/>
        <v/>
      </c>
      <c r="O573" s="18">
        <f t="shared" si="143"/>
        <v>26694.159999999996</v>
      </c>
      <c r="P573" s="18">
        <f t="shared" ref="P573:Q573" si="147">IFERROR(P550-P566,"")</f>
        <v>37805.170000000006</v>
      </c>
      <c r="Q573" s="18" t="str">
        <f t="shared" si="147"/>
        <v/>
      </c>
      <c r="R573" s="6"/>
      <c r="S573" s="9" t="s">
        <v>19</v>
      </c>
    </row>
    <row r="574" spans="1:19">
      <c r="B574" s="25">
        <f t="shared" ref="B574:M574" si="148">B551-B567</f>
        <v>0</v>
      </c>
      <c r="C574" s="18">
        <f t="shared" si="148"/>
        <v>0</v>
      </c>
      <c r="D574" s="18">
        <f t="shared" si="148"/>
        <v>0</v>
      </c>
      <c r="E574" s="18">
        <f t="shared" si="148"/>
        <v>0</v>
      </c>
      <c r="F574" s="18">
        <f t="shared" si="148"/>
        <v>0</v>
      </c>
      <c r="G574" s="18">
        <f t="shared" si="148"/>
        <v>0</v>
      </c>
      <c r="H574" s="18">
        <f t="shared" si="148"/>
        <v>0</v>
      </c>
      <c r="I574" s="18">
        <f t="shared" si="148"/>
        <v>0</v>
      </c>
      <c r="J574" s="18">
        <f t="shared" si="148"/>
        <v>0</v>
      </c>
      <c r="K574" s="18">
        <f t="shared" si="148"/>
        <v>0</v>
      </c>
      <c r="L574" s="18">
        <f t="shared" si="148"/>
        <v>0</v>
      </c>
      <c r="M574" s="18">
        <f t="shared" si="148"/>
        <v>0</v>
      </c>
      <c r="N574" s="18" t="str">
        <f>IFERROR(N551-N567,"")</f>
        <v/>
      </c>
      <c r="O574" s="18" t="str">
        <f>IFERROR(O551-O567,"")</f>
        <v/>
      </c>
      <c r="P574" s="18">
        <f>IFERROR(P551-P567,"")</f>
        <v>258660.57999999993</v>
      </c>
      <c r="Q574" s="18" t="str">
        <f>IFERROR(Q551-Q567,"")</f>
        <v/>
      </c>
      <c r="R574" s="6"/>
      <c r="S574" s="9" t="s">
        <v>15</v>
      </c>
    </row>
    <row r="575" spans="1:19">
      <c r="B575" s="10" t="e">
        <f t="shared" ref="B575:O575" si="149">+B574/(B$465+B$472)</f>
        <v>#DIV/0!</v>
      </c>
      <c r="C575" s="10" t="e">
        <f t="shared" si="149"/>
        <v>#DIV/0!</v>
      </c>
      <c r="D575" s="10" t="e">
        <f t="shared" si="149"/>
        <v>#DIV/0!</v>
      </c>
      <c r="E575" s="10" t="e">
        <f t="shared" si="149"/>
        <v>#DIV/0!</v>
      </c>
      <c r="F575" s="10" t="e">
        <f t="shared" si="149"/>
        <v>#DIV/0!</v>
      </c>
      <c r="G575" s="10" t="e">
        <f t="shared" si="149"/>
        <v>#DIV/0!</v>
      </c>
      <c r="H575" s="10" t="e">
        <f t="shared" si="149"/>
        <v>#DIV/0!</v>
      </c>
      <c r="I575" s="10" t="e">
        <f t="shared" si="149"/>
        <v>#DIV/0!</v>
      </c>
      <c r="J575" s="10" t="e">
        <f t="shared" si="149"/>
        <v>#DIV/0!</v>
      </c>
      <c r="K575" s="10" t="e">
        <f t="shared" si="149"/>
        <v>#DIV/0!</v>
      </c>
      <c r="L575" s="10" t="e">
        <f t="shared" si="149"/>
        <v>#DIV/0!</v>
      </c>
      <c r="M575" s="10" t="e">
        <f t="shared" si="149"/>
        <v>#DIV/0!</v>
      </c>
      <c r="N575" s="10" t="e">
        <f t="shared" si="149"/>
        <v>#VALUE!</v>
      </c>
      <c r="O575" s="10" t="e">
        <f t="shared" si="149"/>
        <v>#VALUE!</v>
      </c>
      <c r="P575" s="10">
        <f t="shared" ref="P575:Q575" si="150">+P574/(P$465+P$472)</f>
        <v>0.17747947015669771</v>
      </c>
      <c r="Q575" s="10" t="e">
        <f t="shared" si="150"/>
        <v>#VALUE!</v>
      </c>
      <c r="R575" s="6"/>
      <c r="S575" s="11" t="s">
        <v>30</v>
      </c>
    </row>
    <row r="576" spans="1:19">
      <c r="B576" s="174" t="s">
        <v>358</v>
      </c>
      <c r="C576" s="174"/>
      <c r="D576" s="174"/>
      <c r="E576" s="174"/>
      <c r="F576" s="174"/>
      <c r="G576" s="174"/>
      <c r="H576" s="174"/>
      <c r="I576" s="174"/>
      <c r="J576" s="174"/>
      <c r="K576" s="174"/>
      <c r="L576" s="174"/>
      <c r="M576" s="174"/>
      <c r="N576" s="174"/>
      <c r="O576" s="121"/>
      <c r="P576" s="121"/>
      <c r="Q576" s="121"/>
      <c r="R576" s="6"/>
      <c r="S576" s="3"/>
    </row>
    <row r="577" spans="1:19">
      <c r="B577" s="16" t="str">
        <f t="shared" ref="B577:Q580" si="151">IFERROR(VLOOKUP($B$576,$130:$216,MATCH($S577&amp;"/"&amp;B$348,$128:$128,0),FALSE),"")</f>
        <v/>
      </c>
      <c r="C577" s="16" t="str">
        <f t="shared" si="151"/>
        <v/>
      </c>
      <c r="D577" s="16" t="str">
        <f t="shared" si="151"/>
        <v/>
      </c>
      <c r="E577" s="16" t="str">
        <f t="shared" si="151"/>
        <v/>
      </c>
      <c r="F577" s="16" t="str">
        <f t="shared" si="151"/>
        <v/>
      </c>
      <c r="G577" s="16" t="str">
        <f t="shared" si="151"/>
        <v/>
      </c>
      <c r="H577" s="16" t="str">
        <f t="shared" si="151"/>
        <v/>
      </c>
      <c r="I577" s="16" t="str">
        <f t="shared" si="151"/>
        <v/>
      </c>
      <c r="J577" s="16" t="str">
        <f t="shared" si="151"/>
        <v/>
      </c>
      <c r="K577" s="16" t="str">
        <f t="shared" si="151"/>
        <v/>
      </c>
      <c r="L577" s="16" t="str">
        <f t="shared" si="151"/>
        <v/>
      </c>
      <c r="M577" s="16" t="str">
        <f t="shared" si="151"/>
        <v/>
      </c>
      <c r="N577" s="16" t="str">
        <f t="shared" si="151"/>
        <v/>
      </c>
      <c r="O577" s="16" t="str">
        <f t="shared" si="151"/>
        <v/>
      </c>
      <c r="P577" s="16">
        <f t="shared" si="151"/>
        <v>11517.03</v>
      </c>
      <c r="Q577" s="16" t="str">
        <f t="shared" si="151"/>
        <v/>
      </c>
      <c r="R577" s="6"/>
      <c r="S577" s="9" t="s">
        <v>12</v>
      </c>
    </row>
    <row r="578" spans="1:19">
      <c r="B578" s="7" t="str">
        <f t="shared" si="151"/>
        <v/>
      </c>
      <c r="C578" s="7" t="str">
        <f t="shared" si="151"/>
        <v/>
      </c>
      <c r="D578" s="7" t="str">
        <f t="shared" si="151"/>
        <v/>
      </c>
      <c r="E578" s="7" t="str">
        <f t="shared" si="151"/>
        <v/>
      </c>
      <c r="F578" s="7" t="str">
        <f t="shared" si="151"/>
        <v/>
      </c>
      <c r="G578" s="7" t="str">
        <f t="shared" si="151"/>
        <v/>
      </c>
      <c r="H578" s="7" t="str">
        <f t="shared" si="151"/>
        <v/>
      </c>
      <c r="I578" s="7" t="str">
        <f t="shared" si="151"/>
        <v/>
      </c>
      <c r="J578" s="7" t="str">
        <f t="shared" si="151"/>
        <v/>
      </c>
      <c r="K578" s="7" t="str">
        <f t="shared" si="151"/>
        <v/>
      </c>
      <c r="L578" s="7" t="str">
        <f t="shared" si="151"/>
        <v/>
      </c>
      <c r="M578" s="7" t="str">
        <f t="shared" si="151"/>
        <v/>
      </c>
      <c r="N578" s="7" t="str">
        <f t="shared" si="151"/>
        <v/>
      </c>
      <c r="O578" s="7" t="str">
        <f t="shared" si="151"/>
        <v/>
      </c>
      <c r="P578" s="7">
        <f t="shared" si="151"/>
        <v>19324.45</v>
      </c>
      <c r="Q578" s="7" t="str">
        <f t="shared" si="151"/>
        <v/>
      </c>
      <c r="R578" s="6"/>
      <c r="S578" s="9" t="s">
        <v>13</v>
      </c>
    </row>
    <row r="579" spans="1:19">
      <c r="B579" s="7" t="str">
        <f t="shared" si="151"/>
        <v/>
      </c>
      <c r="C579" s="7" t="str">
        <f t="shared" si="151"/>
        <v/>
      </c>
      <c r="D579" s="7" t="str">
        <f t="shared" si="151"/>
        <v/>
      </c>
      <c r="E579" s="7" t="str">
        <f t="shared" si="151"/>
        <v/>
      </c>
      <c r="F579" s="7" t="str">
        <f t="shared" si="151"/>
        <v/>
      </c>
      <c r="G579" s="7" t="str">
        <f t="shared" si="151"/>
        <v/>
      </c>
      <c r="H579" s="7" t="str">
        <f t="shared" si="151"/>
        <v/>
      </c>
      <c r="I579" s="7" t="str">
        <f t="shared" si="151"/>
        <v/>
      </c>
      <c r="J579" s="7" t="str">
        <f t="shared" si="151"/>
        <v/>
      </c>
      <c r="K579" s="7" t="str">
        <f t="shared" si="151"/>
        <v/>
      </c>
      <c r="L579" s="7" t="str">
        <f t="shared" si="151"/>
        <v/>
      </c>
      <c r="M579" s="7" t="str">
        <f t="shared" si="151"/>
        <v/>
      </c>
      <c r="N579" s="7" t="str">
        <f t="shared" si="151"/>
        <v/>
      </c>
      <c r="O579" s="7" t="str">
        <f t="shared" si="151"/>
        <v/>
      </c>
      <c r="P579" s="7">
        <f t="shared" si="151"/>
        <v>12927.5</v>
      </c>
      <c r="Q579" s="7" t="str">
        <f t="shared" si="151"/>
        <v/>
      </c>
      <c r="R579" s="6"/>
      <c r="S579" s="9" t="s">
        <v>14</v>
      </c>
    </row>
    <row r="580" spans="1:19">
      <c r="B580" s="18" t="str">
        <f t="shared" si="151"/>
        <v/>
      </c>
      <c r="C580" s="18" t="str">
        <f t="shared" si="151"/>
        <v/>
      </c>
      <c r="D580" s="18" t="str">
        <f t="shared" si="151"/>
        <v/>
      </c>
      <c r="E580" s="18" t="str">
        <f t="shared" si="151"/>
        <v/>
      </c>
      <c r="F580" s="18" t="str">
        <f t="shared" si="151"/>
        <v/>
      </c>
      <c r="G580" s="18" t="str">
        <f t="shared" si="151"/>
        <v/>
      </c>
      <c r="H580" s="18" t="str">
        <f t="shared" si="151"/>
        <v/>
      </c>
      <c r="I580" s="18" t="str">
        <f t="shared" si="151"/>
        <v/>
      </c>
      <c r="J580" s="18" t="str">
        <f t="shared" si="151"/>
        <v/>
      </c>
      <c r="K580" s="18" t="str">
        <f t="shared" si="151"/>
        <v/>
      </c>
      <c r="L580" s="18" t="str">
        <f t="shared" si="151"/>
        <v/>
      </c>
      <c r="M580" s="18" t="str">
        <f t="shared" si="151"/>
        <v/>
      </c>
      <c r="N580" s="18" t="str">
        <f t="shared" si="151"/>
        <v/>
      </c>
      <c r="O580" s="18">
        <f t="shared" si="151"/>
        <v>5286.5</v>
      </c>
      <c r="P580" s="18">
        <f t="shared" si="151"/>
        <v>7264.02</v>
      </c>
      <c r="Q580" s="18" t="str">
        <f t="shared" si="151"/>
        <v/>
      </c>
      <c r="R580" s="6"/>
      <c r="S580" s="9" t="s">
        <v>19</v>
      </c>
    </row>
    <row r="581" spans="1:19">
      <c r="B581" s="18">
        <f>SUM(B577:B580)</f>
        <v>0</v>
      </c>
      <c r="C581" s="18">
        <f t="shared" ref="C581:M581" si="152">SUM(C577:C580)</f>
        <v>0</v>
      </c>
      <c r="D581" s="18">
        <f t="shared" si="152"/>
        <v>0</v>
      </c>
      <c r="E581" s="18">
        <f t="shared" si="152"/>
        <v>0</v>
      </c>
      <c r="F581" s="18">
        <f t="shared" si="152"/>
        <v>0</v>
      </c>
      <c r="G581" s="18">
        <f t="shared" si="152"/>
        <v>0</v>
      </c>
      <c r="H581" s="18">
        <f t="shared" si="152"/>
        <v>0</v>
      </c>
      <c r="I581" s="18">
        <f t="shared" si="152"/>
        <v>0</v>
      </c>
      <c r="J581" s="18">
        <f t="shared" si="152"/>
        <v>0</v>
      </c>
      <c r="K581" s="18">
        <f t="shared" si="152"/>
        <v>0</v>
      </c>
      <c r="L581" s="18">
        <f t="shared" si="152"/>
        <v>0</v>
      </c>
      <c r="M581" s="18">
        <f t="shared" si="152"/>
        <v>0</v>
      </c>
      <c r="N581" s="18" t="e">
        <f>IF(N578="",N577*4,IF(N579="",(N578+N577)*2,IF(N580="",((N579+N578+N577)/3)*4,SUM(N577:N580))))</f>
        <v>#VALUE!</v>
      </c>
      <c r="O581" s="18" t="e">
        <f>IF(O578="",O577*4,IF(O579="",(O578+O577)*2,IF(O580="",((O579+O578+O577)/3)*4,SUM(O577:O580))))</f>
        <v>#VALUE!</v>
      </c>
      <c r="P581" s="18">
        <f>IF(P578="",P577*4,IF(P579="",(P578+P577)*2,IF(P580="",((P579+P578+P577)/3)*4,SUM(P577:P580))))</f>
        <v>51033</v>
      </c>
      <c r="Q581" s="18" t="e">
        <f>IF(Q578="",Q577*4,IF(Q579="",(Q578+Q577)*2,IF(Q580="",((Q579+Q578+Q577)/3)*4,SUM(Q577:Q580))))</f>
        <v>#VALUE!</v>
      </c>
      <c r="R581" s="6"/>
      <c r="S581" s="9" t="s">
        <v>15</v>
      </c>
    </row>
    <row r="582" spans="1:19">
      <c r="B582" s="10" t="e">
        <f t="shared" ref="B582:M582" si="153">+B581/B$574</f>
        <v>#DIV/0!</v>
      </c>
      <c r="C582" s="10" t="e">
        <f t="shared" si="153"/>
        <v>#DIV/0!</v>
      </c>
      <c r="D582" s="10" t="e">
        <f t="shared" si="153"/>
        <v>#DIV/0!</v>
      </c>
      <c r="E582" s="10" t="e">
        <f t="shared" si="153"/>
        <v>#DIV/0!</v>
      </c>
      <c r="F582" s="10" t="e">
        <f t="shared" si="153"/>
        <v>#DIV/0!</v>
      </c>
      <c r="G582" s="10" t="e">
        <f t="shared" si="153"/>
        <v>#DIV/0!</v>
      </c>
      <c r="H582" s="10" t="e">
        <f t="shared" si="153"/>
        <v>#DIV/0!</v>
      </c>
      <c r="I582" s="10" t="e">
        <f t="shared" si="153"/>
        <v>#DIV/0!</v>
      </c>
      <c r="J582" s="10" t="e">
        <f t="shared" si="153"/>
        <v>#DIV/0!</v>
      </c>
      <c r="K582" s="10" t="e">
        <f t="shared" si="153"/>
        <v>#DIV/0!</v>
      </c>
      <c r="L582" s="10" t="e">
        <f t="shared" si="153"/>
        <v>#DIV/0!</v>
      </c>
      <c r="M582" s="10" t="e">
        <f t="shared" si="153"/>
        <v>#DIV/0!</v>
      </c>
      <c r="N582" s="10" t="e">
        <f>+N581/N$574</f>
        <v>#VALUE!</v>
      </c>
      <c r="O582" s="10" t="e">
        <f>+O581/O$574</f>
        <v>#VALUE!</v>
      </c>
      <c r="P582" s="10">
        <f>+P581/P$574</f>
        <v>0.19729716835862665</v>
      </c>
      <c r="Q582" s="10" t="e">
        <f>+Q581/Q$574</f>
        <v>#VALUE!</v>
      </c>
      <c r="R582" s="6"/>
      <c r="S582" s="11" t="s">
        <v>31</v>
      </c>
    </row>
    <row r="583" spans="1:19">
      <c r="B583" s="171" t="s">
        <v>490</v>
      </c>
      <c r="C583" s="171"/>
      <c r="D583" s="171"/>
      <c r="E583" s="171"/>
      <c r="F583" s="171"/>
      <c r="G583" s="171"/>
      <c r="H583" s="171"/>
      <c r="I583" s="171"/>
      <c r="J583" s="171"/>
      <c r="K583" s="171"/>
      <c r="L583" s="171"/>
      <c r="M583" s="171"/>
      <c r="N583" s="171"/>
      <c r="O583" s="119"/>
      <c r="P583" s="119"/>
      <c r="Q583" s="119"/>
      <c r="R583" s="6"/>
      <c r="S583" s="3"/>
    </row>
    <row r="584" spans="1:19">
      <c r="B584" s="16" t="str">
        <f t="shared" ref="B584:Q587" si="154">IFERROR(VLOOKUP($B$583,$130:$216,MATCH($S584&amp;"/"&amp;B$348,$128:$128,0),FALSE),"")</f>
        <v/>
      </c>
      <c r="C584" s="16" t="str">
        <f t="shared" si="154"/>
        <v/>
      </c>
      <c r="D584" s="16" t="str">
        <f t="shared" si="154"/>
        <v/>
      </c>
      <c r="E584" s="16" t="str">
        <f t="shared" si="154"/>
        <v/>
      </c>
      <c r="F584" s="16" t="str">
        <f t="shared" si="154"/>
        <v/>
      </c>
      <c r="G584" s="16" t="str">
        <f t="shared" si="154"/>
        <v/>
      </c>
      <c r="H584" s="16" t="str">
        <f t="shared" si="154"/>
        <v/>
      </c>
      <c r="I584" s="16" t="str">
        <f t="shared" si="154"/>
        <v/>
      </c>
      <c r="J584" s="16" t="str">
        <f t="shared" si="154"/>
        <v/>
      </c>
      <c r="K584" s="16" t="str">
        <f t="shared" si="154"/>
        <v/>
      </c>
      <c r="L584" s="16" t="str">
        <f t="shared" si="154"/>
        <v/>
      </c>
      <c r="M584" s="16" t="str">
        <f t="shared" si="154"/>
        <v/>
      </c>
      <c r="N584" s="16" t="str">
        <f t="shared" si="154"/>
        <v/>
      </c>
      <c r="O584" s="16" t="str">
        <f t="shared" si="154"/>
        <v/>
      </c>
      <c r="P584" s="16">
        <f t="shared" si="154"/>
        <v>46785.04</v>
      </c>
      <c r="Q584" s="16" t="str">
        <f t="shared" si="154"/>
        <v/>
      </c>
      <c r="R584" s="6"/>
      <c r="S584" s="9" t="s">
        <v>12</v>
      </c>
    </row>
    <row r="585" spans="1:19">
      <c r="B585" s="7" t="str">
        <f t="shared" si="154"/>
        <v/>
      </c>
      <c r="C585" s="7" t="str">
        <f t="shared" si="154"/>
        <v/>
      </c>
      <c r="D585" s="7" t="str">
        <f t="shared" si="154"/>
        <v/>
      </c>
      <c r="E585" s="7" t="str">
        <f t="shared" si="154"/>
        <v/>
      </c>
      <c r="F585" s="7" t="str">
        <f t="shared" si="154"/>
        <v/>
      </c>
      <c r="G585" s="7" t="str">
        <f t="shared" si="154"/>
        <v/>
      </c>
      <c r="H585" s="7" t="str">
        <f t="shared" si="154"/>
        <v/>
      </c>
      <c r="I585" s="7" t="str">
        <f t="shared" si="154"/>
        <v/>
      </c>
      <c r="J585" s="7" t="str">
        <f t="shared" si="154"/>
        <v/>
      </c>
      <c r="K585" s="7" t="str">
        <f t="shared" si="154"/>
        <v/>
      </c>
      <c r="L585" s="7" t="str">
        <f t="shared" si="154"/>
        <v/>
      </c>
      <c r="M585" s="7" t="str">
        <f t="shared" si="154"/>
        <v/>
      </c>
      <c r="N585" s="7" t="str">
        <f t="shared" si="154"/>
        <v/>
      </c>
      <c r="O585" s="7" t="str">
        <f t="shared" si="154"/>
        <v/>
      </c>
      <c r="P585" s="7">
        <f t="shared" si="154"/>
        <v>77333.490000000005</v>
      </c>
      <c r="Q585" s="7" t="str">
        <f t="shared" si="154"/>
        <v/>
      </c>
      <c r="R585" s="6"/>
      <c r="S585" s="9" t="s">
        <v>13</v>
      </c>
    </row>
    <row r="586" spans="1:19">
      <c r="B586" s="7" t="str">
        <f t="shared" si="154"/>
        <v/>
      </c>
      <c r="C586" s="7" t="str">
        <f t="shared" si="154"/>
        <v/>
      </c>
      <c r="D586" s="7" t="str">
        <f t="shared" si="154"/>
        <v/>
      </c>
      <c r="E586" s="7" t="str">
        <f t="shared" si="154"/>
        <v/>
      </c>
      <c r="F586" s="7" t="str">
        <f t="shared" si="154"/>
        <v/>
      </c>
      <c r="G586" s="7" t="str">
        <f t="shared" si="154"/>
        <v/>
      </c>
      <c r="H586" s="7" t="str">
        <f t="shared" si="154"/>
        <v/>
      </c>
      <c r="I586" s="7" t="str">
        <f t="shared" si="154"/>
        <v/>
      </c>
      <c r="J586" s="7" t="str">
        <f t="shared" si="154"/>
        <v/>
      </c>
      <c r="K586" s="7" t="str">
        <f t="shared" si="154"/>
        <v/>
      </c>
      <c r="L586" s="7" t="str">
        <f t="shared" si="154"/>
        <v/>
      </c>
      <c r="M586" s="7" t="str">
        <f t="shared" si="154"/>
        <v/>
      </c>
      <c r="N586" s="7" t="str">
        <f t="shared" si="154"/>
        <v/>
      </c>
      <c r="O586" s="7" t="str">
        <f t="shared" si="154"/>
        <v/>
      </c>
      <c r="P586" s="7">
        <f t="shared" si="154"/>
        <v>52967.92</v>
      </c>
      <c r="Q586" s="7" t="str">
        <f t="shared" si="154"/>
        <v/>
      </c>
      <c r="R586" s="6"/>
      <c r="S586" s="9" t="s">
        <v>14</v>
      </c>
    </row>
    <row r="587" spans="1:19">
      <c r="B587" s="7" t="str">
        <f t="shared" si="154"/>
        <v/>
      </c>
      <c r="C587" s="18" t="str">
        <f t="shared" si="154"/>
        <v/>
      </c>
      <c r="D587" s="18" t="str">
        <f t="shared" si="154"/>
        <v/>
      </c>
      <c r="E587" s="18" t="str">
        <f t="shared" si="154"/>
        <v/>
      </c>
      <c r="F587" s="18" t="str">
        <f t="shared" si="154"/>
        <v/>
      </c>
      <c r="G587" s="18" t="str">
        <f t="shared" si="154"/>
        <v/>
      </c>
      <c r="H587" s="18" t="str">
        <f t="shared" si="154"/>
        <v/>
      </c>
      <c r="I587" s="18" t="str">
        <f t="shared" si="154"/>
        <v/>
      </c>
      <c r="J587" s="18" t="str">
        <f t="shared" si="154"/>
        <v/>
      </c>
      <c r="K587" s="18" t="str">
        <f t="shared" si="154"/>
        <v/>
      </c>
      <c r="L587" s="18" t="str">
        <f t="shared" si="154"/>
        <v/>
      </c>
      <c r="M587" s="18" t="str">
        <f t="shared" si="154"/>
        <v/>
      </c>
      <c r="N587" s="18" t="str">
        <f t="shared" si="154"/>
        <v/>
      </c>
      <c r="O587" s="18">
        <f t="shared" si="154"/>
        <v>21407.67</v>
      </c>
      <c r="P587" s="18">
        <f t="shared" si="154"/>
        <v>30541.15</v>
      </c>
      <c r="Q587" s="18" t="str">
        <f t="shared" si="154"/>
        <v/>
      </c>
      <c r="R587" s="6"/>
      <c r="S587" s="9" t="s">
        <v>19</v>
      </c>
    </row>
    <row r="588" spans="1:19">
      <c r="B588" s="26">
        <f>SUM(B584:B587)</f>
        <v>0</v>
      </c>
      <c r="C588" s="18">
        <f t="shared" ref="C588:M588" si="155">SUM(C584:C587)</f>
        <v>0</v>
      </c>
      <c r="D588" s="18">
        <f t="shared" si="155"/>
        <v>0</v>
      </c>
      <c r="E588" s="18">
        <f t="shared" si="155"/>
        <v>0</v>
      </c>
      <c r="F588" s="18">
        <f t="shared" si="155"/>
        <v>0</v>
      </c>
      <c r="G588" s="18">
        <f t="shared" si="155"/>
        <v>0</v>
      </c>
      <c r="H588" s="18">
        <f t="shared" si="155"/>
        <v>0</v>
      </c>
      <c r="I588" s="18">
        <f t="shared" si="155"/>
        <v>0</v>
      </c>
      <c r="J588" s="18">
        <f t="shared" si="155"/>
        <v>0</v>
      </c>
      <c r="K588" s="18">
        <f t="shared" si="155"/>
        <v>0</v>
      </c>
      <c r="L588" s="18">
        <f t="shared" si="155"/>
        <v>0</v>
      </c>
      <c r="M588" s="18">
        <f t="shared" si="155"/>
        <v>0</v>
      </c>
      <c r="N588" s="18" t="e">
        <f>IF(N585="",N584*4,IF(N586="",(N585+N584)*2,IF(N587="",((N586+N585+N584)/3)*4,SUM(N584:N587))))</f>
        <v>#VALUE!</v>
      </c>
      <c r="O588" s="18" t="e">
        <f>IF(O585="",O584*4,IF(O586="",(O585+O584)*2,IF(O587="",((O586+O585+O584)/3)*4,SUM(O584:O587))))</f>
        <v>#VALUE!</v>
      </c>
      <c r="P588" s="18">
        <f>IF(P585="",P584*4,IF(P586="",(P585+P584)*2,IF(P587="",((P586+P585+P584)/3)*4,SUM(P584:P587))))</f>
        <v>207627.6</v>
      </c>
      <c r="Q588" s="18" t="e">
        <f>IF(Q585="",Q584*4,IF(Q586="",(Q585+Q584)*2,IF(Q587="",((Q586+Q585+Q584)/3)*4,SUM(Q584:Q587))))</f>
        <v>#VALUE!</v>
      </c>
      <c r="R588" s="6"/>
      <c r="S588" s="9" t="s">
        <v>15</v>
      </c>
    </row>
    <row r="589" spans="1:19">
      <c r="B589" s="10" t="e">
        <f t="shared" ref="B589:O589" si="156">+B588/(B$465+B$472)</f>
        <v>#DIV/0!</v>
      </c>
      <c r="C589" s="10" t="e">
        <f t="shared" si="156"/>
        <v>#DIV/0!</v>
      </c>
      <c r="D589" s="10" t="e">
        <f t="shared" si="156"/>
        <v>#DIV/0!</v>
      </c>
      <c r="E589" s="10" t="e">
        <f t="shared" si="156"/>
        <v>#DIV/0!</v>
      </c>
      <c r="F589" s="10" t="e">
        <f t="shared" si="156"/>
        <v>#DIV/0!</v>
      </c>
      <c r="G589" s="10" t="e">
        <f t="shared" si="156"/>
        <v>#DIV/0!</v>
      </c>
      <c r="H589" s="10" t="e">
        <f t="shared" si="156"/>
        <v>#DIV/0!</v>
      </c>
      <c r="I589" s="10" t="e">
        <f t="shared" si="156"/>
        <v>#DIV/0!</v>
      </c>
      <c r="J589" s="10" t="e">
        <f t="shared" si="156"/>
        <v>#DIV/0!</v>
      </c>
      <c r="K589" s="10" t="e">
        <f t="shared" si="156"/>
        <v>#DIV/0!</v>
      </c>
      <c r="L589" s="10" t="e">
        <f t="shared" si="156"/>
        <v>#DIV/0!</v>
      </c>
      <c r="M589" s="10" t="e">
        <f t="shared" si="156"/>
        <v>#DIV/0!</v>
      </c>
      <c r="N589" s="10" t="e">
        <f t="shared" si="156"/>
        <v>#VALUE!</v>
      </c>
      <c r="O589" s="10" t="e">
        <f t="shared" si="156"/>
        <v>#VALUE!</v>
      </c>
      <c r="P589" s="10">
        <f t="shared" ref="P589:Q589" si="157">+P588/(P$465+P$472)</f>
        <v>0.14246328697595428</v>
      </c>
      <c r="Q589" s="10" t="e">
        <f t="shared" si="157"/>
        <v>#VALUE!</v>
      </c>
      <c r="R589" s="6"/>
      <c r="S589" s="11" t="s">
        <v>32</v>
      </c>
    </row>
    <row r="590" spans="1:19" s="87" customFormat="1">
      <c r="A590" s="86"/>
      <c r="B590" s="19"/>
      <c r="C590" s="10" t="e">
        <f t="shared" ref="C590:M590" si="158">C588/B588-1</f>
        <v>#DIV/0!</v>
      </c>
      <c r="D590" s="10" t="e">
        <f t="shared" si="158"/>
        <v>#DIV/0!</v>
      </c>
      <c r="E590" s="10" t="e">
        <f t="shared" si="158"/>
        <v>#DIV/0!</v>
      </c>
      <c r="F590" s="10" t="e">
        <f t="shared" si="158"/>
        <v>#DIV/0!</v>
      </c>
      <c r="G590" s="10" t="e">
        <f t="shared" si="158"/>
        <v>#DIV/0!</v>
      </c>
      <c r="H590" s="10" t="e">
        <f t="shared" si="158"/>
        <v>#DIV/0!</v>
      </c>
      <c r="I590" s="10" t="e">
        <f t="shared" si="158"/>
        <v>#DIV/0!</v>
      </c>
      <c r="J590" s="10" t="e">
        <f t="shared" si="158"/>
        <v>#DIV/0!</v>
      </c>
      <c r="K590" s="10" t="e">
        <f t="shared" si="158"/>
        <v>#DIV/0!</v>
      </c>
      <c r="L590" s="10" t="e">
        <f t="shared" si="158"/>
        <v>#DIV/0!</v>
      </c>
      <c r="M590" s="10" t="e">
        <f t="shared" si="158"/>
        <v>#DIV/0!</v>
      </c>
      <c r="N590" s="10" t="e">
        <f>N588/M588-1</f>
        <v>#VALUE!</v>
      </c>
      <c r="O590" s="10" t="e">
        <f>O588/N588-1</f>
        <v>#VALUE!</v>
      </c>
      <c r="P590" s="10" t="e">
        <f>P588/O588-1</f>
        <v>#VALUE!</v>
      </c>
      <c r="Q590" s="10" t="e">
        <f>Q588/P588-1</f>
        <v>#VALUE!</v>
      </c>
      <c r="R590" s="17"/>
      <c r="S590" s="14" t="s">
        <v>20</v>
      </c>
    </row>
    <row r="591" spans="1:19">
      <c r="B591" s="155" t="s">
        <v>9</v>
      </c>
      <c r="C591" s="155"/>
      <c r="D591" s="155"/>
      <c r="E591" s="155"/>
      <c r="F591" s="155"/>
      <c r="G591" s="155"/>
      <c r="H591" s="155"/>
      <c r="I591" s="155"/>
      <c r="J591" s="155"/>
      <c r="K591" s="155"/>
      <c r="L591" s="155"/>
      <c r="M591" s="155"/>
      <c r="N591" s="155"/>
      <c r="O591" s="114"/>
      <c r="P591" s="114"/>
      <c r="Q591" s="114"/>
    </row>
    <row r="592" spans="1:19">
      <c r="B592" s="156" t="s">
        <v>359</v>
      </c>
      <c r="C592" s="156"/>
      <c r="D592" s="156"/>
      <c r="E592" s="156"/>
      <c r="F592" s="156"/>
      <c r="G592" s="156"/>
      <c r="H592" s="156"/>
      <c r="I592" s="156"/>
      <c r="J592" s="156"/>
      <c r="K592" s="156"/>
      <c r="L592" s="156"/>
      <c r="M592" s="156"/>
      <c r="N592" s="156"/>
      <c r="O592" s="122"/>
      <c r="P592" s="122"/>
      <c r="Q592" s="122"/>
    </row>
    <row r="593" spans="2:19">
      <c r="B593" s="7" t="str">
        <f t="shared" ref="B593:Q595" si="159">IFERROR(VLOOKUP($B$592,$221:$343,MATCH($S593&amp;"/"&amp;B$348,$219:$219,0),FALSE),"")</f>
        <v/>
      </c>
      <c r="C593" s="7" t="str">
        <f t="shared" si="159"/>
        <v/>
      </c>
      <c r="D593" s="7" t="str">
        <f t="shared" si="159"/>
        <v/>
      </c>
      <c r="E593" s="7" t="str">
        <f t="shared" si="159"/>
        <v/>
      </c>
      <c r="F593" s="7" t="str">
        <f t="shared" si="159"/>
        <v/>
      </c>
      <c r="G593" s="7" t="str">
        <f t="shared" si="159"/>
        <v/>
      </c>
      <c r="H593" s="7" t="str">
        <f t="shared" si="159"/>
        <v/>
      </c>
      <c r="I593" s="7" t="str">
        <f t="shared" si="159"/>
        <v/>
      </c>
      <c r="J593" s="7" t="str">
        <f t="shared" si="159"/>
        <v/>
      </c>
      <c r="K593" s="7" t="str">
        <f t="shared" si="159"/>
        <v/>
      </c>
      <c r="L593" s="7" t="str">
        <f t="shared" si="159"/>
        <v/>
      </c>
      <c r="M593" s="7" t="str">
        <f t="shared" si="159"/>
        <v/>
      </c>
      <c r="N593" s="8" t="str">
        <f t="shared" si="159"/>
        <v/>
      </c>
      <c r="O593" s="8" t="str">
        <f t="shared" si="159"/>
        <v/>
      </c>
      <c r="P593" s="8">
        <f t="shared" si="159"/>
        <v>10800.04</v>
      </c>
      <c r="Q593" s="8" t="str">
        <f t="shared" si="159"/>
        <v/>
      </c>
      <c r="R593" s="6"/>
      <c r="S593" s="9" t="s">
        <v>12</v>
      </c>
    </row>
    <row r="594" spans="2:19">
      <c r="B594" s="7" t="str">
        <f t="shared" si="159"/>
        <v/>
      </c>
      <c r="C594" s="7" t="str">
        <f t="shared" si="159"/>
        <v/>
      </c>
      <c r="D594" s="7" t="str">
        <f t="shared" si="159"/>
        <v/>
      </c>
      <c r="E594" s="7" t="str">
        <f t="shared" si="159"/>
        <v/>
      </c>
      <c r="F594" s="7" t="str">
        <f t="shared" si="159"/>
        <v/>
      </c>
      <c r="G594" s="7" t="str">
        <f t="shared" si="159"/>
        <v/>
      </c>
      <c r="H594" s="7" t="str">
        <f t="shared" si="159"/>
        <v/>
      </c>
      <c r="I594" s="7" t="str">
        <f t="shared" si="159"/>
        <v/>
      </c>
      <c r="J594" s="7" t="str">
        <f t="shared" si="159"/>
        <v/>
      </c>
      <c r="K594" s="7" t="str">
        <f t="shared" si="159"/>
        <v/>
      </c>
      <c r="L594" s="7" t="str">
        <f t="shared" si="159"/>
        <v/>
      </c>
      <c r="M594" s="7" t="str">
        <f t="shared" si="159"/>
        <v/>
      </c>
      <c r="N594" s="8" t="str">
        <f t="shared" si="159"/>
        <v/>
      </c>
      <c r="O594" s="8" t="str">
        <f t="shared" si="159"/>
        <v/>
      </c>
      <c r="P594" s="8">
        <f t="shared" si="159"/>
        <v>22403.22</v>
      </c>
      <c r="Q594" s="8" t="str">
        <f t="shared" si="159"/>
        <v/>
      </c>
      <c r="R594" s="6"/>
      <c r="S594" s="9" t="s">
        <v>13</v>
      </c>
    </row>
    <row r="595" spans="2:19">
      <c r="B595" s="7" t="str">
        <f t="shared" si="159"/>
        <v/>
      </c>
      <c r="C595" s="7" t="str">
        <f t="shared" si="159"/>
        <v/>
      </c>
      <c r="D595" s="7" t="str">
        <f t="shared" si="159"/>
        <v/>
      </c>
      <c r="E595" s="7" t="str">
        <f t="shared" si="159"/>
        <v/>
      </c>
      <c r="F595" s="7" t="str">
        <f t="shared" si="159"/>
        <v/>
      </c>
      <c r="G595" s="7" t="str">
        <f t="shared" si="159"/>
        <v/>
      </c>
      <c r="H595" s="7" t="str">
        <f t="shared" si="159"/>
        <v/>
      </c>
      <c r="I595" s="7" t="str">
        <f t="shared" si="159"/>
        <v/>
      </c>
      <c r="J595" s="7" t="str">
        <f t="shared" si="159"/>
        <v/>
      </c>
      <c r="K595" s="7" t="str">
        <f t="shared" si="159"/>
        <v/>
      </c>
      <c r="L595" s="7" t="str">
        <f t="shared" si="159"/>
        <v/>
      </c>
      <c r="M595" s="7" t="str">
        <f t="shared" si="159"/>
        <v/>
      </c>
      <c r="N595" s="8" t="str">
        <f t="shared" si="159"/>
        <v/>
      </c>
      <c r="O595" s="8" t="str">
        <f t="shared" si="159"/>
        <v/>
      </c>
      <c r="P595" s="8">
        <f t="shared" si="159"/>
        <v>35030.910000000003</v>
      </c>
      <c r="Q595" s="8" t="str">
        <f t="shared" si="159"/>
        <v/>
      </c>
      <c r="R595" s="6"/>
      <c r="S595" s="9" t="s">
        <v>14</v>
      </c>
    </row>
    <row r="596" spans="2:19">
      <c r="B596" s="7" t="str">
        <f t="shared" ref="B596:M596" si="160">IFERROR(VLOOKUP($B$592,$221:$343,MATCH($S596&amp;"/"&amp;B$348,$219:$219,0),FALSE),"")</f>
        <v/>
      </c>
      <c r="C596" s="7" t="str">
        <f t="shared" si="160"/>
        <v/>
      </c>
      <c r="D596" s="7" t="str">
        <f t="shared" si="160"/>
        <v/>
      </c>
      <c r="E596" s="7" t="str">
        <f t="shared" si="160"/>
        <v/>
      </c>
      <c r="F596" s="7" t="str">
        <f t="shared" si="160"/>
        <v/>
      </c>
      <c r="G596" s="7" t="str">
        <f t="shared" si="160"/>
        <v/>
      </c>
      <c r="H596" s="7" t="str">
        <f t="shared" si="160"/>
        <v/>
      </c>
      <c r="I596" s="7" t="str">
        <f t="shared" si="160"/>
        <v/>
      </c>
      <c r="J596" s="7" t="str">
        <f t="shared" si="160"/>
        <v/>
      </c>
      <c r="K596" s="7" t="str">
        <f t="shared" si="160"/>
        <v/>
      </c>
      <c r="L596" s="7" t="str">
        <f t="shared" si="160"/>
        <v/>
      </c>
      <c r="M596" s="7" t="str">
        <f t="shared" si="160"/>
        <v/>
      </c>
      <c r="N596" s="8" t="str">
        <f>IFERROR(VLOOKUP($B$592,$221:$343,MATCH($S596&amp;"/"&amp;N$348,$219:$219,0),FALSE),IFERROR((VLOOKUP($B$592,$221:$343,MATCH($S595&amp;"/"&amp;N$348,$219:$219,0),FALSE)/3)*4,IFERROR(VLOOKUP($B$592,$221:$343,MATCH($S594&amp;"/"&amp;N$348,$219:$219,0),FALSE)*2,IFERROR(VLOOKUP($B$592,$221:$343,MATCH($S593&amp;"/"&amp;N$348,$219:$219,0),FALSE)*4,""))))</f>
        <v/>
      </c>
      <c r="O596" s="8">
        <f>IFERROR(VLOOKUP($B$592,$221:$343,MATCH($S596&amp;"/"&amp;O$348,$219:$219,0),FALSE),IFERROR((VLOOKUP($B$592,$221:$343,MATCH($S595&amp;"/"&amp;O$348,$219:$219,0),FALSE)/3)*4,IFERROR(VLOOKUP($B$592,$221:$343,MATCH($S594&amp;"/"&amp;O$348,$219:$219,0),FALSE)*2,IFERROR(VLOOKUP($B$592,$221:$343,MATCH($S593&amp;"/"&amp;O$348,$219:$219,0),FALSE)*4,""))))</f>
        <v>37230.720000000001</v>
      </c>
      <c r="P596" s="8">
        <f>IFERROR(VLOOKUP($B$592,$221:$343,MATCH($S596&amp;"/"&amp;P$348,$219:$219,0),FALSE),IFERROR((VLOOKUP($B$592,$221:$343,MATCH($S595&amp;"/"&amp;P$348,$219:$219,0),FALSE)/3)*4,IFERROR(VLOOKUP($B$592,$221:$343,MATCH($S594&amp;"/"&amp;P$348,$219:$219,0),FALSE)*2,IFERROR(VLOOKUP($B$592,$221:$343,MATCH($S593&amp;"/"&amp;P$348,$219:$219,0),FALSE)*4,""))))</f>
        <v>47394.15</v>
      </c>
      <c r="Q596" s="8" t="str">
        <f>IFERROR(VLOOKUP($B$592,$221:$343,MATCH($S596&amp;"/"&amp;Q$348,$219:$219,0),FALSE),IFERROR((VLOOKUP($B$592,$221:$343,MATCH($S595&amp;"/"&amp;Q$348,$219:$219,0),FALSE)/3)*4,IFERROR(VLOOKUP($B$592,$221:$343,MATCH($S594&amp;"/"&amp;Q$348,$219:$219,0),FALSE)*2,IFERROR(VLOOKUP($B$592,$221:$343,MATCH($S593&amp;"/"&amp;Q$348,$219:$219,0),FALSE)*4,""))))</f>
        <v/>
      </c>
      <c r="R596" s="6"/>
      <c r="S596" s="9" t="s">
        <v>15</v>
      </c>
    </row>
    <row r="597" spans="2:19">
      <c r="B597" s="10" t="e">
        <f t="shared" ref="B597:O597" si="161">B596/(B$465+B472)</f>
        <v>#VALUE!</v>
      </c>
      <c r="C597" s="10" t="e">
        <f t="shared" si="161"/>
        <v>#VALUE!</v>
      </c>
      <c r="D597" s="10" t="e">
        <f t="shared" si="161"/>
        <v>#VALUE!</v>
      </c>
      <c r="E597" s="10" t="e">
        <f t="shared" si="161"/>
        <v>#VALUE!</v>
      </c>
      <c r="F597" s="10" t="e">
        <f t="shared" si="161"/>
        <v>#VALUE!</v>
      </c>
      <c r="G597" s="10" t="e">
        <f t="shared" si="161"/>
        <v>#VALUE!</v>
      </c>
      <c r="H597" s="10" t="e">
        <f t="shared" si="161"/>
        <v>#VALUE!</v>
      </c>
      <c r="I597" s="10" t="e">
        <f t="shared" si="161"/>
        <v>#VALUE!</v>
      </c>
      <c r="J597" s="10" t="e">
        <f t="shared" si="161"/>
        <v>#VALUE!</v>
      </c>
      <c r="K597" s="10" t="e">
        <f t="shared" si="161"/>
        <v>#VALUE!</v>
      </c>
      <c r="L597" s="10" t="e">
        <f t="shared" si="161"/>
        <v>#VALUE!</v>
      </c>
      <c r="M597" s="10" t="e">
        <f t="shared" si="161"/>
        <v>#VALUE!</v>
      </c>
      <c r="N597" s="10" t="e">
        <f t="shared" si="161"/>
        <v>#VALUE!</v>
      </c>
      <c r="O597" s="10" t="e">
        <f t="shared" si="161"/>
        <v>#VALUE!</v>
      </c>
      <c r="P597" s="10">
        <f t="shared" ref="P597:Q597" si="162">P596/(P$465+P472)</f>
        <v>3.251940682467757E-2</v>
      </c>
      <c r="Q597" s="10" t="e">
        <f t="shared" si="162"/>
        <v>#VALUE!</v>
      </c>
      <c r="R597" s="6"/>
      <c r="S597" s="11" t="s">
        <v>380</v>
      </c>
    </row>
    <row r="598" spans="2:19">
      <c r="B598" s="157" t="s">
        <v>360</v>
      </c>
      <c r="C598" s="158"/>
      <c r="D598" s="158"/>
      <c r="E598" s="158"/>
      <c r="F598" s="158"/>
      <c r="G598" s="158"/>
      <c r="H598" s="158"/>
      <c r="I598" s="158"/>
      <c r="J598" s="158"/>
      <c r="K598" s="158"/>
      <c r="L598" s="158"/>
      <c r="M598" s="158"/>
      <c r="N598" s="158"/>
      <c r="O598" s="114"/>
      <c r="P598" s="114"/>
      <c r="Q598" s="114"/>
    </row>
    <row r="599" spans="2:19">
      <c r="B599" s="7" t="str">
        <f t="shared" ref="B599:Q602" si="163">IFERROR(VLOOKUP($B$598,$221:$343,MATCH($S599&amp;"/"&amp;B$348,$219:$219,0),FALSE),"")</f>
        <v/>
      </c>
      <c r="C599" s="7" t="str">
        <f t="shared" si="163"/>
        <v/>
      </c>
      <c r="D599" s="7" t="str">
        <f t="shared" si="163"/>
        <v/>
      </c>
      <c r="E599" s="7" t="str">
        <f t="shared" si="163"/>
        <v/>
      </c>
      <c r="F599" s="7" t="str">
        <f t="shared" si="163"/>
        <v/>
      </c>
      <c r="G599" s="7" t="str">
        <f t="shared" si="163"/>
        <v/>
      </c>
      <c r="H599" s="7" t="str">
        <f t="shared" si="163"/>
        <v/>
      </c>
      <c r="I599" s="7" t="str">
        <f t="shared" si="163"/>
        <v/>
      </c>
      <c r="J599" s="7" t="str">
        <f t="shared" si="163"/>
        <v/>
      </c>
      <c r="K599" s="7" t="str">
        <f t="shared" si="163"/>
        <v/>
      </c>
      <c r="L599" s="7" t="str">
        <f t="shared" si="163"/>
        <v/>
      </c>
      <c r="M599" s="7" t="str">
        <f t="shared" si="163"/>
        <v/>
      </c>
      <c r="N599" s="8" t="str">
        <f t="shared" si="163"/>
        <v/>
      </c>
      <c r="O599" s="8" t="str">
        <f t="shared" si="163"/>
        <v/>
      </c>
      <c r="P599" s="8">
        <f t="shared" si="163"/>
        <v>127452.56</v>
      </c>
      <c r="Q599" s="8" t="str">
        <f t="shared" si="163"/>
        <v/>
      </c>
      <c r="R599" s="6"/>
      <c r="S599" s="9" t="s">
        <v>12</v>
      </c>
    </row>
    <row r="600" spans="2:19">
      <c r="B600" s="7" t="str">
        <f t="shared" si="163"/>
        <v/>
      </c>
      <c r="C600" s="7" t="str">
        <f t="shared" si="163"/>
        <v/>
      </c>
      <c r="D600" s="7" t="str">
        <f t="shared" si="163"/>
        <v/>
      </c>
      <c r="E600" s="7" t="str">
        <f t="shared" si="163"/>
        <v/>
      </c>
      <c r="F600" s="7" t="str">
        <f t="shared" si="163"/>
        <v/>
      </c>
      <c r="G600" s="7" t="str">
        <f t="shared" si="163"/>
        <v/>
      </c>
      <c r="H600" s="7" t="str">
        <f t="shared" si="163"/>
        <v/>
      </c>
      <c r="I600" s="7" t="str">
        <f t="shared" si="163"/>
        <v/>
      </c>
      <c r="J600" s="7" t="str">
        <f t="shared" si="163"/>
        <v/>
      </c>
      <c r="K600" s="7" t="str">
        <f t="shared" si="163"/>
        <v/>
      </c>
      <c r="L600" s="7" t="str">
        <f t="shared" si="163"/>
        <v/>
      </c>
      <c r="M600" s="7" t="str">
        <f t="shared" si="163"/>
        <v/>
      </c>
      <c r="N600" s="8" t="str">
        <f t="shared" si="163"/>
        <v/>
      </c>
      <c r="O600" s="8" t="str">
        <f t="shared" si="163"/>
        <v/>
      </c>
      <c r="P600" s="8">
        <f t="shared" si="163"/>
        <v>154820.13</v>
      </c>
      <c r="Q600" s="8" t="str">
        <f t="shared" si="163"/>
        <v/>
      </c>
      <c r="R600" s="6"/>
      <c r="S600" s="9" t="s">
        <v>13</v>
      </c>
    </row>
    <row r="601" spans="2:19">
      <c r="B601" s="7" t="str">
        <f t="shared" si="163"/>
        <v/>
      </c>
      <c r="C601" s="7" t="str">
        <f t="shared" si="163"/>
        <v/>
      </c>
      <c r="D601" s="7" t="str">
        <f t="shared" si="163"/>
        <v/>
      </c>
      <c r="E601" s="7" t="str">
        <f t="shared" si="163"/>
        <v/>
      </c>
      <c r="F601" s="7" t="str">
        <f t="shared" si="163"/>
        <v/>
      </c>
      <c r="G601" s="7" t="str">
        <f t="shared" si="163"/>
        <v/>
      </c>
      <c r="H601" s="7" t="str">
        <f t="shared" si="163"/>
        <v/>
      </c>
      <c r="I601" s="7" t="str">
        <f t="shared" si="163"/>
        <v/>
      </c>
      <c r="J601" s="7" t="str">
        <f t="shared" si="163"/>
        <v/>
      </c>
      <c r="K601" s="7" t="str">
        <f t="shared" si="163"/>
        <v/>
      </c>
      <c r="L601" s="7" t="str">
        <f t="shared" si="163"/>
        <v/>
      </c>
      <c r="M601" s="7" t="str">
        <f t="shared" si="163"/>
        <v/>
      </c>
      <c r="N601" s="8" t="str">
        <f t="shared" si="163"/>
        <v/>
      </c>
      <c r="O601" s="8" t="str">
        <f t="shared" si="163"/>
        <v/>
      </c>
      <c r="P601" s="8">
        <f t="shared" si="163"/>
        <v>207243.76</v>
      </c>
      <c r="Q601" s="8" t="str">
        <f t="shared" si="163"/>
        <v/>
      </c>
      <c r="R601" s="6"/>
      <c r="S601" s="9" t="s">
        <v>14</v>
      </c>
    </row>
    <row r="602" spans="2:19">
      <c r="B602" s="7" t="str">
        <f t="shared" si="163"/>
        <v/>
      </c>
      <c r="C602" s="7" t="str">
        <f t="shared" si="163"/>
        <v/>
      </c>
      <c r="D602" s="7" t="str">
        <f t="shared" si="163"/>
        <v/>
      </c>
      <c r="E602" s="7" t="str">
        <f t="shared" si="163"/>
        <v/>
      </c>
      <c r="F602" s="7" t="str">
        <f t="shared" si="163"/>
        <v/>
      </c>
      <c r="G602" s="7" t="str">
        <f t="shared" si="163"/>
        <v/>
      </c>
      <c r="H602" s="7" t="str">
        <f t="shared" si="163"/>
        <v/>
      </c>
      <c r="I602" s="7" t="str">
        <f t="shared" si="163"/>
        <v/>
      </c>
      <c r="J602" s="7" t="str">
        <f t="shared" si="163"/>
        <v/>
      </c>
      <c r="K602" s="7" t="str">
        <f t="shared" si="163"/>
        <v/>
      </c>
      <c r="L602" s="7" t="str">
        <f t="shared" si="163"/>
        <v/>
      </c>
      <c r="M602" s="7" t="str">
        <f t="shared" si="163"/>
        <v/>
      </c>
      <c r="N602" s="8" t="str">
        <f t="shared" si="163"/>
        <v/>
      </c>
      <c r="O602" s="8">
        <f t="shared" si="163"/>
        <v>138574.81</v>
      </c>
      <c r="P602" s="8">
        <f t="shared" si="163"/>
        <v>172337.39</v>
      </c>
      <c r="Q602" s="8" t="str">
        <f t="shared" si="163"/>
        <v/>
      </c>
      <c r="R602" s="6"/>
      <c r="S602" s="9" t="s">
        <v>15</v>
      </c>
    </row>
    <row r="603" spans="2:19">
      <c r="B603" s="111" t="e">
        <f t="shared" ref="B603:M603" si="164">B602/B$588</f>
        <v>#VALUE!</v>
      </c>
      <c r="C603" s="111" t="e">
        <f t="shared" si="164"/>
        <v>#VALUE!</v>
      </c>
      <c r="D603" s="111" t="e">
        <f t="shared" si="164"/>
        <v>#VALUE!</v>
      </c>
      <c r="E603" s="111" t="e">
        <f t="shared" si="164"/>
        <v>#VALUE!</v>
      </c>
      <c r="F603" s="111" t="e">
        <f t="shared" si="164"/>
        <v>#VALUE!</v>
      </c>
      <c r="G603" s="111" t="e">
        <f t="shared" si="164"/>
        <v>#VALUE!</v>
      </c>
      <c r="H603" s="111" t="e">
        <f t="shared" si="164"/>
        <v>#VALUE!</v>
      </c>
      <c r="I603" s="111" t="e">
        <f t="shared" si="164"/>
        <v>#VALUE!</v>
      </c>
      <c r="J603" s="111" t="e">
        <f t="shared" si="164"/>
        <v>#VALUE!</v>
      </c>
      <c r="K603" s="111" t="e">
        <f t="shared" si="164"/>
        <v>#VALUE!</v>
      </c>
      <c r="L603" s="111" t="e">
        <f t="shared" si="164"/>
        <v>#VALUE!</v>
      </c>
      <c r="M603" s="111" t="e">
        <f t="shared" si="164"/>
        <v>#VALUE!</v>
      </c>
      <c r="N603" s="111" t="e">
        <f>IFERROR(N602/N$588,IFERROR(N601/N$588,IFERROR(N600/N$588,N599/N$588)))</f>
        <v>#VALUE!</v>
      </c>
      <c r="O603" s="111" t="e">
        <f>IFERROR(O602/O$588,IFERROR(O601/O$588,IFERROR(O600/O$588,O599/O$588)))</f>
        <v>#VALUE!</v>
      </c>
      <c r="P603" s="111">
        <f>IFERROR(P602/P$588,IFERROR(P601/P$588,IFERROR(P600/P$588,P599/P$588)))</f>
        <v>0.83003121935619351</v>
      </c>
      <c r="Q603" s="111" t="e">
        <f>IFERROR(Q602/Q$588,IFERROR(Q601/Q$588,IFERROR(Q600/Q$588,Q599/Q$588)))</f>
        <v>#VALUE!</v>
      </c>
      <c r="R603" s="6"/>
      <c r="S603" s="11" t="s">
        <v>33</v>
      </c>
    </row>
    <row r="604" spans="2:19">
      <c r="B604" s="159" t="s">
        <v>34</v>
      </c>
      <c r="C604" s="160"/>
      <c r="D604" s="160"/>
      <c r="E604" s="160"/>
      <c r="F604" s="160"/>
      <c r="G604" s="160"/>
      <c r="H604" s="160"/>
      <c r="I604" s="160"/>
      <c r="J604" s="160"/>
      <c r="K604" s="160"/>
      <c r="L604" s="160"/>
      <c r="M604" s="160"/>
      <c r="N604" s="160"/>
      <c r="O604" s="119"/>
      <c r="P604" s="119"/>
      <c r="Q604" s="119"/>
    </row>
    <row r="605" spans="2:19">
      <c r="B605" s="7" t="str">
        <f>IFERROR(B599+B611,"")</f>
        <v/>
      </c>
      <c r="C605" s="7" t="str">
        <f t="shared" ref="C605:O608" si="165">IFERROR(C599+C611,"")</f>
        <v/>
      </c>
      <c r="D605" s="7" t="str">
        <f t="shared" si="165"/>
        <v/>
      </c>
      <c r="E605" s="7" t="str">
        <f t="shared" si="165"/>
        <v/>
      </c>
      <c r="F605" s="7" t="str">
        <f t="shared" si="165"/>
        <v/>
      </c>
      <c r="G605" s="7" t="str">
        <f t="shared" si="165"/>
        <v/>
      </c>
      <c r="H605" s="7" t="str">
        <f t="shared" si="165"/>
        <v/>
      </c>
      <c r="I605" s="7" t="str">
        <f t="shared" si="165"/>
        <v/>
      </c>
      <c r="J605" s="7" t="str">
        <f t="shared" si="165"/>
        <v/>
      </c>
      <c r="K605" s="7" t="str">
        <f t="shared" si="165"/>
        <v/>
      </c>
      <c r="L605" s="7" t="str">
        <f t="shared" si="165"/>
        <v/>
      </c>
      <c r="M605" s="7" t="str">
        <f t="shared" si="165"/>
        <v/>
      </c>
      <c r="N605" s="8" t="str">
        <f t="shared" si="165"/>
        <v/>
      </c>
      <c r="O605" s="8" t="str">
        <f t="shared" si="165"/>
        <v/>
      </c>
      <c r="P605" s="8">
        <f t="shared" ref="P605:Q605" si="166">IFERROR(P599+P611,"")</f>
        <v>109975.26999999999</v>
      </c>
      <c r="Q605" s="8" t="str">
        <f t="shared" si="166"/>
        <v/>
      </c>
      <c r="R605" s="6"/>
      <c r="S605" s="9" t="s">
        <v>12</v>
      </c>
    </row>
    <row r="606" spans="2:19">
      <c r="B606" s="7" t="str">
        <f t="shared" ref="B606:N608" si="167">IFERROR(B600+B612,"")</f>
        <v/>
      </c>
      <c r="C606" s="7" t="str">
        <f t="shared" si="167"/>
        <v/>
      </c>
      <c r="D606" s="7" t="str">
        <f t="shared" si="167"/>
        <v/>
      </c>
      <c r="E606" s="7" t="str">
        <f t="shared" si="167"/>
        <v/>
      </c>
      <c r="F606" s="7" t="str">
        <f t="shared" si="167"/>
        <v/>
      </c>
      <c r="G606" s="7" t="str">
        <f t="shared" si="167"/>
        <v/>
      </c>
      <c r="H606" s="7" t="str">
        <f t="shared" si="167"/>
        <v/>
      </c>
      <c r="I606" s="7" t="str">
        <f t="shared" si="167"/>
        <v/>
      </c>
      <c r="J606" s="7" t="str">
        <f t="shared" si="167"/>
        <v/>
      </c>
      <c r="K606" s="7" t="str">
        <f t="shared" si="167"/>
        <v/>
      </c>
      <c r="L606" s="7" t="str">
        <f t="shared" si="167"/>
        <v/>
      </c>
      <c r="M606" s="7" t="str">
        <f t="shared" si="167"/>
        <v/>
      </c>
      <c r="N606" s="8" t="str">
        <f t="shared" si="167"/>
        <v/>
      </c>
      <c r="O606" s="8" t="str">
        <f t="shared" si="165"/>
        <v/>
      </c>
      <c r="P606" s="8">
        <f t="shared" ref="P606:Q606" si="168">IFERROR(P600+P612,"")</f>
        <v>114785.98000000001</v>
      </c>
      <c r="Q606" s="8" t="str">
        <f t="shared" si="168"/>
        <v/>
      </c>
      <c r="R606" s="6"/>
      <c r="S606" s="9" t="s">
        <v>13</v>
      </c>
    </row>
    <row r="607" spans="2:19">
      <c r="B607" s="7" t="str">
        <f t="shared" si="167"/>
        <v/>
      </c>
      <c r="C607" s="7" t="str">
        <f t="shared" si="167"/>
        <v/>
      </c>
      <c r="D607" s="7" t="str">
        <f t="shared" si="167"/>
        <v/>
      </c>
      <c r="E607" s="7" t="str">
        <f t="shared" si="167"/>
        <v/>
      </c>
      <c r="F607" s="7" t="str">
        <f t="shared" si="167"/>
        <v/>
      </c>
      <c r="G607" s="7" t="str">
        <f t="shared" si="167"/>
        <v/>
      </c>
      <c r="H607" s="7" t="str">
        <f t="shared" si="167"/>
        <v/>
      </c>
      <c r="I607" s="7" t="str">
        <f t="shared" si="167"/>
        <v/>
      </c>
      <c r="J607" s="7" t="str">
        <f t="shared" si="167"/>
        <v/>
      </c>
      <c r="K607" s="7" t="str">
        <f t="shared" si="167"/>
        <v/>
      </c>
      <c r="L607" s="7" t="str">
        <f t="shared" si="167"/>
        <v/>
      </c>
      <c r="M607" s="7" t="str">
        <f t="shared" si="167"/>
        <v/>
      </c>
      <c r="N607" s="8" t="str">
        <f t="shared" si="167"/>
        <v/>
      </c>
      <c r="O607" s="8" t="str">
        <f t="shared" si="165"/>
        <v/>
      </c>
      <c r="P607" s="8">
        <f t="shared" ref="P607:Q607" si="169">IFERROR(P601+P613,"")</f>
        <v>108663.99</v>
      </c>
      <c r="Q607" s="8" t="str">
        <f t="shared" si="169"/>
        <v/>
      </c>
      <c r="R607" s="6"/>
      <c r="S607" s="9" t="s">
        <v>14</v>
      </c>
    </row>
    <row r="608" spans="2:19">
      <c r="B608" s="7" t="str">
        <f t="shared" si="167"/>
        <v/>
      </c>
      <c r="C608" s="18" t="str">
        <f t="shared" si="167"/>
        <v/>
      </c>
      <c r="D608" s="18" t="str">
        <f t="shared" si="167"/>
        <v/>
      </c>
      <c r="E608" s="18" t="str">
        <f t="shared" si="167"/>
        <v/>
      </c>
      <c r="F608" s="18" t="str">
        <f t="shared" si="167"/>
        <v/>
      </c>
      <c r="G608" s="18" t="str">
        <f t="shared" si="167"/>
        <v/>
      </c>
      <c r="H608" s="18" t="str">
        <f t="shared" si="167"/>
        <v/>
      </c>
      <c r="I608" s="18" t="str">
        <f t="shared" si="167"/>
        <v/>
      </c>
      <c r="J608" s="18" t="str">
        <f t="shared" si="167"/>
        <v/>
      </c>
      <c r="K608" s="18" t="str">
        <f t="shared" si="167"/>
        <v/>
      </c>
      <c r="L608" s="18" t="str">
        <f t="shared" si="167"/>
        <v/>
      </c>
      <c r="M608" s="18" t="str">
        <f t="shared" si="167"/>
        <v/>
      </c>
      <c r="N608" s="18" t="str">
        <f t="shared" si="167"/>
        <v/>
      </c>
      <c r="O608" s="18">
        <f t="shared" si="165"/>
        <v>101763.63</v>
      </c>
      <c r="P608" s="18">
        <f t="shared" ref="P608:Q608" si="170">IFERROR(P602+P614,"")</f>
        <v>-9319.5999999999767</v>
      </c>
      <c r="Q608" s="18" t="str">
        <f t="shared" si="170"/>
        <v/>
      </c>
      <c r="R608" s="6"/>
      <c r="S608" s="9" t="s">
        <v>15</v>
      </c>
    </row>
    <row r="609" spans="2:19">
      <c r="B609" s="161" t="s">
        <v>10</v>
      </c>
      <c r="C609" s="162"/>
      <c r="D609" s="162"/>
      <c r="E609" s="162"/>
      <c r="F609" s="162"/>
      <c r="G609" s="162"/>
      <c r="H609" s="162"/>
      <c r="I609" s="162"/>
      <c r="J609" s="162"/>
      <c r="K609" s="162"/>
      <c r="L609" s="162"/>
      <c r="M609" s="162"/>
      <c r="N609" s="162"/>
      <c r="O609" s="123"/>
      <c r="P609" s="123"/>
      <c r="Q609" s="123"/>
      <c r="R609" s="6"/>
      <c r="S609" s="9"/>
    </row>
    <row r="610" spans="2:19">
      <c r="B610" s="163" t="s">
        <v>361</v>
      </c>
      <c r="C610" s="164"/>
      <c r="D610" s="164"/>
      <c r="E610" s="164"/>
      <c r="F610" s="164"/>
      <c r="G610" s="164"/>
      <c r="H610" s="164"/>
      <c r="I610" s="164"/>
      <c r="J610" s="164"/>
      <c r="K610" s="164"/>
      <c r="L610" s="164"/>
      <c r="M610" s="164"/>
      <c r="N610" s="164"/>
      <c r="O610" s="117"/>
      <c r="P610" s="117"/>
      <c r="Q610" s="117"/>
    </row>
    <row r="611" spans="2:19">
      <c r="B611" s="7" t="str">
        <f t="shared" ref="B611:Q614" si="171">IFERROR(VLOOKUP($B$610,$221:$343,MATCH($S611&amp;"/"&amp;B$348,$219:$219,0),FALSE),"")</f>
        <v/>
      </c>
      <c r="C611" s="7" t="str">
        <f t="shared" si="171"/>
        <v/>
      </c>
      <c r="D611" s="7" t="str">
        <f t="shared" si="171"/>
        <v/>
      </c>
      <c r="E611" s="7" t="str">
        <f t="shared" si="171"/>
        <v/>
      </c>
      <c r="F611" s="7" t="str">
        <f t="shared" si="171"/>
        <v/>
      </c>
      <c r="G611" s="7" t="str">
        <f t="shared" si="171"/>
        <v/>
      </c>
      <c r="H611" s="7" t="str">
        <f t="shared" si="171"/>
        <v/>
      </c>
      <c r="I611" s="7" t="str">
        <f t="shared" si="171"/>
        <v/>
      </c>
      <c r="J611" s="7" t="str">
        <f t="shared" si="171"/>
        <v/>
      </c>
      <c r="K611" s="7" t="str">
        <f t="shared" si="171"/>
        <v/>
      </c>
      <c r="L611" s="7" t="str">
        <f t="shared" si="171"/>
        <v/>
      </c>
      <c r="M611" s="7" t="str">
        <f t="shared" si="171"/>
        <v/>
      </c>
      <c r="N611" s="8" t="str">
        <f t="shared" si="171"/>
        <v/>
      </c>
      <c r="O611" s="8" t="str">
        <f t="shared" si="171"/>
        <v/>
      </c>
      <c r="P611" s="8">
        <f t="shared" si="171"/>
        <v>-17477.29</v>
      </c>
      <c r="Q611" s="8" t="str">
        <f t="shared" si="171"/>
        <v/>
      </c>
      <c r="R611" s="6"/>
      <c r="S611" s="9" t="s">
        <v>12</v>
      </c>
    </row>
    <row r="612" spans="2:19">
      <c r="B612" s="7" t="str">
        <f t="shared" si="171"/>
        <v/>
      </c>
      <c r="C612" s="7" t="str">
        <f t="shared" si="171"/>
        <v/>
      </c>
      <c r="D612" s="7" t="str">
        <f t="shared" si="171"/>
        <v/>
      </c>
      <c r="E612" s="7" t="str">
        <f t="shared" si="171"/>
        <v/>
      </c>
      <c r="F612" s="7" t="str">
        <f t="shared" si="171"/>
        <v/>
      </c>
      <c r="G612" s="7" t="str">
        <f t="shared" si="171"/>
        <v/>
      </c>
      <c r="H612" s="7" t="str">
        <f t="shared" si="171"/>
        <v/>
      </c>
      <c r="I612" s="7" t="str">
        <f t="shared" si="171"/>
        <v/>
      </c>
      <c r="J612" s="7" t="str">
        <f t="shared" si="171"/>
        <v/>
      </c>
      <c r="K612" s="7" t="str">
        <f t="shared" si="171"/>
        <v/>
      </c>
      <c r="L612" s="7" t="str">
        <f t="shared" si="171"/>
        <v/>
      </c>
      <c r="M612" s="7" t="str">
        <f t="shared" si="171"/>
        <v/>
      </c>
      <c r="N612" s="8" t="str">
        <f t="shared" si="171"/>
        <v/>
      </c>
      <c r="O612" s="8" t="str">
        <f t="shared" si="171"/>
        <v/>
      </c>
      <c r="P612" s="8">
        <f t="shared" si="171"/>
        <v>-40034.15</v>
      </c>
      <c r="Q612" s="8" t="str">
        <f t="shared" si="171"/>
        <v/>
      </c>
      <c r="R612" s="6"/>
      <c r="S612" s="9" t="s">
        <v>13</v>
      </c>
    </row>
    <row r="613" spans="2:19">
      <c r="B613" s="7" t="str">
        <f t="shared" si="171"/>
        <v/>
      </c>
      <c r="C613" s="7" t="str">
        <f t="shared" si="171"/>
        <v/>
      </c>
      <c r="D613" s="7" t="str">
        <f t="shared" si="171"/>
        <v/>
      </c>
      <c r="E613" s="7" t="str">
        <f t="shared" si="171"/>
        <v/>
      </c>
      <c r="F613" s="7" t="str">
        <f t="shared" si="171"/>
        <v/>
      </c>
      <c r="G613" s="7" t="str">
        <f t="shared" si="171"/>
        <v/>
      </c>
      <c r="H613" s="7" t="str">
        <f t="shared" si="171"/>
        <v/>
      </c>
      <c r="I613" s="7" t="str">
        <f t="shared" si="171"/>
        <v/>
      </c>
      <c r="J613" s="7" t="str">
        <f t="shared" si="171"/>
        <v/>
      </c>
      <c r="K613" s="7" t="str">
        <f t="shared" si="171"/>
        <v/>
      </c>
      <c r="L613" s="7" t="str">
        <f t="shared" si="171"/>
        <v/>
      </c>
      <c r="M613" s="7" t="str">
        <f t="shared" si="171"/>
        <v/>
      </c>
      <c r="N613" s="8" t="str">
        <f t="shared" si="171"/>
        <v/>
      </c>
      <c r="O613" s="8" t="str">
        <f t="shared" si="171"/>
        <v/>
      </c>
      <c r="P613" s="8">
        <f t="shared" si="171"/>
        <v>-98579.77</v>
      </c>
      <c r="Q613" s="8" t="str">
        <f t="shared" si="171"/>
        <v/>
      </c>
      <c r="R613" s="6"/>
      <c r="S613" s="9" t="s">
        <v>14</v>
      </c>
    </row>
    <row r="614" spans="2:19">
      <c r="B614" s="7" t="str">
        <f t="shared" si="171"/>
        <v/>
      </c>
      <c r="C614" s="7" t="str">
        <f t="shared" si="171"/>
        <v/>
      </c>
      <c r="D614" s="7" t="str">
        <f t="shared" si="171"/>
        <v/>
      </c>
      <c r="E614" s="7" t="str">
        <f t="shared" si="171"/>
        <v/>
      </c>
      <c r="F614" s="7" t="str">
        <f t="shared" si="171"/>
        <v/>
      </c>
      <c r="G614" s="7" t="str">
        <f t="shared" si="171"/>
        <v/>
      </c>
      <c r="H614" s="7" t="str">
        <f t="shared" si="171"/>
        <v/>
      </c>
      <c r="I614" s="7" t="str">
        <f t="shared" si="171"/>
        <v/>
      </c>
      <c r="J614" s="7" t="str">
        <f t="shared" si="171"/>
        <v/>
      </c>
      <c r="K614" s="7" t="str">
        <f t="shared" si="171"/>
        <v/>
      </c>
      <c r="L614" s="7" t="str">
        <f t="shared" si="171"/>
        <v/>
      </c>
      <c r="M614" s="7" t="str">
        <f t="shared" si="171"/>
        <v/>
      </c>
      <c r="N614" s="8" t="str">
        <f t="shared" si="171"/>
        <v/>
      </c>
      <c r="O614" s="8">
        <f t="shared" si="171"/>
        <v>-36811.18</v>
      </c>
      <c r="P614" s="8">
        <f t="shared" si="171"/>
        <v>-181656.99</v>
      </c>
      <c r="Q614" s="8" t="str">
        <f t="shared" si="171"/>
        <v/>
      </c>
      <c r="R614" s="6"/>
      <c r="S614" s="9" t="s">
        <v>15</v>
      </c>
    </row>
    <row r="615" spans="2:19">
      <c r="B615" s="165" t="s">
        <v>362</v>
      </c>
      <c r="C615" s="166"/>
      <c r="D615" s="166"/>
      <c r="E615" s="166"/>
      <c r="F615" s="166"/>
      <c r="G615" s="166"/>
      <c r="H615" s="166"/>
      <c r="I615" s="166"/>
      <c r="J615" s="166"/>
      <c r="K615" s="166"/>
      <c r="L615" s="166"/>
      <c r="M615" s="166"/>
      <c r="N615" s="166"/>
      <c r="O615" s="121"/>
      <c r="P615" s="121"/>
      <c r="Q615" s="121"/>
    </row>
    <row r="616" spans="2:19">
      <c r="B616" s="7" t="str">
        <f t="shared" ref="B616:Q619" si="172">IFERROR(VLOOKUP($B$615,$221:$343,MATCH($S616&amp;"/"&amp;B$348,$219:$219,0),FALSE),"")</f>
        <v/>
      </c>
      <c r="C616" s="7" t="str">
        <f t="shared" si="172"/>
        <v/>
      </c>
      <c r="D616" s="7" t="str">
        <f t="shared" si="172"/>
        <v/>
      </c>
      <c r="E616" s="7" t="str">
        <f t="shared" si="172"/>
        <v/>
      </c>
      <c r="F616" s="7" t="str">
        <f t="shared" si="172"/>
        <v/>
      </c>
      <c r="G616" s="7" t="str">
        <f t="shared" si="172"/>
        <v/>
      </c>
      <c r="H616" s="7" t="str">
        <f t="shared" si="172"/>
        <v/>
      </c>
      <c r="I616" s="7" t="str">
        <f t="shared" si="172"/>
        <v/>
      </c>
      <c r="J616" s="7" t="str">
        <f t="shared" si="172"/>
        <v/>
      </c>
      <c r="K616" s="7" t="str">
        <f t="shared" si="172"/>
        <v/>
      </c>
      <c r="L616" s="7" t="str">
        <f t="shared" si="172"/>
        <v/>
      </c>
      <c r="M616" s="7" t="str">
        <f t="shared" si="172"/>
        <v/>
      </c>
      <c r="N616" s="8" t="str">
        <f t="shared" si="172"/>
        <v/>
      </c>
      <c r="O616" s="8" t="str">
        <f t="shared" si="172"/>
        <v/>
      </c>
      <c r="P616" s="8">
        <f t="shared" si="172"/>
        <v>-17477.29</v>
      </c>
      <c r="Q616" s="8" t="str">
        <f t="shared" si="172"/>
        <v/>
      </c>
      <c r="R616" s="6"/>
      <c r="S616" s="9" t="s">
        <v>12</v>
      </c>
    </row>
    <row r="617" spans="2:19">
      <c r="B617" s="7" t="str">
        <f t="shared" si="172"/>
        <v/>
      </c>
      <c r="C617" s="7" t="str">
        <f t="shared" si="172"/>
        <v/>
      </c>
      <c r="D617" s="7" t="str">
        <f t="shared" si="172"/>
        <v/>
      </c>
      <c r="E617" s="7" t="str">
        <f t="shared" si="172"/>
        <v/>
      </c>
      <c r="F617" s="7" t="str">
        <f t="shared" si="172"/>
        <v/>
      </c>
      <c r="G617" s="7" t="str">
        <f t="shared" si="172"/>
        <v/>
      </c>
      <c r="H617" s="7" t="str">
        <f t="shared" si="172"/>
        <v/>
      </c>
      <c r="I617" s="7" t="str">
        <f t="shared" si="172"/>
        <v/>
      </c>
      <c r="J617" s="7" t="str">
        <f t="shared" si="172"/>
        <v/>
      </c>
      <c r="K617" s="7" t="str">
        <f t="shared" si="172"/>
        <v/>
      </c>
      <c r="L617" s="7" t="str">
        <f t="shared" si="172"/>
        <v/>
      </c>
      <c r="M617" s="7" t="str">
        <f t="shared" si="172"/>
        <v/>
      </c>
      <c r="N617" s="8" t="str">
        <f t="shared" si="172"/>
        <v/>
      </c>
      <c r="O617" s="8" t="str">
        <f t="shared" si="172"/>
        <v/>
      </c>
      <c r="P617" s="8">
        <f t="shared" si="172"/>
        <v>-40034.15</v>
      </c>
      <c r="Q617" s="8" t="str">
        <f t="shared" si="172"/>
        <v/>
      </c>
      <c r="R617" s="6"/>
      <c r="S617" s="9" t="s">
        <v>13</v>
      </c>
    </row>
    <row r="618" spans="2:19">
      <c r="B618" s="7" t="str">
        <f t="shared" si="172"/>
        <v/>
      </c>
      <c r="C618" s="7" t="str">
        <f t="shared" si="172"/>
        <v/>
      </c>
      <c r="D618" s="7" t="str">
        <f t="shared" si="172"/>
        <v/>
      </c>
      <c r="E618" s="7" t="str">
        <f t="shared" si="172"/>
        <v/>
      </c>
      <c r="F618" s="7" t="str">
        <f t="shared" si="172"/>
        <v/>
      </c>
      <c r="G618" s="7" t="str">
        <f t="shared" si="172"/>
        <v/>
      </c>
      <c r="H618" s="7" t="str">
        <f t="shared" si="172"/>
        <v/>
      </c>
      <c r="I618" s="7" t="str">
        <f t="shared" si="172"/>
        <v/>
      </c>
      <c r="J618" s="7" t="str">
        <f t="shared" si="172"/>
        <v/>
      </c>
      <c r="K618" s="7" t="str">
        <f t="shared" si="172"/>
        <v/>
      </c>
      <c r="L618" s="7" t="str">
        <f t="shared" si="172"/>
        <v/>
      </c>
      <c r="M618" s="7" t="str">
        <f t="shared" si="172"/>
        <v/>
      </c>
      <c r="N618" s="8" t="str">
        <f t="shared" si="172"/>
        <v/>
      </c>
      <c r="O618" s="8" t="str">
        <f t="shared" si="172"/>
        <v/>
      </c>
      <c r="P618" s="8">
        <f t="shared" si="172"/>
        <v>-98520.92</v>
      </c>
      <c r="Q618" s="8" t="str">
        <f t="shared" si="172"/>
        <v/>
      </c>
      <c r="R618" s="6"/>
      <c r="S618" s="9" t="s">
        <v>14</v>
      </c>
    </row>
    <row r="619" spans="2:19">
      <c r="B619" s="7" t="str">
        <f t="shared" si="172"/>
        <v/>
      </c>
      <c r="C619" s="7" t="str">
        <f t="shared" si="172"/>
        <v/>
      </c>
      <c r="D619" s="7" t="str">
        <f t="shared" si="172"/>
        <v/>
      </c>
      <c r="E619" s="7" t="str">
        <f t="shared" si="172"/>
        <v/>
      </c>
      <c r="F619" s="7" t="str">
        <f t="shared" si="172"/>
        <v/>
      </c>
      <c r="G619" s="7" t="str">
        <f t="shared" si="172"/>
        <v/>
      </c>
      <c r="H619" s="7" t="str">
        <f t="shared" si="172"/>
        <v/>
      </c>
      <c r="I619" s="7" t="str">
        <f t="shared" si="172"/>
        <v/>
      </c>
      <c r="J619" s="7" t="str">
        <f t="shared" si="172"/>
        <v/>
      </c>
      <c r="K619" s="7" t="str">
        <f t="shared" si="172"/>
        <v/>
      </c>
      <c r="L619" s="7" t="str">
        <f t="shared" si="172"/>
        <v/>
      </c>
      <c r="M619" s="7" t="str">
        <f t="shared" si="172"/>
        <v/>
      </c>
      <c r="N619" s="8" t="str">
        <f t="shared" si="172"/>
        <v/>
      </c>
      <c r="O619" s="8">
        <f t="shared" si="172"/>
        <v>-36091.97</v>
      </c>
      <c r="P619" s="8">
        <f t="shared" si="172"/>
        <v>-180566.71</v>
      </c>
      <c r="Q619" s="8" t="str">
        <f t="shared" si="172"/>
        <v/>
      </c>
      <c r="R619" s="6"/>
      <c r="S619" s="9" t="s">
        <v>15</v>
      </c>
    </row>
    <row r="620" spans="2:19">
      <c r="B620" s="159" t="s">
        <v>363</v>
      </c>
      <c r="C620" s="160"/>
      <c r="D620" s="160"/>
      <c r="E620" s="160"/>
      <c r="F620" s="160"/>
      <c r="G620" s="160"/>
      <c r="H620" s="160"/>
      <c r="I620" s="160"/>
      <c r="J620" s="160"/>
      <c r="K620" s="160"/>
      <c r="L620" s="160"/>
      <c r="M620" s="160"/>
      <c r="N620" s="160"/>
      <c r="O620" s="119"/>
      <c r="P620" s="119"/>
      <c r="Q620" s="119"/>
    </row>
    <row r="621" spans="2:19">
      <c r="B621" s="7" t="str">
        <f t="shared" ref="B621:Q624" si="173">IFERROR(VLOOKUP($B$620,$221:$343,MATCH($S621&amp;"/"&amp;B$348,$219:$219,0),FALSE),"")</f>
        <v/>
      </c>
      <c r="C621" s="7" t="str">
        <f t="shared" si="173"/>
        <v/>
      </c>
      <c r="D621" s="7" t="str">
        <f t="shared" si="173"/>
        <v/>
      </c>
      <c r="E621" s="7" t="str">
        <f t="shared" si="173"/>
        <v/>
      </c>
      <c r="F621" s="7" t="str">
        <f t="shared" si="173"/>
        <v/>
      </c>
      <c r="G621" s="7" t="str">
        <f t="shared" si="173"/>
        <v/>
      </c>
      <c r="H621" s="7" t="str">
        <f t="shared" si="173"/>
        <v/>
      </c>
      <c r="I621" s="7" t="str">
        <f t="shared" si="173"/>
        <v/>
      </c>
      <c r="J621" s="7" t="str">
        <f t="shared" si="173"/>
        <v/>
      </c>
      <c r="K621" s="7" t="str">
        <f t="shared" si="173"/>
        <v/>
      </c>
      <c r="L621" s="7" t="str">
        <f t="shared" si="173"/>
        <v/>
      </c>
      <c r="M621" s="7" t="str">
        <f t="shared" si="173"/>
        <v/>
      </c>
      <c r="N621" s="7" t="str">
        <f t="shared" si="173"/>
        <v/>
      </c>
      <c r="O621" s="7" t="str">
        <f t="shared" si="173"/>
        <v/>
      </c>
      <c r="P621" s="7">
        <f t="shared" si="173"/>
        <v>-54310.94</v>
      </c>
      <c r="Q621" s="7" t="str">
        <f t="shared" si="173"/>
        <v/>
      </c>
      <c r="R621" s="6"/>
      <c r="S621" s="9" t="s">
        <v>12</v>
      </c>
    </row>
    <row r="622" spans="2:19">
      <c r="B622" s="7" t="str">
        <f t="shared" si="173"/>
        <v/>
      </c>
      <c r="C622" s="7" t="str">
        <f t="shared" si="173"/>
        <v/>
      </c>
      <c r="D622" s="7" t="str">
        <f t="shared" si="173"/>
        <v/>
      </c>
      <c r="E622" s="7" t="str">
        <f t="shared" si="173"/>
        <v/>
      </c>
      <c r="F622" s="7" t="str">
        <f t="shared" si="173"/>
        <v/>
      </c>
      <c r="G622" s="7" t="str">
        <f t="shared" si="173"/>
        <v/>
      </c>
      <c r="H622" s="7" t="str">
        <f t="shared" si="173"/>
        <v/>
      </c>
      <c r="I622" s="7" t="str">
        <f t="shared" si="173"/>
        <v/>
      </c>
      <c r="J622" s="7" t="str">
        <f t="shared" si="173"/>
        <v/>
      </c>
      <c r="K622" s="7" t="str">
        <f t="shared" si="173"/>
        <v/>
      </c>
      <c r="L622" s="7" t="str">
        <f t="shared" si="173"/>
        <v/>
      </c>
      <c r="M622" s="7" t="str">
        <f t="shared" si="173"/>
        <v/>
      </c>
      <c r="N622" s="7" t="str">
        <f t="shared" si="173"/>
        <v/>
      </c>
      <c r="O622" s="7" t="str">
        <f t="shared" si="173"/>
        <v/>
      </c>
      <c r="P622" s="7">
        <f t="shared" si="173"/>
        <v>548690.43999999994</v>
      </c>
      <c r="Q622" s="7" t="str">
        <f t="shared" si="173"/>
        <v/>
      </c>
      <c r="R622" s="6"/>
      <c r="S622" s="9" t="s">
        <v>13</v>
      </c>
    </row>
    <row r="623" spans="2:19">
      <c r="B623" s="7" t="str">
        <f t="shared" si="173"/>
        <v/>
      </c>
      <c r="C623" s="7" t="str">
        <f t="shared" si="173"/>
        <v/>
      </c>
      <c r="D623" s="7" t="str">
        <f t="shared" si="173"/>
        <v/>
      </c>
      <c r="E623" s="7" t="str">
        <f t="shared" si="173"/>
        <v/>
      </c>
      <c r="F623" s="7" t="str">
        <f t="shared" si="173"/>
        <v/>
      </c>
      <c r="G623" s="7" t="str">
        <f t="shared" si="173"/>
        <v/>
      </c>
      <c r="H623" s="7" t="str">
        <f t="shared" si="173"/>
        <v/>
      </c>
      <c r="I623" s="7" t="str">
        <f t="shared" si="173"/>
        <v/>
      </c>
      <c r="J623" s="7" t="str">
        <f t="shared" si="173"/>
        <v/>
      </c>
      <c r="K623" s="7" t="str">
        <f t="shared" si="173"/>
        <v/>
      </c>
      <c r="L623" s="7" t="str">
        <f t="shared" si="173"/>
        <v/>
      </c>
      <c r="M623" s="7" t="str">
        <f t="shared" si="173"/>
        <v/>
      </c>
      <c r="N623" s="7" t="str">
        <f t="shared" si="173"/>
        <v/>
      </c>
      <c r="O623" s="7" t="str">
        <f t="shared" si="173"/>
        <v/>
      </c>
      <c r="P623" s="7">
        <f t="shared" si="173"/>
        <v>548600.13</v>
      </c>
      <c r="Q623" s="7" t="str">
        <f t="shared" si="173"/>
        <v/>
      </c>
      <c r="R623" s="6"/>
      <c r="S623" s="9" t="s">
        <v>14</v>
      </c>
    </row>
    <row r="624" spans="2:19">
      <c r="B624" s="7" t="str">
        <f t="shared" si="173"/>
        <v/>
      </c>
      <c r="C624" s="7" t="str">
        <f t="shared" si="173"/>
        <v/>
      </c>
      <c r="D624" s="7" t="str">
        <f t="shared" si="173"/>
        <v/>
      </c>
      <c r="E624" s="7" t="str">
        <f t="shared" si="173"/>
        <v/>
      </c>
      <c r="F624" s="7" t="str">
        <f t="shared" si="173"/>
        <v/>
      </c>
      <c r="G624" s="7" t="str">
        <f t="shared" si="173"/>
        <v/>
      </c>
      <c r="H624" s="7" t="str">
        <f t="shared" si="173"/>
        <v/>
      </c>
      <c r="I624" s="7" t="str">
        <f t="shared" si="173"/>
        <v/>
      </c>
      <c r="J624" s="7" t="str">
        <f t="shared" si="173"/>
        <v/>
      </c>
      <c r="K624" s="7" t="str">
        <f t="shared" si="173"/>
        <v/>
      </c>
      <c r="L624" s="7" t="str">
        <f t="shared" si="173"/>
        <v/>
      </c>
      <c r="M624" s="7" t="str">
        <f t="shared" si="173"/>
        <v/>
      </c>
      <c r="N624" s="7" t="str">
        <f t="shared" si="173"/>
        <v/>
      </c>
      <c r="O624" s="7">
        <f t="shared" si="173"/>
        <v>-73259.72</v>
      </c>
      <c r="P624" s="7">
        <f t="shared" si="173"/>
        <v>548576.43999999994</v>
      </c>
      <c r="Q624" s="7" t="str">
        <f t="shared" si="173"/>
        <v/>
      </c>
      <c r="R624" s="6"/>
      <c r="S624" s="9" t="s">
        <v>15</v>
      </c>
    </row>
    <row r="625" spans="2:19">
      <c r="B625" s="167" t="s">
        <v>364</v>
      </c>
      <c r="C625" s="168"/>
      <c r="D625" s="168"/>
      <c r="E625" s="168"/>
      <c r="F625" s="168"/>
      <c r="G625" s="168"/>
      <c r="H625" s="168"/>
      <c r="I625" s="168"/>
      <c r="J625" s="168"/>
      <c r="K625" s="168"/>
      <c r="L625" s="168"/>
      <c r="M625" s="168"/>
      <c r="N625" s="168"/>
      <c r="O625" s="135"/>
      <c r="P625" s="135"/>
      <c r="Q625" s="135"/>
    </row>
    <row r="626" spans="2:19">
      <c r="B626" s="7" t="str">
        <f t="shared" ref="B626:Q629" si="174">IFERROR(VLOOKUP($B$625,$221:$343,MATCH($S626&amp;"/"&amp;B$348,$219:$219,0),FALSE),"")</f>
        <v/>
      </c>
      <c r="C626" s="7" t="str">
        <f t="shared" si="174"/>
        <v/>
      </c>
      <c r="D626" s="7" t="str">
        <f t="shared" si="174"/>
        <v/>
      </c>
      <c r="E626" s="7" t="str">
        <f t="shared" si="174"/>
        <v/>
      </c>
      <c r="F626" s="7" t="str">
        <f t="shared" si="174"/>
        <v/>
      </c>
      <c r="G626" s="7" t="str">
        <f t="shared" si="174"/>
        <v/>
      </c>
      <c r="H626" s="7" t="str">
        <f t="shared" si="174"/>
        <v/>
      </c>
      <c r="I626" s="7" t="str">
        <f t="shared" si="174"/>
        <v/>
      </c>
      <c r="J626" s="7" t="str">
        <f t="shared" si="174"/>
        <v/>
      </c>
      <c r="K626" s="7" t="str">
        <f t="shared" si="174"/>
        <v/>
      </c>
      <c r="L626" s="7" t="str">
        <f t="shared" si="174"/>
        <v/>
      </c>
      <c r="M626" s="7" t="str">
        <f t="shared" si="174"/>
        <v/>
      </c>
      <c r="N626" s="8" t="str">
        <f t="shared" si="174"/>
        <v/>
      </c>
      <c r="O626" s="8" t="str">
        <f t="shared" si="174"/>
        <v/>
      </c>
      <c r="P626" s="8">
        <f t="shared" si="174"/>
        <v>55664.33</v>
      </c>
      <c r="Q626" s="8" t="str">
        <f t="shared" si="174"/>
        <v/>
      </c>
      <c r="R626" s="6"/>
      <c r="S626" s="9" t="s">
        <v>12</v>
      </c>
    </row>
    <row r="627" spans="2:19">
      <c r="B627" s="7" t="str">
        <f t="shared" si="174"/>
        <v/>
      </c>
      <c r="C627" s="7" t="str">
        <f t="shared" si="174"/>
        <v/>
      </c>
      <c r="D627" s="7" t="str">
        <f t="shared" si="174"/>
        <v/>
      </c>
      <c r="E627" s="7" t="str">
        <f t="shared" si="174"/>
        <v/>
      </c>
      <c r="F627" s="7" t="str">
        <f t="shared" si="174"/>
        <v/>
      </c>
      <c r="G627" s="7" t="str">
        <f t="shared" si="174"/>
        <v/>
      </c>
      <c r="H627" s="7" t="str">
        <f t="shared" si="174"/>
        <v/>
      </c>
      <c r="I627" s="7" t="str">
        <f t="shared" si="174"/>
        <v/>
      </c>
      <c r="J627" s="7" t="str">
        <f t="shared" si="174"/>
        <v/>
      </c>
      <c r="K627" s="7" t="str">
        <f t="shared" si="174"/>
        <v/>
      </c>
      <c r="L627" s="7" t="str">
        <f t="shared" si="174"/>
        <v/>
      </c>
      <c r="M627" s="7" t="str">
        <f t="shared" si="174"/>
        <v/>
      </c>
      <c r="N627" s="8" t="str">
        <f t="shared" si="174"/>
        <v/>
      </c>
      <c r="O627" s="8" t="str">
        <f t="shared" si="174"/>
        <v/>
      </c>
      <c r="P627" s="8">
        <f t="shared" si="174"/>
        <v>663476.42000000004</v>
      </c>
      <c r="Q627" s="8" t="str">
        <f t="shared" si="174"/>
        <v/>
      </c>
      <c r="R627" s="6"/>
      <c r="S627" s="9" t="s">
        <v>13</v>
      </c>
    </row>
    <row r="628" spans="2:19">
      <c r="B628" s="7" t="str">
        <f t="shared" si="174"/>
        <v/>
      </c>
      <c r="C628" s="7" t="str">
        <f t="shared" si="174"/>
        <v/>
      </c>
      <c r="D628" s="7" t="str">
        <f t="shared" si="174"/>
        <v/>
      </c>
      <c r="E628" s="7" t="str">
        <f t="shared" si="174"/>
        <v/>
      </c>
      <c r="F628" s="7" t="str">
        <f t="shared" si="174"/>
        <v/>
      </c>
      <c r="G628" s="7" t="str">
        <f t="shared" si="174"/>
        <v/>
      </c>
      <c r="H628" s="7" t="str">
        <f t="shared" si="174"/>
        <v/>
      </c>
      <c r="I628" s="7" t="str">
        <f t="shared" si="174"/>
        <v/>
      </c>
      <c r="J628" s="7" t="str">
        <f t="shared" si="174"/>
        <v/>
      </c>
      <c r="K628" s="7" t="str">
        <f t="shared" si="174"/>
        <v/>
      </c>
      <c r="L628" s="7" t="str">
        <f t="shared" si="174"/>
        <v/>
      </c>
      <c r="M628" s="7" t="str">
        <f t="shared" si="174"/>
        <v/>
      </c>
      <c r="N628" s="8" t="str">
        <f t="shared" si="174"/>
        <v/>
      </c>
      <c r="O628" s="8" t="str">
        <f t="shared" si="174"/>
        <v/>
      </c>
      <c r="P628" s="8">
        <f t="shared" si="174"/>
        <v>657322.97</v>
      </c>
      <c r="Q628" s="8" t="str">
        <f t="shared" si="174"/>
        <v/>
      </c>
      <c r="R628" s="6"/>
      <c r="S628" s="9" t="s">
        <v>14</v>
      </c>
    </row>
    <row r="629" spans="2:19">
      <c r="B629" s="7" t="str">
        <f t="shared" si="174"/>
        <v/>
      </c>
      <c r="C629" s="7" t="str">
        <f t="shared" si="174"/>
        <v/>
      </c>
      <c r="D629" s="7" t="str">
        <f t="shared" si="174"/>
        <v/>
      </c>
      <c r="E629" s="7" t="str">
        <f t="shared" si="174"/>
        <v/>
      </c>
      <c r="F629" s="7" t="str">
        <f t="shared" si="174"/>
        <v/>
      </c>
      <c r="G629" s="7" t="str">
        <f t="shared" si="174"/>
        <v/>
      </c>
      <c r="H629" s="7" t="str">
        <f t="shared" si="174"/>
        <v/>
      </c>
      <c r="I629" s="7" t="str">
        <f t="shared" si="174"/>
        <v/>
      </c>
      <c r="J629" s="7" t="str">
        <f t="shared" si="174"/>
        <v/>
      </c>
      <c r="K629" s="7" t="str">
        <f t="shared" si="174"/>
        <v/>
      </c>
      <c r="L629" s="7" t="str">
        <f t="shared" si="174"/>
        <v/>
      </c>
      <c r="M629" s="7" t="str">
        <f t="shared" si="174"/>
        <v/>
      </c>
      <c r="N629" s="8" t="str">
        <f t="shared" si="174"/>
        <v/>
      </c>
      <c r="O629" s="8">
        <f t="shared" si="174"/>
        <v>29223.13</v>
      </c>
      <c r="P629" s="8">
        <f t="shared" si="174"/>
        <v>540347.12</v>
      </c>
      <c r="Q629" s="8" t="str">
        <f t="shared" si="174"/>
        <v/>
      </c>
      <c r="R629" s="6"/>
      <c r="S629" s="9" t="s">
        <v>15</v>
      </c>
    </row>
    <row r="630" spans="2:19">
      <c r="B630" s="169" t="s">
        <v>35</v>
      </c>
      <c r="C630" s="170"/>
      <c r="D630" s="170"/>
      <c r="E630" s="170"/>
      <c r="F630" s="170"/>
      <c r="G630" s="170"/>
      <c r="H630" s="170"/>
      <c r="I630" s="170"/>
      <c r="J630" s="170"/>
      <c r="K630" s="170"/>
      <c r="L630" s="170"/>
      <c r="M630" s="170"/>
      <c r="N630" s="170"/>
      <c r="O630" s="124"/>
      <c r="P630" s="124"/>
      <c r="Q630" s="124"/>
      <c r="R630" s="28"/>
      <c r="S630" s="89"/>
    </row>
    <row r="631" spans="2:19">
      <c r="B631" s="145" t="s">
        <v>36</v>
      </c>
      <c r="C631" s="146"/>
      <c r="D631" s="146"/>
      <c r="E631" s="146"/>
      <c r="F631" s="146"/>
      <c r="G631" s="146"/>
      <c r="H631" s="146"/>
      <c r="I631" s="146"/>
      <c r="J631" s="146"/>
      <c r="K631" s="146"/>
      <c r="L631" s="146"/>
      <c r="M631" s="146"/>
      <c r="N631" s="146"/>
      <c r="O631" s="125"/>
      <c r="P631" s="125"/>
      <c r="Q631" s="125"/>
      <c r="R631" s="28"/>
      <c r="S631" s="89"/>
    </row>
    <row r="632" spans="2:19">
      <c r="B632" s="29" t="e">
        <f t="shared" ref="B632:O632" si="175">B588/B402</f>
        <v>#VALUE!</v>
      </c>
      <c r="C632" s="29" t="e">
        <f t="shared" si="175"/>
        <v>#VALUE!</v>
      </c>
      <c r="D632" s="29" t="e">
        <f t="shared" si="175"/>
        <v>#VALUE!</v>
      </c>
      <c r="E632" s="29" t="e">
        <f t="shared" si="175"/>
        <v>#VALUE!</v>
      </c>
      <c r="F632" s="29" t="e">
        <f t="shared" si="175"/>
        <v>#VALUE!</v>
      </c>
      <c r="G632" s="29" t="e">
        <f t="shared" si="175"/>
        <v>#VALUE!</v>
      </c>
      <c r="H632" s="29" t="e">
        <f t="shared" si="175"/>
        <v>#VALUE!</v>
      </c>
      <c r="I632" s="29" t="e">
        <f t="shared" si="175"/>
        <v>#VALUE!</v>
      </c>
      <c r="J632" s="29" t="e">
        <f t="shared" si="175"/>
        <v>#VALUE!</v>
      </c>
      <c r="K632" s="29" t="e">
        <f t="shared" si="175"/>
        <v>#VALUE!</v>
      </c>
      <c r="L632" s="29" t="e">
        <f t="shared" si="175"/>
        <v>#VALUE!</v>
      </c>
      <c r="M632" s="29" t="e">
        <f t="shared" si="175"/>
        <v>#VALUE!</v>
      </c>
      <c r="N632" s="29" t="e">
        <f t="shared" si="175"/>
        <v>#VALUE!</v>
      </c>
      <c r="O632" s="29" t="e">
        <f t="shared" si="175"/>
        <v>#VALUE!</v>
      </c>
      <c r="P632" s="29">
        <f t="shared" ref="P632:Q632" si="176">P588/P402</f>
        <v>0.14297069462133319</v>
      </c>
      <c r="Q632" s="29" t="e">
        <f t="shared" si="176"/>
        <v>#VALUE!</v>
      </c>
      <c r="R632" s="6"/>
      <c r="S632" s="89" t="s">
        <v>37</v>
      </c>
    </row>
    <row r="633" spans="2:19">
      <c r="B633" s="29" t="e">
        <f t="shared" ref="B633:O633" si="177">((B551*(1-B582))/(B457+B432))</f>
        <v>#DIV/0!</v>
      </c>
      <c r="C633" s="29" t="e">
        <f t="shared" si="177"/>
        <v>#DIV/0!</v>
      </c>
      <c r="D633" s="29" t="e">
        <f t="shared" si="177"/>
        <v>#DIV/0!</v>
      </c>
      <c r="E633" s="29" t="e">
        <f t="shared" si="177"/>
        <v>#DIV/0!</v>
      </c>
      <c r="F633" s="29" t="e">
        <f t="shared" si="177"/>
        <v>#DIV/0!</v>
      </c>
      <c r="G633" s="29" t="e">
        <f t="shared" si="177"/>
        <v>#DIV/0!</v>
      </c>
      <c r="H633" s="29" t="e">
        <f t="shared" si="177"/>
        <v>#DIV/0!</v>
      </c>
      <c r="I633" s="29" t="e">
        <f t="shared" si="177"/>
        <v>#DIV/0!</v>
      </c>
      <c r="J633" s="29" t="e">
        <f t="shared" si="177"/>
        <v>#DIV/0!</v>
      </c>
      <c r="K633" s="29" t="e">
        <f t="shared" si="177"/>
        <v>#DIV/0!</v>
      </c>
      <c r="L633" s="29" t="e">
        <f t="shared" si="177"/>
        <v>#DIV/0!</v>
      </c>
      <c r="M633" s="29" t="e">
        <f t="shared" si="177"/>
        <v>#DIV/0!</v>
      </c>
      <c r="N633" s="29" t="e">
        <f t="shared" si="177"/>
        <v>#VALUE!</v>
      </c>
      <c r="O633" s="29" t="e">
        <f t="shared" si="177"/>
        <v>#VALUE!</v>
      </c>
      <c r="P633" s="29">
        <f t="shared" ref="P633:Q633" si="178">((P551*(1-P582))/(P457+P432))</f>
        <v>0.16656793571261022</v>
      </c>
      <c r="Q633" s="29" t="e">
        <f t="shared" si="178"/>
        <v>#VALUE!</v>
      </c>
      <c r="R633" s="6"/>
      <c r="S633" s="89" t="s">
        <v>38</v>
      </c>
    </row>
    <row r="634" spans="2:19">
      <c r="B634" s="29" t="e">
        <f t="shared" ref="B634:O634" si="179">B588/B457</f>
        <v>#VALUE!</v>
      </c>
      <c r="C634" s="29" t="e">
        <f t="shared" si="179"/>
        <v>#VALUE!</v>
      </c>
      <c r="D634" s="29" t="e">
        <f t="shared" si="179"/>
        <v>#VALUE!</v>
      </c>
      <c r="E634" s="29" t="e">
        <f t="shared" si="179"/>
        <v>#VALUE!</v>
      </c>
      <c r="F634" s="29" t="e">
        <f t="shared" si="179"/>
        <v>#VALUE!</v>
      </c>
      <c r="G634" s="29" t="e">
        <f t="shared" si="179"/>
        <v>#VALUE!</v>
      </c>
      <c r="H634" s="29" t="e">
        <f t="shared" si="179"/>
        <v>#VALUE!</v>
      </c>
      <c r="I634" s="29" t="e">
        <f t="shared" si="179"/>
        <v>#VALUE!</v>
      </c>
      <c r="J634" s="29" t="e">
        <f t="shared" si="179"/>
        <v>#VALUE!</v>
      </c>
      <c r="K634" s="29" t="e">
        <f t="shared" si="179"/>
        <v>#VALUE!</v>
      </c>
      <c r="L634" s="29" t="e">
        <f t="shared" si="179"/>
        <v>#VALUE!</v>
      </c>
      <c r="M634" s="29" t="e">
        <f t="shared" si="179"/>
        <v>#VALUE!</v>
      </c>
      <c r="N634" s="29" t="e">
        <f t="shared" si="179"/>
        <v>#VALUE!</v>
      </c>
      <c r="O634" s="29" t="e">
        <f t="shared" si="179"/>
        <v>#VALUE!</v>
      </c>
      <c r="P634" s="29">
        <f t="shared" ref="P634:Q634" si="180">P588/P457</f>
        <v>0.16562784904253025</v>
      </c>
      <c r="Q634" s="29" t="e">
        <f t="shared" si="180"/>
        <v>#VALUE!</v>
      </c>
      <c r="R634" s="6"/>
      <c r="S634" s="89" t="s">
        <v>39</v>
      </c>
    </row>
    <row r="635" spans="2:19">
      <c r="B635" s="145" t="s">
        <v>59</v>
      </c>
      <c r="C635" s="146"/>
      <c r="D635" s="146"/>
      <c r="E635" s="146"/>
      <c r="F635" s="146"/>
      <c r="G635" s="146"/>
      <c r="H635" s="146"/>
      <c r="I635" s="146"/>
      <c r="J635" s="146"/>
      <c r="K635" s="146"/>
      <c r="L635" s="146"/>
      <c r="M635" s="146"/>
      <c r="N635" s="146"/>
      <c r="O635" s="125"/>
      <c r="P635" s="125"/>
      <c r="Q635" s="125"/>
      <c r="R635" s="28"/>
      <c r="S635" s="89"/>
    </row>
    <row r="636" spans="2:19">
      <c r="B636" s="27" t="e">
        <f t="shared" ref="B636:N636" si="181">B378/B414</f>
        <v>#VALUE!</v>
      </c>
      <c r="C636" s="27" t="e">
        <f t="shared" si="181"/>
        <v>#VALUE!</v>
      </c>
      <c r="D636" s="27" t="e">
        <f t="shared" si="181"/>
        <v>#VALUE!</v>
      </c>
      <c r="E636" s="27" t="e">
        <f t="shared" si="181"/>
        <v>#VALUE!</v>
      </c>
      <c r="F636" s="27" t="e">
        <f t="shared" si="181"/>
        <v>#VALUE!</v>
      </c>
      <c r="G636" s="27" t="e">
        <f t="shared" si="181"/>
        <v>#VALUE!</v>
      </c>
      <c r="H636" s="27" t="e">
        <f t="shared" si="181"/>
        <v>#VALUE!</v>
      </c>
      <c r="I636" s="27" t="e">
        <f t="shared" si="181"/>
        <v>#VALUE!</v>
      </c>
      <c r="J636" s="27" t="e">
        <f t="shared" si="181"/>
        <v>#VALUE!</v>
      </c>
      <c r="K636" s="27" t="e">
        <f t="shared" si="181"/>
        <v>#VALUE!</v>
      </c>
      <c r="L636" s="27" t="e">
        <f t="shared" si="181"/>
        <v>#VALUE!</v>
      </c>
      <c r="M636" s="27" t="e">
        <f t="shared" si="181"/>
        <v>#VALUE!</v>
      </c>
      <c r="N636" s="27" t="e">
        <f t="shared" si="181"/>
        <v>#VALUE!</v>
      </c>
      <c r="O636" s="27">
        <f>O378/O414</f>
        <v>0.77191162141556757</v>
      </c>
      <c r="P636" s="27">
        <f>P378/P414</f>
        <v>4.3991640083363528</v>
      </c>
      <c r="Q636" s="27" t="e">
        <f>Q378/Q414</f>
        <v>#VALUE!</v>
      </c>
      <c r="R636" s="6"/>
      <c r="S636" s="89" t="s">
        <v>382</v>
      </c>
    </row>
    <row r="637" spans="2:19">
      <c r="B637" s="27" t="e">
        <f t="shared" ref="B637:N637" si="182">(B378-B372)/B414</f>
        <v>#VALUE!</v>
      </c>
      <c r="C637" s="27" t="e">
        <f t="shared" si="182"/>
        <v>#VALUE!</v>
      </c>
      <c r="D637" s="27" t="e">
        <f t="shared" si="182"/>
        <v>#VALUE!</v>
      </c>
      <c r="E637" s="27" t="e">
        <f t="shared" si="182"/>
        <v>#VALUE!</v>
      </c>
      <c r="F637" s="27" t="e">
        <f t="shared" si="182"/>
        <v>#VALUE!</v>
      </c>
      <c r="G637" s="27" t="e">
        <f t="shared" si="182"/>
        <v>#VALUE!</v>
      </c>
      <c r="H637" s="27" t="e">
        <f t="shared" si="182"/>
        <v>#VALUE!</v>
      </c>
      <c r="I637" s="27" t="e">
        <f t="shared" si="182"/>
        <v>#VALUE!</v>
      </c>
      <c r="J637" s="27" t="e">
        <f t="shared" si="182"/>
        <v>#VALUE!</v>
      </c>
      <c r="K637" s="27" t="e">
        <f t="shared" si="182"/>
        <v>#VALUE!</v>
      </c>
      <c r="L637" s="27" t="e">
        <f t="shared" si="182"/>
        <v>#VALUE!</v>
      </c>
      <c r="M637" s="27" t="e">
        <f t="shared" si="182"/>
        <v>#VALUE!</v>
      </c>
      <c r="N637" s="27" t="e">
        <f t="shared" si="182"/>
        <v>#VALUE!</v>
      </c>
      <c r="O637" s="27">
        <f>(O378-O372)/O414</f>
        <v>0.37537491779823612</v>
      </c>
      <c r="P637" s="27">
        <f>(P378-P372)/P414</f>
        <v>3.7542579208335707</v>
      </c>
      <c r="Q637" s="27" t="e">
        <f>(Q378-Q372)/Q414</f>
        <v>#VALUE!</v>
      </c>
      <c r="R637" s="6"/>
      <c r="S637" s="89" t="s">
        <v>383</v>
      </c>
    </row>
    <row r="638" spans="2:19">
      <c r="B638" s="145" t="s">
        <v>365</v>
      </c>
      <c r="C638" s="146"/>
      <c r="D638" s="146"/>
      <c r="E638" s="146"/>
      <c r="F638" s="146"/>
      <c r="G638" s="146"/>
      <c r="H638" s="146"/>
      <c r="I638" s="146"/>
      <c r="J638" s="146"/>
      <c r="K638" s="146"/>
      <c r="L638" s="146"/>
      <c r="M638" s="146"/>
      <c r="N638" s="146"/>
      <c r="O638" s="125"/>
      <c r="P638" s="125"/>
      <c r="Q638" s="125"/>
      <c r="R638" s="28"/>
      <c r="S638" s="89"/>
    </row>
    <row r="639" spans="2:19">
      <c r="B639" s="27" t="e">
        <f t="shared" ref="B639:N639" si="183">B432/B457</f>
        <v>#VALUE!</v>
      </c>
      <c r="C639" s="27" t="e">
        <f t="shared" si="183"/>
        <v>#VALUE!</v>
      </c>
      <c r="D639" s="27" t="e">
        <f t="shared" si="183"/>
        <v>#VALUE!</v>
      </c>
      <c r="E639" s="27" t="e">
        <f t="shared" si="183"/>
        <v>#VALUE!</v>
      </c>
      <c r="F639" s="27" t="e">
        <f t="shared" si="183"/>
        <v>#VALUE!</v>
      </c>
      <c r="G639" s="27" t="e">
        <f t="shared" si="183"/>
        <v>#VALUE!</v>
      </c>
      <c r="H639" s="27" t="e">
        <f t="shared" si="183"/>
        <v>#VALUE!</v>
      </c>
      <c r="I639" s="27" t="e">
        <f t="shared" si="183"/>
        <v>#VALUE!</v>
      </c>
      <c r="J639" s="27" t="e">
        <f t="shared" si="183"/>
        <v>#VALUE!</v>
      </c>
      <c r="K639" s="27" t="e">
        <f t="shared" si="183"/>
        <v>#VALUE!</v>
      </c>
      <c r="L639" s="27" t="e">
        <f t="shared" si="183"/>
        <v>#VALUE!</v>
      </c>
      <c r="M639" s="27" t="e">
        <f t="shared" si="183"/>
        <v>#VALUE!</v>
      </c>
      <c r="N639" s="27" t="e">
        <f t="shared" si="183"/>
        <v>#VALUE!</v>
      </c>
      <c r="O639" s="27">
        <f>O432/O457</f>
        <v>0.36098226377439435</v>
      </c>
      <c r="P639" s="27">
        <f>P432/P457</f>
        <v>5.3335288694680151E-5</v>
      </c>
      <c r="Q639" s="27" t="e">
        <f>Q432/Q457</f>
        <v>#VALUE!</v>
      </c>
      <c r="R639" s="6"/>
      <c r="S639" s="89" t="s">
        <v>40</v>
      </c>
    </row>
    <row r="640" spans="2:19">
      <c r="B640" s="27" t="e">
        <f t="shared" ref="B640:N640" si="184">B432/B588</f>
        <v>#VALUE!</v>
      </c>
      <c r="C640" s="27" t="e">
        <f t="shared" si="184"/>
        <v>#VALUE!</v>
      </c>
      <c r="D640" s="27" t="e">
        <f t="shared" si="184"/>
        <v>#VALUE!</v>
      </c>
      <c r="E640" s="27" t="e">
        <f t="shared" si="184"/>
        <v>#VALUE!</v>
      </c>
      <c r="F640" s="27" t="e">
        <f t="shared" si="184"/>
        <v>#VALUE!</v>
      </c>
      <c r="G640" s="27" t="e">
        <f t="shared" si="184"/>
        <v>#VALUE!</v>
      </c>
      <c r="H640" s="27" t="e">
        <f t="shared" si="184"/>
        <v>#VALUE!</v>
      </c>
      <c r="I640" s="27" t="e">
        <f t="shared" si="184"/>
        <v>#VALUE!</v>
      </c>
      <c r="J640" s="27" t="e">
        <f t="shared" si="184"/>
        <v>#VALUE!</v>
      </c>
      <c r="K640" s="27" t="e">
        <f t="shared" si="184"/>
        <v>#VALUE!</v>
      </c>
      <c r="L640" s="27" t="e">
        <f t="shared" si="184"/>
        <v>#VALUE!</v>
      </c>
      <c r="M640" s="27" t="e">
        <f t="shared" si="184"/>
        <v>#VALUE!</v>
      </c>
      <c r="N640" s="27" t="e">
        <f t="shared" si="184"/>
        <v>#VALUE!</v>
      </c>
      <c r="O640" s="27" t="e">
        <f>O432/O588</f>
        <v>#VALUE!</v>
      </c>
      <c r="P640" s="27">
        <f>P432/P588</f>
        <v>3.220188452787587E-4</v>
      </c>
      <c r="Q640" s="27" t="e">
        <f>Q432/Q588</f>
        <v>#VALUE!</v>
      </c>
      <c r="R640" s="6"/>
      <c r="S640" s="89" t="s">
        <v>41</v>
      </c>
    </row>
    <row r="641" spans="2:19">
      <c r="B641" s="149" t="s">
        <v>381</v>
      </c>
      <c r="C641" s="150"/>
      <c r="D641" s="150"/>
      <c r="E641" s="150"/>
      <c r="F641" s="150"/>
      <c r="G641" s="150"/>
      <c r="H641" s="150"/>
      <c r="I641" s="150"/>
      <c r="J641" s="150"/>
      <c r="K641" s="150"/>
      <c r="L641" s="150"/>
      <c r="M641" s="150"/>
      <c r="N641" s="150"/>
      <c r="O641" s="126"/>
      <c r="P641" s="126"/>
      <c r="Q641" s="126"/>
      <c r="R641" s="40"/>
      <c r="S641" s="41"/>
    </row>
    <row r="642" spans="2:19">
      <c r="B642" s="42"/>
      <c r="C642" s="43" t="e">
        <f t="shared" ref="C642:Q642" si="185">365/(C465/((C366+B366)/2))</f>
        <v>#VALUE!</v>
      </c>
      <c r="D642" s="43" t="e">
        <f t="shared" si="185"/>
        <v>#VALUE!</v>
      </c>
      <c r="E642" s="43" t="e">
        <f t="shared" si="185"/>
        <v>#VALUE!</v>
      </c>
      <c r="F642" s="43" t="e">
        <f t="shared" si="185"/>
        <v>#VALUE!</v>
      </c>
      <c r="G642" s="43" t="e">
        <f t="shared" si="185"/>
        <v>#VALUE!</v>
      </c>
      <c r="H642" s="43" t="e">
        <f t="shared" si="185"/>
        <v>#VALUE!</v>
      </c>
      <c r="I642" s="43" t="e">
        <f t="shared" si="185"/>
        <v>#VALUE!</v>
      </c>
      <c r="J642" s="43" t="e">
        <f t="shared" si="185"/>
        <v>#VALUE!</v>
      </c>
      <c r="K642" s="43" t="e">
        <f t="shared" si="185"/>
        <v>#VALUE!</v>
      </c>
      <c r="L642" s="43" t="e">
        <f t="shared" si="185"/>
        <v>#VALUE!</v>
      </c>
      <c r="M642" s="43" t="e">
        <f t="shared" si="185"/>
        <v>#VALUE!</v>
      </c>
      <c r="N642" s="44" t="e">
        <f t="shared" si="185"/>
        <v>#VALUE!</v>
      </c>
      <c r="O642" s="44" t="e">
        <f t="shared" si="185"/>
        <v>#VALUE!</v>
      </c>
      <c r="P642" s="44">
        <f t="shared" si="185"/>
        <v>19.878393624030235</v>
      </c>
      <c r="Q642" s="44" t="e">
        <f t="shared" si="185"/>
        <v>#VALUE!</v>
      </c>
      <c r="R642" s="40"/>
      <c r="S642" s="41" t="s">
        <v>60</v>
      </c>
    </row>
    <row r="643" spans="2:19">
      <c r="B643" s="42"/>
      <c r="C643" s="43" t="e">
        <f t="shared" ref="C643:Q643" si="186">365/(C503/((C372+B372)/2))</f>
        <v>#VALUE!</v>
      </c>
      <c r="D643" s="43" t="e">
        <f t="shared" si="186"/>
        <v>#VALUE!</v>
      </c>
      <c r="E643" s="43" t="e">
        <f t="shared" si="186"/>
        <v>#VALUE!</v>
      </c>
      <c r="F643" s="43" t="e">
        <f t="shared" si="186"/>
        <v>#VALUE!</v>
      </c>
      <c r="G643" s="43" t="e">
        <f t="shared" si="186"/>
        <v>#VALUE!</v>
      </c>
      <c r="H643" s="43" t="e">
        <f t="shared" si="186"/>
        <v>#VALUE!</v>
      </c>
      <c r="I643" s="43" t="e">
        <f t="shared" si="186"/>
        <v>#VALUE!</v>
      </c>
      <c r="J643" s="43" t="e">
        <f t="shared" si="186"/>
        <v>#VALUE!</v>
      </c>
      <c r="K643" s="43" t="e">
        <f t="shared" si="186"/>
        <v>#VALUE!</v>
      </c>
      <c r="L643" s="43" t="e">
        <f t="shared" si="186"/>
        <v>#VALUE!</v>
      </c>
      <c r="M643" s="43" t="e">
        <f t="shared" si="186"/>
        <v>#VALUE!</v>
      </c>
      <c r="N643" s="44" t="e">
        <f t="shared" si="186"/>
        <v>#VALUE!</v>
      </c>
      <c r="O643" s="44" t="e">
        <f t="shared" si="186"/>
        <v>#VALUE!</v>
      </c>
      <c r="P643" s="44">
        <f t="shared" si="186"/>
        <v>43.563374564039975</v>
      </c>
      <c r="Q643" s="44" t="e">
        <f t="shared" si="186"/>
        <v>#VALUE!</v>
      </c>
      <c r="R643" s="40"/>
      <c r="S643" s="41" t="s">
        <v>61</v>
      </c>
    </row>
    <row r="644" spans="2:19">
      <c r="B644" s="42"/>
      <c r="C644" s="43" t="e">
        <f t="shared" ref="C644:Q644" si="187">365/(C503/((C408+B408)/2))</f>
        <v>#VALUE!</v>
      </c>
      <c r="D644" s="43" t="e">
        <f t="shared" si="187"/>
        <v>#VALUE!</v>
      </c>
      <c r="E644" s="43" t="e">
        <f t="shared" si="187"/>
        <v>#VALUE!</v>
      </c>
      <c r="F644" s="43" t="e">
        <f t="shared" si="187"/>
        <v>#VALUE!</v>
      </c>
      <c r="G644" s="43" t="e">
        <f t="shared" si="187"/>
        <v>#VALUE!</v>
      </c>
      <c r="H644" s="43" t="e">
        <f t="shared" si="187"/>
        <v>#VALUE!</v>
      </c>
      <c r="I644" s="43" t="e">
        <f t="shared" si="187"/>
        <v>#VALUE!</v>
      </c>
      <c r="J644" s="43" t="e">
        <f t="shared" si="187"/>
        <v>#VALUE!</v>
      </c>
      <c r="K644" s="43" t="e">
        <f t="shared" si="187"/>
        <v>#VALUE!</v>
      </c>
      <c r="L644" s="43" t="e">
        <f t="shared" si="187"/>
        <v>#VALUE!</v>
      </c>
      <c r="M644" s="43" t="e">
        <f t="shared" si="187"/>
        <v>#VALUE!</v>
      </c>
      <c r="N644" s="44" t="e">
        <f t="shared" si="187"/>
        <v>#VALUE!</v>
      </c>
      <c r="O644" s="44" t="e">
        <f t="shared" si="187"/>
        <v>#VALUE!</v>
      </c>
      <c r="P644" s="44">
        <f t="shared" si="187"/>
        <v>60.458104611049222</v>
      </c>
      <c r="Q644" s="44" t="e">
        <f t="shared" si="187"/>
        <v>#VALUE!</v>
      </c>
      <c r="R644" s="40"/>
      <c r="S644" s="41" t="s">
        <v>62</v>
      </c>
    </row>
    <row r="645" spans="2:19">
      <c r="B645" s="45"/>
      <c r="C645" s="46" t="e">
        <f t="shared" ref="C645:M645" si="188">C643+C642-C644</f>
        <v>#VALUE!</v>
      </c>
      <c r="D645" s="46" t="e">
        <f t="shared" si="188"/>
        <v>#VALUE!</v>
      </c>
      <c r="E645" s="46" t="e">
        <f t="shared" si="188"/>
        <v>#VALUE!</v>
      </c>
      <c r="F645" s="46" t="e">
        <f t="shared" si="188"/>
        <v>#VALUE!</v>
      </c>
      <c r="G645" s="46" t="e">
        <f t="shared" si="188"/>
        <v>#VALUE!</v>
      </c>
      <c r="H645" s="46" t="e">
        <f t="shared" si="188"/>
        <v>#VALUE!</v>
      </c>
      <c r="I645" s="46" t="e">
        <f t="shared" si="188"/>
        <v>#VALUE!</v>
      </c>
      <c r="J645" s="46" t="e">
        <f t="shared" si="188"/>
        <v>#VALUE!</v>
      </c>
      <c r="K645" s="46" t="e">
        <f t="shared" si="188"/>
        <v>#VALUE!</v>
      </c>
      <c r="L645" s="46" t="e">
        <f t="shared" si="188"/>
        <v>#VALUE!</v>
      </c>
      <c r="M645" s="46" t="e">
        <f t="shared" si="188"/>
        <v>#VALUE!</v>
      </c>
      <c r="N645" s="47" t="e">
        <f>N643+N642-N644</f>
        <v>#VALUE!</v>
      </c>
      <c r="O645" s="47" t="e">
        <f>O643+O642-O644</f>
        <v>#VALUE!</v>
      </c>
      <c r="P645" s="47">
        <f>P643+P642-P644</f>
        <v>2.9836635770209909</v>
      </c>
      <c r="Q645" s="47" t="e">
        <f>Q643+Q642-Q644</f>
        <v>#VALUE!</v>
      </c>
      <c r="R645" s="40"/>
      <c r="S645" s="41" t="s">
        <v>63</v>
      </c>
    </row>
    <row r="646" spans="2:19">
      <c r="B646" s="147" t="s">
        <v>42</v>
      </c>
      <c r="C646" s="148"/>
      <c r="D646" s="148"/>
      <c r="E646" s="148"/>
      <c r="F646" s="148"/>
      <c r="G646" s="148"/>
      <c r="H646" s="148"/>
      <c r="I646" s="148"/>
      <c r="J646" s="148"/>
      <c r="K646" s="148"/>
      <c r="L646" s="148"/>
      <c r="M646" s="148"/>
      <c r="N646" s="148"/>
      <c r="O646" s="125"/>
      <c r="P646" s="125"/>
      <c r="Q646" s="125"/>
      <c r="R646" s="28"/>
      <c r="S646" s="89"/>
    </row>
    <row r="647" spans="2:19">
      <c r="B647" s="137"/>
      <c r="C647" s="137"/>
      <c r="D647" s="137"/>
      <c r="E647" s="137"/>
      <c r="F647" s="137"/>
      <c r="G647" s="137"/>
      <c r="H647" s="137"/>
      <c r="I647" s="137"/>
      <c r="J647" s="137"/>
      <c r="K647" s="137"/>
      <c r="L647" s="137"/>
      <c r="M647" s="137"/>
      <c r="N647" s="138"/>
      <c r="O647" s="138"/>
      <c r="P647" s="138">
        <v>670000</v>
      </c>
      <c r="Q647" s="138">
        <v>670000</v>
      </c>
      <c r="R647" s="30"/>
      <c r="S647" s="90" t="s">
        <v>43</v>
      </c>
    </row>
    <row r="648" spans="2:19">
      <c r="B648" s="13" t="e">
        <f t="shared" ref="B648:O648" si="189">B457/B647</f>
        <v>#VALUE!</v>
      </c>
      <c r="C648" s="13" t="e">
        <f t="shared" si="189"/>
        <v>#VALUE!</v>
      </c>
      <c r="D648" s="13" t="e">
        <f t="shared" si="189"/>
        <v>#VALUE!</v>
      </c>
      <c r="E648" s="13" t="e">
        <f t="shared" si="189"/>
        <v>#VALUE!</v>
      </c>
      <c r="F648" s="13" t="e">
        <f t="shared" si="189"/>
        <v>#VALUE!</v>
      </c>
      <c r="G648" s="13" t="e">
        <f t="shared" si="189"/>
        <v>#VALUE!</v>
      </c>
      <c r="H648" s="13" t="e">
        <f t="shared" si="189"/>
        <v>#VALUE!</v>
      </c>
      <c r="I648" s="13" t="e">
        <f t="shared" si="189"/>
        <v>#VALUE!</v>
      </c>
      <c r="J648" s="13" t="e">
        <f t="shared" si="189"/>
        <v>#VALUE!</v>
      </c>
      <c r="K648" s="13" t="e">
        <f t="shared" si="189"/>
        <v>#VALUE!</v>
      </c>
      <c r="L648" s="13" t="e">
        <f t="shared" si="189"/>
        <v>#VALUE!</v>
      </c>
      <c r="M648" s="13" t="e">
        <f t="shared" si="189"/>
        <v>#VALUE!</v>
      </c>
      <c r="N648" s="13" t="e">
        <f t="shared" si="189"/>
        <v>#VALUE!</v>
      </c>
      <c r="O648" s="13" t="e">
        <f t="shared" si="189"/>
        <v>#DIV/0!</v>
      </c>
      <c r="P648" s="13">
        <f t="shared" ref="P648:Q648" si="190">P457/P647</f>
        <v>1.8710134925373134</v>
      </c>
      <c r="Q648" s="13" t="e">
        <f t="shared" si="190"/>
        <v>#VALUE!</v>
      </c>
      <c r="R648" s="6"/>
      <c r="S648" s="90" t="s">
        <v>44</v>
      </c>
    </row>
    <row r="649" spans="2:19">
      <c r="B649" s="13" t="e">
        <f t="shared" ref="B649:O649" si="191">B588/B647</f>
        <v>#DIV/0!</v>
      </c>
      <c r="C649" s="13" t="e">
        <f t="shared" si="191"/>
        <v>#DIV/0!</v>
      </c>
      <c r="D649" s="13" t="e">
        <f t="shared" si="191"/>
        <v>#DIV/0!</v>
      </c>
      <c r="E649" s="13" t="e">
        <f t="shared" si="191"/>
        <v>#DIV/0!</v>
      </c>
      <c r="F649" s="13" t="e">
        <f t="shared" si="191"/>
        <v>#DIV/0!</v>
      </c>
      <c r="G649" s="13" t="e">
        <f t="shared" si="191"/>
        <v>#DIV/0!</v>
      </c>
      <c r="H649" s="13" t="e">
        <f t="shared" si="191"/>
        <v>#DIV/0!</v>
      </c>
      <c r="I649" s="13" t="e">
        <f t="shared" si="191"/>
        <v>#DIV/0!</v>
      </c>
      <c r="J649" s="13" t="e">
        <f t="shared" si="191"/>
        <v>#DIV/0!</v>
      </c>
      <c r="K649" s="13" t="e">
        <f t="shared" si="191"/>
        <v>#DIV/0!</v>
      </c>
      <c r="L649" s="13" t="e">
        <f t="shared" si="191"/>
        <v>#DIV/0!</v>
      </c>
      <c r="M649" s="13" t="e">
        <f t="shared" si="191"/>
        <v>#DIV/0!</v>
      </c>
      <c r="N649" s="13" t="e">
        <f t="shared" si="191"/>
        <v>#VALUE!</v>
      </c>
      <c r="O649" s="13" t="e">
        <f t="shared" si="191"/>
        <v>#VALUE!</v>
      </c>
      <c r="P649" s="13">
        <f t="shared" ref="P649:Q649" si="192">P588/P647</f>
        <v>0.30989194029850747</v>
      </c>
      <c r="Q649" s="13" t="e">
        <f t="shared" si="192"/>
        <v>#VALUE!</v>
      </c>
      <c r="R649" s="6"/>
      <c r="S649" s="89" t="s">
        <v>45</v>
      </c>
    </row>
    <row r="650" spans="2:19">
      <c r="B650" s="91"/>
      <c r="C650" s="91" t="e">
        <f t="shared" ref="C650:M650" si="193">+C649/B649-1</f>
        <v>#DIV/0!</v>
      </c>
      <c r="D650" s="92" t="e">
        <f t="shared" si="193"/>
        <v>#DIV/0!</v>
      </c>
      <c r="E650" s="91" t="e">
        <f t="shared" si="193"/>
        <v>#DIV/0!</v>
      </c>
      <c r="F650" s="92" t="e">
        <f t="shared" si="193"/>
        <v>#DIV/0!</v>
      </c>
      <c r="G650" s="91" t="e">
        <f t="shared" si="193"/>
        <v>#DIV/0!</v>
      </c>
      <c r="H650" s="92" t="e">
        <f t="shared" si="193"/>
        <v>#DIV/0!</v>
      </c>
      <c r="I650" s="91" t="e">
        <f t="shared" si="193"/>
        <v>#DIV/0!</v>
      </c>
      <c r="J650" s="92" t="e">
        <f t="shared" si="193"/>
        <v>#DIV/0!</v>
      </c>
      <c r="K650" s="91" t="e">
        <f t="shared" si="193"/>
        <v>#DIV/0!</v>
      </c>
      <c r="L650" s="92" t="e">
        <f t="shared" si="193"/>
        <v>#DIV/0!</v>
      </c>
      <c r="M650" s="91" t="e">
        <f t="shared" si="193"/>
        <v>#DIV/0!</v>
      </c>
      <c r="N650" s="93" t="e">
        <f>+N649/M649-1</f>
        <v>#VALUE!</v>
      </c>
      <c r="O650" s="93" t="e">
        <f>+O649/N649-1</f>
        <v>#VALUE!</v>
      </c>
      <c r="P650" s="93" t="e">
        <f>+P649/O649-1</f>
        <v>#VALUE!</v>
      </c>
      <c r="Q650" s="93" t="e">
        <f>+Q649/P649-1</f>
        <v>#VALUE!</v>
      </c>
      <c r="R650" s="31"/>
      <c r="S650" s="94" t="s">
        <v>46</v>
      </c>
    </row>
    <row r="651" spans="2:19">
      <c r="B651" s="136">
        <v>0</v>
      </c>
      <c r="C651" s="136">
        <v>0</v>
      </c>
      <c r="D651" s="136">
        <v>0</v>
      </c>
      <c r="E651" s="136">
        <v>0</v>
      </c>
      <c r="F651" s="136">
        <v>0</v>
      </c>
      <c r="G651" s="136">
        <v>0</v>
      </c>
      <c r="H651" s="136">
        <v>0</v>
      </c>
      <c r="I651" s="136">
        <v>0</v>
      </c>
      <c r="J651" s="136">
        <v>0</v>
      </c>
      <c r="K651" s="136">
        <v>0</v>
      </c>
      <c r="L651" s="136">
        <v>0</v>
      </c>
      <c r="M651" s="136">
        <v>0</v>
      </c>
      <c r="N651" s="136">
        <v>0</v>
      </c>
      <c r="O651" s="136">
        <v>0</v>
      </c>
      <c r="P651" s="136">
        <v>0.13</v>
      </c>
      <c r="Q651" s="136">
        <v>0</v>
      </c>
      <c r="R651" s="6"/>
      <c r="S651" s="90" t="s">
        <v>47</v>
      </c>
    </row>
    <row r="652" spans="2:19">
      <c r="B652" s="91" t="e">
        <f t="shared" ref="B652:O652" si="194">+B651/B661</f>
        <v>#DIV/0!</v>
      </c>
      <c r="C652" s="91" t="e">
        <f t="shared" si="194"/>
        <v>#DIV/0!</v>
      </c>
      <c r="D652" s="92" t="e">
        <f t="shared" si="194"/>
        <v>#DIV/0!</v>
      </c>
      <c r="E652" s="91" t="e">
        <f t="shared" si="194"/>
        <v>#DIV/0!</v>
      </c>
      <c r="F652" s="92" t="e">
        <f t="shared" si="194"/>
        <v>#DIV/0!</v>
      </c>
      <c r="G652" s="91" t="e">
        <f t="shared" si="194"/>
        <v>#DIV/0!</v>
      </c>
      <c r="H652" s="92" t="e">
        <f t="shared" si="194"/>
        <v>#DIV/0!</v>
      </c>
      <c r="I652" s="91" t="e">
        <f t="shared" si="194"/>
        <v>#DIV/0!</v>
      </c>
      <c r="J652" s="92" t="e">
        <f t="shared" si="194"/>
        <v>#DIV/0!</v>
      </c>
      <c r="K652" s="91" t="e">
        <f t="shared" si="194"/>
        <v>#DIV/0!</v>
      </c>
      <c r="L652" s="92" t="e">
        <f t="shared" si="194"/>
        <v>#DIV/0!</v>
      </c>
      <c r="M652" s="91" t="e">
        <f t="shared" si="194"/>
        <v>#DIV/0!</v>
      </c>
      <c r="N652" s="93" t="e">
        <f t="shared" si="194"/>
        <v>#DIV/0!</v>
      </c>
      <c r="O652" s="93" t="e">
        <f t="shared" si="194"/>
        <v>#DIV/0!</v>
      </c>
      <c r="P652" s="93" t="e">
        <f t="shared" ref="P652:Q652" si="195">+P651/P661</f>
        <v>#DIV/0!</v>
      </c>
      <c r="Q652" s="93">
        <f t="shared" si="195"/>
        <v>0</v>
      </c>
      <c r="R652" s="6"/>
      <c r="S652" s="94" t="s">
        <v>48</v>
      </c>
    </row>
    <row r="653" spans="2:19">
      <c r="B653" s="95" t="e">
        <f t="shared" ref="B653:M653" si="196">+B651/B649</f>
        <v>#DIV/0!</v>
      </c>
      <c r="C653" s="95" t="e">
        <f t="shared" si="196"/>
        <v>#DIV/0!</v>
      </c>
      <c r="D653" s="96" t="e">
        <f t="shared" si="196"/>
        <v>#DIV/0!</v>
      </c>
      <c r="E653" s="95" t="e">
        <f t="shared" si="196"/>
        <v>#DIV/0!</v>
      </c>
      <c r="F653" s="96" t="e">
        <f t="shared" si="196"/>
        <v>#DIV/0!</v>
      </c>
      <c r="G653" s="95" t="e">
        <f t="shared" si="196"/>
        <v>#DIV/0!</v>
      </c>
      <c r="H653" s="96" t="e">
        <f t="shared" si="196"/>
        <v>#DIV/0!</v>
      </c>
      <c r="I653" s="95" t="e">
        <f t="shared" si="196"/>
        <v>#DIV/0!</v>
      </c>
      <c r="J653" s="96" t="e">
        <f t="shared" si="196"/>
        <v>#DIV/0!</v>
      </c>
      <c r="K653" s="95" t="e">
        <f t="shared" si="196"/>
        <v>#DIV/0!</v>
      </c>
      <c r="L653" s="96" t="e">
        <f t="shared" si="196"/>
        <v>#DIV/0!</v>
      </c>
      <c r="M653" s="95" t="e">
        <f t="shared" si="196"/>
        <v>#DIV/0!</v>
      </c>
      <c r="N653" s="97" t="e">
        <f>+N651/N649</f>
        <v>#VALUE!</v>
      </c>
      <c r="O653" s="97" t="e">
        <f>+O651/O649</f>
        <v>#VALUE!</v>
      </c>
      <c r="P653" s="97">
        <f>+P651/P649</f>
        <v>0.41950106825874789</v>
      </c>
      <c r="Q653" s="97" t="e">
        <f>+Q651/Q649</f>
        <v>#VALUE!</v>
      </c>
      <c r="R653" s="28"/>
      <c r="S653" s="98" t="s">
        <v>49</v>
      </c>
    </row>
    <row r="654" spans="2:19">
      <c r="B654" s="16">
        <f t="shared" ref="B654:M654" si="197">+B661*B647</f>
        <v>0</v>
      </c>
      <c r="C654" s="16">
        <f t="shared" si="197"/>
        <v>0</v>
      </c>
      <c r="D654" s="16">
        <f t="shared" si="197"/>
        <v>0</v>
      </c>
      <c r="E654" s="16">
        <f t="shared" si="197"/>
        <v>0</v>
      </c>
      <c r="F654" s="16">
        <f t="shared" si="197"/>
        <v>0</v>
      </c>
      <c r="G654" s="16">
        <f t="shared" si="197"/>
        <v>0</v>
      </c>
      <c r="H654" s="16">
        <f t="shared" si="197"/>
        <v>0</v>
      </c>
      <c r="I654" s="16">
        <f t="shared" si="197"/>
        <v>0</v>
      </c>
      <c r="J654" s="16">
        <f t="shared" si="197"/>
        <v>0</v>
      </c>
      <c r="K654" s="16">
        <f t="shared" si="197"/>
        <v>0</v>
      </c>
      <c r="L654" s="16">
        <f t="shared" si="197"/>
        <v>0</v>
      </c>
      <c r="M654" s="16">
        <f t="shared" si="197"/>
        <v>0</v>
      </c>
      <c r="N654" s="16">
        <f>+N661*N647</f>
        <v>0</v>
      </c>
      <c r="O654" s="16">
        <f>+O661*O647</f>
        <v>0</v>
      </c>
      <c r="P654" s="16">
        <f>+P661*P647</f>
        <v>0</v>
      </c>
      <c r="Q654" s="16">
        <f>+Q661*Q647</f>
        <v>6163999.9999999991</v>
      </c>
      <c r="R654" s="6"/>
      <c r="S654" s="89" t="s">
        <v>50</v>
      </c>
    </row>
    <row r="655" spans="2:19">
      <c r="B655" s="32" t="e">
        <f t="shared" ref="B655:M655" si="198">+B661/B$648</f>
        <v>#VALUE!</v>
      </c>
      <c r="C655" s="32" t="e">
        <f t="shared" si="198"/>
        <v>#VALUE!</v>
      </c>
      <c r="D655" s="33" t="e">
        <f t="shared" si="198"/>
        <v>#VALUE!</v>
      </c>
      <c r="E655" s="32" t="e">
        <f t="shared" si="198"/>
        <v>#VALUE!</v>
      </c>
      <c r="F655" s="33" t="e">
        <f t="shared" si="198"/>
        <v>#VALUE!</v>
      </c>
      <c r="G655" s="32" t="e">
        <f t="shared" si="198"/>
        <v>#VALUE!</v>
      </c>
      <c r="H655" s="33" t="e">
        <f t="shared" si="198"/>
        <v>#VALUE!</v>
      </c>
      <c r="I655" s="32" t="e">
        <f t="shared" si="198"/>
        <v>#VALUE!</v>
      </c>
      <c r="J655" s="33" t="e">
        <f t="shared" si="198"/>
        <v>#VALUE!</v>
      </c>
      <c r="K655" s="32" t="e">
        <f t="shared" si="198"/>
        <v>#VALUE!</v>
      </c>
      <c r="L655" s="33" t="e">
        <f t="shared" si="198"/>
        <v>#VALUE!</v>
      </c>
      <c r="M655" s="32" t="e">
        <f t="shared" si="198"/>
        <v>#VALUE!</v>
      </c>
      <c r="N655" s="34" t="e">
        <f>+N661/N$648</f>
        <v>#VALUE!</v>
      </c>
      <c r="O655" s="34" t="e">
        <f>+O661/O$648</f>
        <v>#DIV/0!</v>
      </c>
      <c r="P655" s="34">
        <f>+P661/P$648</f>
        <v>0</v>
      </c>
      <c r="Q655" s="34" t="e">
        <f>+Q661/Q$648</f>
        <v>#VALUE!</v>
      </c>
      <c r="R655" s="35" t="e">
        <f>(SUM(INDEX($B655:$P655,,$S$348-$B$348-$R$348+1):INDEX($B655:$P655,$S$348-$B$348+1))-MAX(INDEX($B655:$P655,,$S$348-$B$348-$R$348+1):INDEX($B655:$P655,$S$348-$B$348+1))-MIN(INDEX($B655:$P655,,$S$348-$B$348-$R$348+1):INDEX($B655:$P655,$S$348-$B$348+1)))/(COUNT(INDEX($B655:$P655,,$S$348-$B$348-$R$348+1):INDEX($B655:$P655,$S$348-$B$348+1))-2)</f>
        <v>#REF!</v>
      </c>
      <c r="S655" s="36" t="s">
        <v>51</v>
      </c>
    </row>
    <row r="656" spans="2:19">
      <c r="B656" s="32" t="e">
        <f t="shared" ref="B656:M656" si="199">+B661/B$649</f>
        <v>#DIV/0!</v>
      </c>
      <c r="C656" s="32" t="e">
        <f t="shared" si="199"/>
        <v>#DIV/0!</v>
      </c>
      <c r="D656" s="33" t="e">
        <f t="shared" si="199"/>
        <v>#DIV/0!</v>
      </c>
      <c r="E656" s="32" t="e">
        <f t="shared" si="199"/>
        <v>#DIV/0!</v>
      </c>
      <c r="F656" s="33" t="e">
        <f t="shared" si="199"/>
        <v>#DIV/0!</v>
      </c>
      <c r="G656" s="32" t="e">
        <f t="shared" si="199"/>
        <v>#DIV/0!</v>
      </c>
      <c r="H656" s="33" t="e">
        <f t="shared" si="199"/>
        <v>#DIV/0!</v>
      </c>
      <c r="I656" s="32" t="e">
        <f t="shared" si="199"/>
        <v>#DIV/0!</v>
      </c>
      <c r="J656" s="33" t="e">
        <f t="shared" si="199"/>
        <v>#DIV/0!</v>
      </c>
      <c r="K656" s="32" t="e">
        <f t="shared" si="199"/>
        <v>#DIV/0!</v>
      </c>
      <c r="L656" s="33" t="e">
        <f t="shared" si="199"/>
        <v>#DIV/0!</v>
      </c>
      <c r="M656" s="32" t="e">
        <f t="shared" si="199"/>
        <v>#DIV/0!</v>
      </c>
      <c r="N656" s="34" t="e">
        <f>+N661/N$649</f>
        <v>#VALUE!</v>
      </c>
      <c r="O656" s="34" t="e">
        <f>+O661/O$649</f>
        <v>#VALUE!</v>
      </c>
      <c r="P656" s="34">
        <f>+P661/P$649</f>
        <v>0</v>
      </c>
      <c r="Q656" s="34" t="e">
        <f>+Q661/Q$649</f>
        <v>#VALUE!</v>
      </c>
      <c r="R656" s="35" t="e">
        <f>(SUM(INDEX($B656:$P656,,$S$348-$B$348-$R$348+1):INDEX($B656:$P656,$S$348-$B$348+1))-MAX(INDEX($B656:$P656,,$S$348-$B$348-$R$348+1):INDEX($B656:$P656,$S$348-$B$348+1))-MIN(INDEX($B656:$P656,,$S$348-$B$348-$R$348+1):INDEX($B656:$P656,$S$348-$B$348+1)))/(COUNT(INDEX($B656:$P656,,$S$348-$B$348-$R$348+1):INDEX($B656:$P656,$S$348-$B$348+1))-2)</f>
        <v>#REF!</v>
      </c>
      <c r="S656" s="36" t="s">
        <v>52</v>
      </c>
    </row>
    <row r="657" spans="1:19">
      <c r="B657" s="32" t="e">
        <f t="shared" ref="B657:O657" si="200">+(B654+B432-B354-B360)/B559</f>
        <v>#VALUE!</v>
      </c>
      <c r="C657" s="32" t="e">
        <f t="shared" si="200"/>
        <v>#VALUE!</v>
      </c>
      <c r="D657" s="33" t="e">
        <f t="shared" si="200"/>
        <v>#VALUE!</v>
      </c>
      <c r="E657" s="32" t="e">
        <f t="shared" si="200"/>
        <v>#VALUE!</v>
      </c>
      <c r="F657" s="33" t="e">
        <f t="shared" si="200"/>
        <v>#VALUE!</v>
      </c>
      <c r="G657" s="32" t="e">
        <f t="shared" si="200"/>
        <v>#VALUE!</v>
      </c>
      <c r="H657" s="33" t="e">
        <f t="shared" si="200"/>
        <v>#VALUE!</v>
      </c>
      <c r="I657" s="32" t="e">
        <f t="shared" si="200"/>
        <v>#VALUE!</v>
      </c>
      <c r="J657" s="33" t="e">
        <f t="shared" si="200"/>
        <v>#VALUE!</v>
      </c>
      <c r="K657" s="32" t="e">
        <f t="shared" si="200"/>
        <v>#VALUE!</v>
      </c>
      <c r="L657" s="33" t="e">
        <f t="shared" si="200"/>
        <v>#VALUE!</v>
      </c>
      <c r="M657" s="32" t="e">
        <f t="shared" si="200"/>
        <v>#VALUE!</v>
      </c>
      <c r="N657" s="34" t="e">
        <f t="shared" si="200"/>
        <v>#VALUE!</v>
      </c>
      <c r="O657" s="34" t="e">
        <f t="shared" si="200"/>
        <v>#VALUE!</v>
      </c>
      <c r="P657" s="34" t="e">
        <f t="shared" ref="P657:Q657" si="201">+(P654+P432-P354-P360)/P559</f>
        <v>#VALUE!</v>
      </c>
      <c r="Q657" s="34" t="e">
        <f t="shared" si="201"/>
        <v>#VALUE!</v>
      </c>
      <c r="R657" s="35" t="e">
        <f>(SUM(INDEX($B657:$P657,,$S$348-$B$348-$R$348+1):INDEX($B657:$P657,$S$348-$B$348+1))-MAX(INDEX($B657:$P657,,$S$348-$B$348-$R$348+1):INDEX($B657:$P657,$S$348-$B$348+1))-MIN(INDEX($B657:$P657,,$S$348-$B$348-$R$348+1):INDEX($B657:$P657,$S$348-$B$348+1)))/(COUNT(INDEX($B657:$P657,,$S$348-$B$348-$R$348+1):INDEX($B657:$P657,$S$348-$B$348+1))-2)</f>
        <v>#REF!</v>
      </c>
      <c r="S657" s="36" t="s">
        <v>53</v>
      </c>
    </row>
    <row r="658" spans="1:19">
      <c r="B658" s="32" t="e">
        <f t="shared" ref="B658:O658" si="202">B654/B465</f>
        <v>#DIV/0!</v>
      </c>
      <c r="C658" s="32" t="e">
        <f t="shared" si="202"/>
        <v>#DIV/0!</v>
      </c>
      <c r="D658" s="33" t="e">
        <f t="shared" si="202"/>
        <v>#DIV/0!</v>
      </c>
      <c r="E658" s="32" t="e">
        <f t="shared" si="202"/>
        <v>#DIV/0!</v>
      </c>
      <c r="F658" s="33" t="e">
        <f t="shared" si="202"/>
        <v>#DIV/0!</v>
      </c>
      <c r="G658" s="32" t="e">
        <f t="shared" si="202"/>
        <v>#DIV/0!</v>
      </c>
      <c r="H658" s="33" t="e">
        <f t="shared" si="202"/>
        <v>#DIV/0!</v>
      </c>
      <c r="I658" s="32" t="e">
        <f t="shared" si="202"/>
        <v>#DIV/0!</v>
      </c>
      <c r="J658" s="33" t="e">
        <f t="shared" si="202"/>
        <v>#DIV/0!</v>
      </c>
      <c r="K658" s="32" t="e">
        <f t="shared" si="202"/>
        <v>#DIV/0!</v>
      </c>
      <c r="L658" s="33" t="e">
        <f t="shared" si="202"/>
        <v>#DIV/0!</v>
      </c>
      <c r="M658" s="32" t="e">
        <f t="shared" si="202"/>
        <v>#DIV/0!</v>
      </c>
      <c r="N658" s="34" t="e">
        <f t="shared" si="202"/>
        <v>#VALUE!</v>
      </c>
      <c r="O658" s="34" t="e">
        <f t="shared" si="202"/>
        <v>#VALUE!</v>
      </c>
      <c r="P658" s="34">
        <f t="shared" ref="P658:Q658" si="203">P654/P465</f>
        <v>0</v>
      </c>
      <c r="Q658" s="34" t="e">
        <f t="shared" si="203"/>
        <v>#VALUE!</v>
      </c>
      <c r="R658" s="35" t="e">
        <f>(SUM(INDEX($B658:$P658,,$S$348-$B$348-$R$348+1):INDEX($B658:$P658,$S$348-$B$348+1))-MAX(INDEX($B658:$P658,,$S$348-$B$348-$R$348+1):INDEX($B658:$P658,$S$348-$B$348+1))-MIN(INDEX($B658:$P658,,$S$348-$B$348-$R$348+1):INDEX($B658:$P658,$S$348-$B$348+1)))/(COUNT(INDEX($B658:$P658,,$S$348-$B$348-$R$348+1):INDEX($B658:$P658,$S$348-$B$348+1))-2)</f>
        <v>#REF!</v>
      </c>
      <c r="S658" s="36" t="s">
        <v>54</v>
      </c>
    </row>
    <row r="659" spans="1:19" s="15" customFormat="1" ht="14.25">
      <c r="A659" s="99"/>
      <c r="B659" s="136"/>
      <c r="C659" s="136"/>
      <c r="D659" s="136"/>
      <c r="E659" s="136"/>
      <c r="F659" s="136"/>
      <c r="G659" s="136"/>
      <c r="H659" s="136"/>
      <c r="I659" s="136"/>
      <c r="J659" s="136"/>
      <c r="K659" s="136"/>
      <c r="L659" s="136"/>
      <c r="M659" s="136"/>
      <c r="N659" s="139"/>
      <c r="O659" s="139"/>
      <c r="P659" s="139">
        <v>11.8</v>
      </c>
      <c r="Q659" s="139">
        <v>9.8000000000000007</v>
      </c>
      <c r="R659" s="31"/>
      <c r="S659" s="37" t="s">
        <v>55</v>
      </c>
    </row>
    <row r="660" spans="1:19" s="71" customFormat="1" ht="14.25">
      <c r="A660" s="100"/>
      <c r="B660" s="136"/>
      <c r="C660" s="136"/>
      <c r="D660" s="136"/>
      <c r="E660" s="136"/>
      <c r="F660" s="136"/>
      <c r="G660" s="136"/>
      <c r="H660" s="136"/>
      <c r="I660" s="136"/>
      <c r="J660" s="136"/>
      <c r="K660" s="136"/>
      <c r="L660" s="136"/>
      <c r="M660" s="136"/>
      <c r="N660" s="139"/>
      <c r="O660" s="139"/>
      <c r="P660" s="139">
        <v>5</v>
      </c>
      <c r="Q660" s="139">
        <v>7.35</v>
      </c>
      <c r="R660" s="38"/>
      <c r="S660" s="39" t="s">
        <v>56</v>
      </c>
    </row>
    <row r="661" spans="1:19" s="3" customFormat="1" ht="14.25">
      <c r="A661" s="101"/>
      <c r="B661" s="140"/>
      <c r="C661" s="140"/>
      <c r="D661" s="140"/>
      <c r="E661" s="140"/>
      <c r="F661" s="140"/>
      <c r="G661" s="140"/>
      <c r="H661" s="140"/>
      <c r="I661" s="140"/>
      <c r="J661" s="140"/>
      <c r="K661" s="140"/>
      <c r="L661" s="140"/>
      <c r="M661" s="140"/>
      <c r="N661" s="141"/>
      <c r="O661" s="141"/>
      <c r="P661" s="141"/>
      <c r="Q661" s="143" t="str">
        <f>VLOOKUP($R661,Price!$A$1:$F$1200,6,FALSE)</f>
        <v>9.20</v>
      </c>
      <c r="R661" s="142" t="s">
        <v>677</v>
      </c>
      <c r="S661" s="36" t="s">
        <v>57</v>
      </c>
    </row>
    <row r="662" spans="1:19">
      <c r="B662" s="151" t="s">
        <v>64</v>
      </c>
      <c r="C662" s="152"/>
      <c r="D662" s="152"/>
      <c r="E662" s="152"/>
      <c r="F662" s="152"/>
      <c r="G662" s="152"/>
      <c r="H662" s="152"/>
      <c r="I662" s="152"/>
      <c r="J662" s="152"/>
      <c r="K662" s="152"/>
      <c r="L662" s="152"/>
      <c r="M662" s="152"/>
      <c r="N662" s="152"/>
      <c r="O662" s="127"/>
      <c r="P662" s="127"/>
      <c r="Q662" s="127"/>
      <c r="R662" s="28"/>
      <c r="S662" s="89"/>
    </row>
    <row r="663" spans="1:19">
      <c r="B663" s="102"/>
      <c r="C663" s="103" t="e">
        <f t="shared" ref="C663:O663" si="204">+C656/C650/100</f>
        <v>#DIV/0!</v>
      </c>
      <c r="D663" s="102" t="e">
        <f t="shared" si="204"/>
        <v>#DIV/0!</v>
      </c>
      <c r="E663" s="103" t="e">
        <f t="shared" si="204"/>
        <v>#DIV/0!</v>
      </c>
      <c r="F663" s="102" t="e">
        <f t="shared" si="204"/>
        <v>#DIV/0!</v>
      </c>
      <c r="G663" s="103" t="e">
        <f t="shared" si="204"/>
        <v>#DIV/0!</v>
      </c>
      <c r="H663" s="102" t="e">
        <f t="shared" si="204"/>
        <v>#DIV/0!</v>
      </c>
      <c r="I663" s="103" t="e">
        <f t="shared" si="204"/>
        <v>#DIV/0!</v>
      </c>
      <c r="J663" s="102" t="e">
        <f t="shared" si="204"/>
        <v>#DIV/0!</v>
      </c>
      <c r="K663" s="103" t="e">
        <f t="shared" si="204"/>
        <v>#DIV/0!</v>
      </c>
      <c r="L663" s="102" t="e">
        <f t="shared" si="204"/>
        <v>#DIV/0!</v>
      </c>
      <c r="M663" s="103" t="e">
        <f t="shared" si="204"/>
        <v>#DIV/0!</v>
      </c>
      <c r="N663" s="104" t="e">
        <f t="shared" si="204"/>
        <v>#VALUE!</v>
      </c>
      <c r="O663" s="104" t="e">
        <f t="shared" si="204"/>
        <v>#VALUE!</v>
      </c>
      <c r="P663" s="104" t="e">
        <f t="shared" ref="P663:Q663" si="205">+P656/P650/100</f>
        <v>#VALUE!</v>
      </c>
      <c r="Q663" s="104" t="e">
        <f t="shared" si="205"/>
        <v>#VALUE!</v>
      </c>
      <c r="R663" s="28"/>
      <c r="S663" s="89" t="s">
        <v>65</v>
      </c>
    </row>
    <row r="664" spans="1:19">
      <c r="B664" s="105"/>
      <c r="D664" s="105"/>
      <c r="F664" s="105"/>
      <c r="H664" s="105"/>
      <c r="I664" s="106"/>
      <c r="J664" s="107"/>
      <c r="K664" s="106"/>
      <c r="L664" s="107"/>
      <c r="M664" s="106"/>
      <c r="N664" s="108"/>
      <c r="O664" s="134"/>
      <c r="P664" s="134"/>
      <c r="Q664" s="134"/>
      <c r="R664" s="30"/>
      <c r="S664" s="90" t="s">
        <v>66</v>
      </c>
    </row>
    <row r="665" spans="1:19">
      <c r="B665" s="48" t="e">
        <f t="shared" ref="B665:Q665" si="206">($R655-B655)/$R655</f>
        <v>#REF!</v>
      </c>
      <c r="C665" s="49" t="e">
        <f t="shared" si="206"/>
        <v>#REF!</v>
      </c>
      <c r="D665" s="48" t="e">
        <f t="shared" si="206"/>
        <v>#REF!</v>
      </c>
      <c r="E665" s="49" t="e">
        <f t="shared" si="206"/>
        <v>#REF!</v>
      </c>
      <c r="F665" s="48" t="e">
        <f t="shared" si="206"/>
        <v>#REF!</v>
      </c>
      <c r="G665" s="49" t="e">
        <f t="shared" si="206"/>
        <v>#REF!</v>
      </c>
      <c r="H665" s="48" t="e">
        <f t="shared" si="206"/>
        <v>#REF!</v>
      </c>
      <c r="I665" s="49" t="e">
        <f t="shared" si="206"/>
        <v>#REF!</v>
      </c>
      <c r="J665" s="48" t="e">
        <f t="shared" si="206"/>
        <v>#REF!</v>
      </c>
      <c r="K665" s="49" t="e">
        <f t="shared" si="206"/>
        <v>#REF!</v>
      </c>
      <c r="L665" s="48" t="e">
        <f t="shared" si="206"/>
        <v>#REF!</v>
      </c>
      <c r="M665" s="49" t="e">
        <f t="shared" si="206"/>
        <v>#REF!</v>
      </c>
      <c r="N665" s="50" t="e">
        <f t="shared" si="206"/>
        <v>#REF!</v>
      </c>
      <c r="O665" s="50" t="e">
        <f t="shared" si="206"/>
        <v>#REF!</v>
      </c>
      <c r="P665" s="50" t="e">
        <f t="shared" si="206"/>
        <v>#REF!</v>
      </c>
      <c r="Q665" s="50" t="e">
        <f t="shared" si="206"/>
        <v>#REF!</v>
      </c>
      <c r="R665" s="31"/>
      <c r="S665" s="51" t="s">
        <v>67</v>
      </c>
    </row>
    <row r="666" spans="1:19">
      <c r="B666" s="48" t="e">
        <f t="shared" ref="B666:Q666" si="207">($R656-B656)/$R656</f>
        <v>#REF!</v>
      </c>
      <c r="C666" s="49" t="e">
        <f t="shared" si="207"/>
        <v>#REF!</v>
      </c>
      <c r="D666" s="48" t="e">
        <f t="shared" si="207"/>
        <v>#REF!</v>
      </c>
      <c r="E666" s="49" t="e">
        <f t="shared" si="207"/>
        <v>#REF!</v>
      </c>
      <c r="F666" s="48" t="e">
        <f t="shared" si="207"/>
        <v>#REF!</v>
      </c>
      <c r="G666" s="49" t="e">
        <f t="shared" si="207"/>
        <v>#REF!</v>
      </c>
      <c r="H666" s="48" t="e">
        <f t="shared" si="207"/>
        <v>#REF!</v>
      </c>
      <c r="I666" s="49" t="e">
        <f t="shared" si="207"/>
        <v>#REF!</v>
      </c>
      <c r="J666" s="48" t="e">
        <f t="shared" si="207"/>
        <v>#REF!</v>
      </c>
      <c r="K666" s="49" t="e">
        <f t="shared" si="207"/>
        <v>#REF!</v>
      </c>
      <c r="L666" s="48" t="e">
        <f t="shared" si="207"/>
        <v>#REF!</v>
      </c>
      <c r="M666" s="49" t="e">
        <f t="shared" si="207"/>
        <v>#REF!</v>
      </c>
      <c r="N666" s="50" t="e">
        <f t="shared" si="207"/>
        <v>#REF!</v>
      </c>
      <c r="O666" s="50" t="e">
        <f t="shared" si="207"/>
        <v>#REF!</v>
      </c>
      <c r="P666" s="50" t="e">
        <f t="shared" si="207"/>
        <v>#REF!</v>
      </c>
      <c r="Q666" s="50" t="e">
        <f t="shared" si="207"/>
        <v>#REF!</v>
      </c>
      <c r="R666" s="31"/>
      <c r="S666" s="51" t="s">
        <v>68</v>
      </c>
    </row>
    <row r="667" spans="1:19">
      <c r="B667" s="48" t="e">
        <f t="shared" ref="B667:Q667" si="208">($R657-B657)/$R657</f>
        <v>#REF!</v>
      </c>
      <c r="C667" s="49" t="e">
        <f t="shared" si="208"/>
        <v>#REF!</v>
      </c>
      <c r="D667" s="48" t="e">
        <f t="shared" si="208"/>
        <v>#REF!</v>
      </c>
      <c r="E667" s="49" t="e">
        <f t="shared" si="208"/>
        <v>#REF!</v>
      </c>
      <c r="F667" s="48" t="e">
        <f t="shared" si="208"/>
        <v>#REF!</v>
      </c>
      <c r="G667" s="49" t="e">
        <f t="shared" si="208"/>
        <v>#REF!</v>
      </c>
      <c r="H667" s="48" t="e">
        <f t="shared" si="208"/>
        <v>#REF!</v>
      </c>
      <c r="I667" s="49" t="e">
        <f t="shared" si="208"/>
        <v>#REF!</v>
      </c>
      <c r="J667" s="48" t="e">
        <f t="shared" si="208"/>
        <v>#REF!</v>
      </c>
      <c r="K667" s="49" t="e">
        <f t="shared" si="208"/>
        <v>#REF!</v>
      </c>
      <c r="L667" s="48" t="e">
        <f t="shared" si="208"/>
        <v>#REF!</v>
      </c>
      <c r="M667" s="49" t="e">
        <f t="shared" si="208"/>
        <v>#REF!</v>
      </c>
      <c r="N667" s="50" t="e">
        <f t="shared" si="208"/>
        <v>#REF!</v>
      </c>
      <c r="O667" s="50" t="e">
        <f t="shared" si="208"/>
        <v>#REF!</v>
      </c>
      <c r="P667" s="50" t="e">
        <f t="shared" si="208"/>
        <v>#REF!</v>
      </c>
      <c r="Q667" s="50" t="e">
        <f t="shared" si="208"/>
        <v>#REF!</v>
      </c>
      <c r="R667" s="31"/>
      <c r="S667" s="51" t="s">
        <v>69</v>
      </c>
    </row>
    <row r="668" spans="1:19">
      <c r="B668" s="48" t="e">
        <f t="shared" ref="B668:Q668" si="209">($R658-B658)/$R658</f>
        <v>#REF!</v>
      </c>
      <c r="C668" s="49" t="e">
        <f t="shared" si="209"/>
        <v>#REF!</v>
      </c>
      <c r="D668" s="48" t="e">
        <f t="shared" si="209"/>
        <v>#REF!</v>
      </c>
      <c r="E668" s="49" t="e">
        <f t="shared" si="209"/>
        <v>#REF!</v>
      </c>
      <c r="F668" s="48" t="e">
        <f t="shared" si="209"/>
        <v>#REF!</v>
      </c>
      <c r="G668" s="49" t="e">
        <f t="shared" si="209"/>
        <v>#REF!</v>
      </c>
      <c r="H668" s="48" t="e">
        <f t="shared" si="209"/>
        <v>#REF!</v>
      </c>
      <c r="I668" s="49" t="e">
        <f t="shared" si="209"/>
        <v>#REF!</v>
      </c>
      <c r="J668" s="48" t="e">
        <f t="shared" si="209"/>
        <v>#REF!</v>
      </c>
      <c r="K668" s="49" t="e">
        <f t="shared" si="209"/>
        <v>#REF!</v>
      </c>
      <c r="L668" s="48" t="e">
        <f t="shared" si="209"/>
        <v>#REF!</v>
      </c>
      <c r="M668" s="49" t="e">
        <f t="shared" si="209"/>
        <v>#REF!</v>
      </c>
      <c r="N668" s="50" t="e">
        <f t="shared" si="209"/>
        <v>#REF!</v>
      </c>
      <c r="O668" s="50" t="e">
        <f t="shared" si="209"/>
        <v>#REF!</v>
      </c>
      <c r="P668" s="50" t="e">
        <f t="shared" si="209"/>
        <v>#REF!</v>
      </c>
      <c r="Q668" s="50" t="e">
        <f t="shared" si="209"/>
        <v>#REF!</v>
      </c>
      <c r="R668" s="31"/>
      <c r="S668" s="51" t="s">
        <v>70</v>
      </c>
    </row>
    <row r="669" spans="1:19">
      <c r="B669" s="105"/>
      <c r="D669" s="105"/>
      <c r="F669" s="105"/>
      <c r="H669" s="105"/>
      <c r="I669" s="96"/>
      <c r="J669" s="95"/>
      <c r="K669" s="96"/>
      <c r="L669" s="95"/>
      <c r="M669" s="96"/>
      <c r="N669" s="97" t="e">
        <f>N664/N661-1</f>
        <v>#DIV/0!</v>
      </c>
      <c r="O669" s="97" t="e">
        <f>O664/O661-1</f>
        <v>#DIV/0!</v>
      </c>
      <c r="P669" s="97" t="e">
        <f>P664/P661-1</f>
        <v>#DIV/0!</v>
      </c>
      <c r="Q669" s="97">
        <f>Q664/Q661-1</f>
        <v>-1</v>
      </c>
      <c r="R669" s="28"/>
      <c r="S669" s="98" t="s">
        <v>71</v>
      </c>
    </row>
    <row r="670" spans="1:19">
      <c r="B670" s="109" t="e">
        <f t="shared" ref="B670:M670" si="210">AVERAGE(B665:B669)</f>
        <v>#REF!</v>
      </c>
      <c r="C670" s="110" t="e">
        <f t="shared" si="210"/>
        <v>#REF!</v>
      </c>
      <c r="D670" s="109" t="e">
        <f t="shared" si="210"/>
        <v>#REF!</v>
      </c>
      <c r="E670" s="110" t="e">
        <f t="shared" si="210"/>
        <v>#REF!</v>
      </c>
      <c r="F670" s="109" t="e">
        <f t="shared" si="210"/>
        <v>#REF!</v>
      </c>
      <c r="G670" s="110" t="e">
        <f t="shared" si="210"/>
        <v>#REF!</v>
      </c>
      <c r="H670" s="109" t="e">
        <f t="shared" si="210"/>
        <v>#REF!</v>
      </c>
      <c r="I670" s="110" t="e">
        <f t="shared" si="210"/>
        <v>#REF!</v>
      </c>
      <c r="J670" s="52" t="e">
        <f t="shared" si="210"/>
        <v>#REF!</v>
      </c>
      <c r="K670" s="53" t="e">
        <f t="shared" si="210"/>
        <v>#REF!</v>
      </c>
      <c r="L670" s="52" t="e">
        <f t="shared" si="210"/>
        <v>#REF!</v>
      </c>
      <c r="M670" s="53" t="e">
        <f t="shared" si="210"/>
        <v>#REF!</v>
      </c>
      <c r="N670" s="54" t="e">
        <f>AVERAGE(N665:N669)</f>
        <v>#REF!</v>
      </c>
      <c r="O670" s="54" t="e">
        <f>AVERAGE(O665:O669)</f>
        <v>#REF!</v>
      </c>
      <c r="P670" s="54" t="e">
        <f>AVERAGE(P665:P669)</f>
        <v>#REF!</v>
      </c>
      <c r="Q670" s="54" t="e">
        <f>AVERAGE(Q665:Q669)</f>
        <v>#REF!</v>
      </c>
      <c r="R670" s="31"/>
      <c r="S670" s="51" t="s">
        <v>72</v>
      </c>
    </row>
    <row r="671" spans="1:19">
      <c r="B671" s="153" t="s">
        <v>73</v>
      </c>
      <c r="C671" s="154"/>
      <c r="D671" s="154"/>
      <c r="E671" s="154"/>
      <c r="F671" s="154"/>
      <c r="G671" s="154"/>
      <c r="H671" s="154"/>
      <c r="I671" s="154"/>
      <c r="J671" s="154"/>
      <c r="K671" s="154"/>
      <c r="L671" s="154"/>
      <c r="M671" s="154"/>
      <c r="N671" s="154"/>
      <c r="O671" s="128"/>
      <c r="P671" s="128"/>
      <c r="Q671" s="128"/>
      <c r="R671" s="28"/>
      <c r="S671" s="89"/>
    </row>
    <row r="672" spans="1:19" s="3" customFormat="1" ht="14.25">
      <c r="B672" s="55"/>
      <c r="C672" s="56">
        <f>+B$651+B672</f>
        <v>0</v>
      </c>
      <c r="D672" s="56">
        <f t="shared" ref="D672:N672" si="211">+C$651+C672</f>
        <v>0</v>
      </c>
      <c r="E672" s="56">
        <f t="shared" si="211"/>
        <v>0</v>
      </c>
      <c r="F672" s="56">
        <f t="shared" si="211"/>
        <v>0</v>
      </c>
      <c r="G672" s="56">
        <f t="shared" si="211"/>
        <v>0</v>
      </c>
      <c r="H672" s="56">
        <f t="shared" si="211"/>
        <v>0</v>
      </c>
      <c r="I672" s="56">
        <f t="shared" si="211"/>
        <v>0</v>
      </c>
      <c r="J672" s="56">
        <f t="shared" si="211"/>
        <v>0</v>
      </c>
      <c r="K672" s="56">
        <f t="shared" si="211"/>
        <v>0</v>
      </c>
      <c r="L672" s="56">
        <f t="shared" si="211"/>
        <v>0</v>
      </c>
      <c r="M672" s="56">
        <f t="shared" si="211"/>
        <v>0</v>
      </c>
      <c r="N672" s="57">
        <f t="shared" si="211"/>
        <v>0</v>
      </c>
      <c r="O672" s="57">
        <f>+N$651+N672</f>
        <v>0</v>
      </c>
      <c r="P672" s="57">
        <f>+O$651+O672</f>
        <v>0</v>
      </c>
      <c r="Q672" s="57">
        <f>+P$651+P672</f>
        <v>0.13</v>
      </c>
      <c r="R672" s="31"/>
      <c r="S672" s="36" t="s">
        <v>74</v>
      </c>
    </row>
    <row r="673" spans="1:19" s="3" customFormat="1" ht="14.25">
      <c r="B673" s="58">
        <f>+B$661+B672</f>
        <v>0</v>
      </c>
      <c r="C673" s="59">
        <f t="shared" ref="C673:O673" si="212">+C$661+C672</f>
        <v>0</v>
      </c>
      <c r="D673" s="59">
        <f t="shared" si="212"/>
        <v>0</v>
      </c>
      <c r="E673" s="59">
        <f t="shared" si="212"/>
        <v>0</v>
      </c>
      <c r="F673" s="59">
        <f t="shared" si="212"/>
        <v>0</v>
      </c>
      <c r="G673" s="59">
        <f t="shared" si="212"/>
        <v>0</v>
      </c>
      <c r="H673" s="59">
        <f t="shared" si="212"/>
        <v>0</v>
      </c>
      <c r="I673" s="59">
        <f t="shared" si="212"/>
        <v>0</v>
      </c>
      <c r="J673" s="59">
        <f t="shared" si="212"/>
        <v>0</v>
      </c>
      <c r="K673" s="59">
        <f t="shared" si="212"/>
        <v>0</v>
      </c>
      <c r="L673" s="59">
        <f t="shared" si="212"/>
        <v>0</v>
      </c>
      <c r="M673" s="59">
        <f t="shared" si="212"/>
        <v>0</v>
      </c>
      <c r="N673" s="60">
        <f t="shared" si="212"/>
        <v>0</v>
      </c>
      <c r="O673" s="60">
        <f t="shared" si="212"/>
        <v>0</v>
      </c>
      <c r="P673" s="60">
        <f t="shared" ref="P673:Q673" si="213">+P$661+P672</f>
        <v>0</v>
      </c>
      <c r="Q673" s="60">
        <f t="shared" si="213"/>
        <v>9.33</v>
      </c>
      <c r="R673" s="31"/>
      <c r="S673" s="36" t="s">
        <v>75</v>
      </c>
    </row>
    <row r="674" spans="1:19" s="3" customFormat="1" ht="14.25">
      <c r="B674" s="72"/>
      <c r="I674" s="61"/>
      <c r="J674" s="61"/>
      <c r="K674" s="61"/>
      <c r="L674" s="61"/>
      <c r="M674" s="61"/>
      <c r="N674" s="62"/>
      <c r="O674" s="62" t="e">
        <f>+O673/B673-1</f>
        <v>#DIV/0!</v>
      </c>
      <c r="P674" s="62" t="e">
        <f>+P673/C673-1</f>
        <v>#DIV/0!</v>
      </c>
      <c r="Q674" s="62" t="e">
        <f>+Q673/D673-1</f>
        <v>#DIV/0!</v>
      </c>
      <c r="R674" s="31"/>
      <c r="S674" s="63" t="s">
        <v>76</v>
      </c>
    </row>
    <row r="675" spans="1:19" s="70" customFormat="1" ht="14.25">
      <c r="A675" s="64"/>
      <c r="B675" s="65"/>
      <c r="C675" s="66" t="e">
        <f>RATE(C$348-$B$348,,-$B673,C673)</f>
        <v>#NUM!</v>
      </c>
      <c r="D675" s="66" t="e">
        <f t="shared" ref="D675:O675" si="214">RATE(D$348-$B$348,,-$B673,D673)</f>
        <v>#NUM!</v>
      </c>
      <c r="E675" s="66" t="e">
        <f t="shared" si="214"/>
        <v>#NUM!</v>
      </c>
      <c r="F675" s="66" t="e">
        <f t="shared" si="214"/>
        <v>#NUM!</v>
      </c>
      <c r="G675" s="66" t="e">
        <f t="shared" si="214"/>
        <v>#NUM!</v>
      </c>
      <c r="H675" s="66" t="e">
        <f t="shared" si="214"/>
        <v>#NUM!</v>
      </c>
      <c r="I675" s="66" t="e">
        <f t="shared" si="214"/>
        <v>#NUM!</v>
      </c>
      <c r="J675" s="66" t="e">
        <f t="shared" si="214"/>
        <v>#NUM!</v>
      </c>
      <c r="K675" s="66" t="e">
        <f t="shared" si="214"/>
        <v>#NUM!</v>
      </c>
      <c r="L675" s="66" t="e">
        <f t="shared" si="214"/>
        <v>#NUM!</v>
      </c>
      <c r="M675" s="66" t="e">
        <f t="shared" si="214"/>
        <v>#NUM!</v>
      </c>
      <c r="N675" s="67" t="e">
        <f t="shared" si="214"/>
        <v>#NUM!</v>
      </c>
      <c r="O675" s="67" t="e">
        <f t="shared" si="214"/>
        <v>#NUM!</v>
      </c>
      <c r="P675" s="67" t="e">
        <f t="shared" ref="P675:Q675" si="215">RATE(P$348-$B$348,,-$B673,P673)</f>
        <v>#NUM!</v>
      </c>
      <c r="Q675" s="67" t="e">
        <f t="shared" si="215"/>
        <v>#NUM!</v>
      </c>
      <c r="R675" s="68"/>
      <c r="S675" s="69" t="s">
        <v>77</v>
      </c>
    </row>
    <row r="676" spans="1:19" s="3" customFormat="1" ht="14.25">
      <c r="B676" s="55"/>
      <c r="C676" s="56"/>
      <c r="D676" s="56">
        <f t="shared" ref="D676:N676" si="216">+C$651+C676</f>
        <v>0</v>
      </c>
      <c r="E676" s="56">
        <f t="shared" si="216"/>
        <v>0</v>
      </c>
      <c r="F676" s="56">
        <f t="shared" si="216"/>
        <v>0</v>
      </c>
      <c r="G676" s="56">
        <f t="shared" si="216"/>
        <v>0</v>
      </c>
      <c r="H676" s="56">
        <f t="shared" si="216"/>
        <v>0</v>
      </c>
      <c r="I676" s="56">
        <f t="shared" si="216"/>
        <v>0</v>
      </c>
      <c r="J676" s="56">
        <f t="shared" si="216"/>
        <v>0</v>
      </c>
      <c r="K676" s="56">
        <f t="shared" si="216"/>
        <v>0</v>
      </c>
      <c r="L676" s="56">
        <f t="shared" si="216"/>
        <v>0</v>
      </c>
      <c r="M676" s="56">
        <f t="shared" si="216"/>
        <v>0</v>
      </c>
      <c r="N676" s="57">
        <f t="shared" si="216"/>
        <v>0</v>
      </c>
      <c r="O676" s="57">
        <f>+N$651+N676</f>
        <v>0</v>
      </c>
      <c r="P676" s="57">
        <f>+O$651+O676</f>
        <v>0</v>
      </c>
      <c r="Q676" s="57">
        <f>+P$651+P676</f>
        <v>0.13</v>
      </c>
      <c r="R676" s="31"/>
      <c r="S676" s="36" t="s">
        <v>74</v>
      </c>
    </row>
    <row r="677" spans="1:19" s="3" customFormat="1" ht="14.25">
      <c r="B677" s="58"/>
      <c r="C677" s="59">
        <f t="shared" ref="C677:O677" si="217">+C$661+C676</f>
        <v>0</v>
      </c>
      <c r="D677" s="59">
        <f t="shared" si="217"/>
        <v>0</v>
      </c>
      <c r="E677" s="59">
        <f t="shared" si="217"/>
        <v>0</v>
      </c>
      <c r="F677" s="59">
        <f t="shared" si="217"/>
        <v>0</v>
      </c>
      <c r="G677" s="59">
        <f t="shared" si="217"/>
        <v>0</v>
      </c>
      <c r="H677" s="59">
        <f t="shared" si="217"/>
        <v>0</v>
      </c>
      <c r="I677" s="59">
        <f t="shared" si="217"/>
        <v>0</v>
      </c>
      <c r="J677" s="59">
        <f t="shared" si="217"/>
        <v>0</v>
      </c>
      <c r="K677" s="59">
        <f t="shared" si="217"/>
        <v>0</v>
      </c>
      <c r="L677" s="59">
        <f t="shared" si="217"/>
        <v>0</v>
      </c>
      <c r="M677" s="59">
        <f t="shared" si="217"/>
        <v>0</v>
      </c>
      <c r="N677" s="60">
        <f t="shared" si="217"/>
        <v>0</v>
      </c>
      <c r="O677" s="60">
        <f t="shared" si="217"/>
        <v>0</v>
      </c>
      <c r="P677" s="60">
        <f t="shared" ref="P677:Q677" si="218">+P$661+P676</f>
        <v>0</v>
      </c>
      <c r="Q677" s="60">
        <f t="shared" si="218"/>
        <v>9.33</v>
      </c>
      <c r="R677" s="31"/>
      <c r="S677" s="36" t="s">
        <v>75</v>
      </c>
    </row>
    <row r="678" spans="1:19" s="3" customFormat="1" ht="14.25">
      <c r="B678" s="72"/>
      <c r="I678" s="61"/>
      <c r="J678" s="61"/>
      <c r="K678" s="61"/>
      <c r="L678" s="61"/>
      <c r="M678" s="61"/>
      <c r="N678" s="62"/>
      <c r="O678" s="62" t="e">
        <f>+O677/C677-1</f>
        <v>#DIV/0!</v>
      </c>
      <c r="P678" s="62" t="e">
        <f>+P677/D677-1</f>
        <v>#DIV/0!</v>
      </c>
      <c r="Q678" s="62" t="e">
        <f>+Q677/E677-1</f>
        <v>#DIV/0!</v>
      </c>
      <c r="R678" s="31"/>
      <c r="S678" s="63" t="s">
        <v>76</v>
      </c>
    </row>
    <row r="679" spans="1:19" s="70" customFormat="1" ht="14.25">
      <c r="A679" s="64"/>
      <c r="B679" s="65"/>
      <c r="C679" s="66"/>
      <c r="D679" s="66" t="e">
        <f>RATE(D$348-$C$348,,-$C677,D677)</f>
        <v>#NUM!</v>
      </c>
      <c r="E679" s="66" t="e">
        <f t="shared" ref="E679:O679" si="219">RATE(E$348-$C$348,,-$C677,E677)</f>
        <v>#NUM!</v>
      </c>
      <c r="F679" s="66" t="e">
        <f t="shared" si="219"/>
        <v>#NUM!</v>
      </c>
      <c r="G679" s="66" t="e">
        <f t="shared" si="219"/>
        <v>#NUM!</v>
      </c>
      <c r="H679" s="66" t="e">
        <f t="shared" si="219"/>
        <v>#NUM!</v>
      </c>
      <c r="I679" s="66" t="e">
        <f t="shared" si="219"/>
        <v>#NUM!</v>
      </c>
      <c r="J679" s="66" t="e">
        <f t="shared" si="219"/>
        <v>#NUM!</v>
      </c>
      <c r="K679" s="66" t="e">
        <f t="shared" si="219"/>
        <v>#NUM!</v>
      </c>
      <c r="L679" s="66" t="e">
        <f t="shared" si="219"/>
        <v>#NUM!</v>
      </c>
      <c r="M679" s="66" t="e">
        <f t="shared" si="219"/>
        <v>#NUM!</v>
      </c>
      <c r="N679" s="67" t="e">
        <f t="shared" si="219"/>
        <v>#NUM!</v>
      </c>
      <c r="O679" s="67" t="e">
        <f t="shared" si="219"/>
        <v>#NUM!</v>
      </c>
      <c r="P679" s="67" t="e">
        <f t="shared" ref="P679:Q679" si="220">RATE(P$348-$C$348,,-$C677,P677)</f>
        <v>#NUM!</v>
      </c>
      <c r="Q679" s="67" t="e">
        <f t="shared" si="220"/>
        <v>#NUM!</v>
      </c>
      <c r="R679" s="68"/>
      <c r="S679" s="69" t="s">
        <v>77</v>
      </c>
    </row>
    <row r="680" spans="1:19" s="3" customFormat="1" ht="14.25">
      <c r="B680" s="55"/>
      <c r="C680" s="56"/>
      <c r="D680" s="56"/>
      <c r="E680" s="56">
        <f t="shared" ref="E680:N680" si="221">+D$651+D680</f>
        <v>0</v>
      </c>
      <c r="F680" s="56">
        <f t="shared" si="221"/>
        <v>0</v>
      </c>
      <c r="G680" s="56">
        <f t="shared" si="221"/>
        <v>0</v>
      </c>
      <c r="H680" s="56">
        <f t="shared" si="221"/>
        <v>0</v>
      </c>
      <c r="I680" s="56">
        <f t="shared" si="221"/>
        <v>0</v>
      </c>
      <c r="J680" s="56">
        <f t="shared" si="221"/>
        <v>0</v>
      </c>
      <c r="K680" s="56">
        <f t="shared" si="221"/>
        <v>0</v>
      </c>
      <c r="L680" s="56">
        <f t="shared" si="221"/>
        <v>0</v>
      </c>
      <c r="M680" s="56">
        <f t="shared" si="221"/>
        <v>0</v>
      </c>
      <c r="N680" s="57">
        <f t="shared" si="221"/>
        <v>0</v>
      </c>
      <c r="O680" s="57">
        <f>+N$651+N680</f>
        <v>0</v>
      </c>
      <c r="P680" s="57">
        <f>+O$651+O680</f>
        <v>0</v>
      </c>
      <c r="Q680" s="57">
        <f>+P$651+P680</f>
        <v>0.13</v>
      </c>
      <c r="R680" s="31"/>
      <c r="S680" s="36" t="s">
        <v>74</v>
      </c>
    </row>
    <row r="681" spans="1:19" s="3" customFormat="1" ht="14.25">
      <c r="B681" s="58"/>
      <c r="C681" s="59"/>
      <c r="D681" s="59">
        <f t="shared" ref="D681:O681" si="222">+D$661+D680</f>
        <v>0</v>
      </c>
      <c r="E681" s="59">
        <f t="shared" si="222"/>
        <v>0</v>
      </c>
      <c r="F681" s="59">
        <f t="shared" si="222"/>
        <v>0</v>
      </c>
      <c r="G681" s="59">
        <f t="shared" si="222"/>
        <v>0</v>
      </c>
      <c r="H681" s="59">
        <f t="shared" si="222"/>
        <v>0</v>
      </c>
      <c r="I681" s="59">
        <f t="shared" si="222"/>
        <v>0</v>
      </c>
      <c r="J681" s="59">
        <f t="shared" si="222"/>
        <v>0</v>
      </c>
      <c r="K681" s="59">
        <f t="shared" si="222"/>
        <v>0</v>
      </c>
      <c r="L681" s="59">
        <f t="shared" si="222"/>
        <v>0</v>
      </c>
      <c r="M681" s="59">
        <f t="shared" si="222"/>
        <v>0</v>
      </c>
      <c r="N681" s="60">
        <f t="shared" si="222"/>
        <v>0</v>
      </c>
      <c r="O681" s="60">
        <f t="shared" si="222"/>
        <v>0</v>
      </c>
      <c r="P681" s="60">
        <f t="shared" ref="P681:Q681" si="223">+P$661+P680</f>
        <v>0</v>
      </c>
      <c r="Q681" s="60">
        <f t="shared" si="223"/>
        <v>9.33</v>
      </c>
      <c r="R681" s="31"/>
      <c r="S681" s="36" t="s">
        <v>75</v>
      </c>
    </row>
    <row r="682" spans="1:19" s="3" customFormat="1" ht="14.25">
      <c r="B682" s="72"/>
      <c r="I682" s="61"/>
      <c r="J682" s="61"/>
      <c r="K682" s="61"/>
      <c r="L682" s="61"/>
      <c r="M682" s="61"/>
      <c r="N682" s="62"/>
      <c r="O682" s="62" t="e">
        <f>+O681/D681-1</f>
        <v>#DIV/0!</v>
      </c>
      <c r="P682" s="62" t="e">
        <f>+P681/E681-1</f>
        <v>#DIV/0!</v>
      </c>
      <c r="Q682" s="62" t="e">
        <f>+Q681/F681-1</f>
        <v>#DIV/0!</v>
      </c>
      <c r="R682" s="31"/>
      <c r="S682" s="63" t="s">
        <v>76</v>
      </c>
    </row>
    <row r="683" spans="1:19" s="70" customFormat="1" ht="14.25">
      <c r="A683" s="64"/>
      <c r="B683" s="65"/>
      <c r="C683" s="66"/>
      <c r="D683" s="66"/>
      <c r="E683" s="66" t="e">
        <f>RATE(E$348-$D$348,,-$D681,E681)</f>
        <v>#NUM!</v>
      </c>
      <c r="F683" s="66" t="e">
        <f t="shared" ref="F683:O683" si="224">RATE(F$348-$D$348,,-$D681,F681)</f>
        <v>#NUM!</v>
      </c>
      <c r="G683" s="66" t="e">
        <f t="shared" si="224"/>
        <v>#NUM!</v>
      </c>
      <c r="H683" s="66" t="e">
        <f t="shared" si="224"/>
        <v>#NUM!</v>
      </c>
      <c r="I683" s="66" t="e">
        <f t="shared" si="224"/>
        <v>#NUM!</v>
      </c>
      <c r="J683" s="66" t="e">
        <f t="shared" si="224"/>
        <v>#NUM!</v>
      </c>
      <c r="K683" s="66" t="e">
        <f t="shared" si="224"/>
        <v>#NUM!</v>
      </c>
      <c r="L683" s="66" t="e">
        <f t="shared" si="224"/>
        <v>#NUM!</v>
      </c>
      <c r="M683" s="66" t="e">
        <f t="shared" si="224"/>
        <v>#NUM!</v>
      </c>
      <c r="N683" s="67" t="e">
        <f t="shared" si="224"/>
        <v>#NUM!</v>
      </c>
      <c r="O683" s="67" t="e">
        <f t="shared" si="224"/>
        <v>#NUM!</v>
      </c>
      <c r="P683" s="67" t="e">
        <f t="shared" ref="P683:Q683" si="225">RATE(P$348-$D$348,,-$D681,P681)</f>
        <v>#NUM!</v>
      </c>
      <c r="Q683" s="67" t="e">
        <f t="shared" si="225"/>
        <v>#NUM!</v>
      </c>
      <c r="R683" s="68"/>
      <c r="S683" s="69" t="s">
        <v>77</v>
      </c>
    </row>
    <row r="684" spans="1:19" s="3" customFormat="1" ht="14.25">
      <c r="B684" s="55"/>
      <c r="C684" s="56"/>
      <c r="D684" s="56"/>
      <c r="E684" s="56"/>
      <c r="F684" s="56">
        <f t="shared" ref="F684:N684" si="226">+E$651+E684</f>
        <v>0</v>
      </c>
      <c r="G684" s="56">
        <f t="shared" si="226"/>
        <v>0</v>
      </c>
      <c r="H684" s="56">
        <f t="shared" si="226"/>
        <v>0</v>
      </c>
      <c r="I684" s="56">
        <f t="shared" si="226"/>
        <v>0</v>
      </c>
      <c r="J684" s="56">
        <f t="shared" si="226"/>
        <v>0</v>
      </c>
      <c r="K684" s="56">
        <f t="shared" si="226"/>
        <v>0</v>
      </c>
      <c r="L684" s="56">
        <f t="shared" si="226"/>
        <v>0</v>
      </c>
      <c r="M684" s="56">
        <f t="shared" si="226"/>
        <v>0</v>
      </c>
      <c r="N684" s="57">
        <f t="shared" si="226"/>
        <v>0</v>
      </c>
      <c r="O684" s="57">
        <f>+N$651+N684</f>
        <v>0</v>
      </c>
      <c r="P684" s="57">
        <f>+O$651+O684</f>
        <v>0</v>
      </c>
      <c r="Q684" s="57">
        <f>+P$651+P684</f>
        <v>0.13</v>
      </c>
      <c r="R684" s="31"/>
      <c r="S684" s="36" t="s">
        <v>74</v>
      </c>
    </row>
    <row r="685" spans="1:19" s="3" customFormat="1" ht="14.25">
      <c r="B685" s="58"/>
      <c r="C685" s="59"/>
      <c r="D685" s="59"/>
      <c r="E685" s="59">
        <f t="shared" ref="E685:O685" si="227">+E$661+E684</f>
        <v>0</v>
      </c>
      <c r="F685" s="59">
        <f t="shared" si="227"/>
        <v>0</v>
      </c>
      <c r="G685" s="59">
        <f t="shared" si="227"/>
        <v>0</v>
      </c>
      <c r="H685" s="59">
        <f t="shared" si="227"/>
        <v>0</v>
      </c>
      <c r="I685" s="59">
        <f t="shared" si="227"/>
        <v>0</v>
      </c>
      <c r="J685" s="59">
        <f t="shared" si="227"/>
        <v>0</v>
      </c>
      <c r="K685" s="59">
        <f t="shared" si="227"/>
        <v>0</v>
      </c>
      <c r="L685" s="59">
        <f t="shared" si="227"/>
        <v>0</v>
      </c>
      <c r="M685" s="59">
        <f t="shared" si="227"/>
        <v>0</v>
      </c>
      <c r="N685" s="60">
        <f t="shared" si="227"/>
        <v>0</v>
      </c>
      <c r="O685" s="60">
        <f t="shared" si="227"/>
        <v>0</v>
      </c>
      <c r="P685" s="60">
        <f t="shared" ref="P685:Q685" si="228">+P$661+P684</f>
        <v>0</v>
      </c>
      <c r="Q685" s="60">
        <f t="shared" si="228"/>
        <v>9.33</v>
      </c>
      <c r="R685" s="31"/>
      <c r="S685" s="36" t="s">
        <v>75</v>
      </c>
    </row>
    <row r="686" spans="1:19" s="3" customFormat="1" ht="14.25">
      <c r="B686" s="72"/>
      <c r="I686" s="61"/>
      <c r="J686" s="61"/>
      <c r="K686" s="61"/>
      <c r="L686" s="61"/>
      <c r="M686" s="61"/>
      <c r="N686" s="62"/>
      <c r="O686" s="62" t="e">
        <f>+O685/E685-1</f>
        <v>#DIV/0!</v>
      </c>
      <c r="P686" s="62" t="e">
        <f>+P685/F685-1</f>
        <v>#DIV/0!</v>
      </c>
      <c r="Q686" s="62" t="e">
        <f>+Q685/G685-1</f>
        <v>#DIV/0!</v>
      </c>
      <c r="R686" s="31"/>
      <c r="S686" s="63" t="s">
        <v>76</v>
      </c>
    </row>
    <row r="687" spans="1:19" s="70" customFormat="1" ht="14.25">
      <c r="A687" s="64"/>
      <c r="B687" s="65"/>
      <c r="C687" s="66"/>
      <c r="D687" s="66"/>
      <c r="E687" s="66"/>
      <c r="F687" s="66" t="e">
        <f>RATE(F$348-$E$348,,-$E685,F685)</f>
        <v>#NUM!</v>
      </c>
      <c r="G687" s="66" t="e">
        <f t="shared" ref="G687:O687" si="229">RATE(G$348-$E$348,,-$E685,G685)</f>
        <v>#NUM!</v>
      </c>
      <c r="H687" s="66" t="e">
        <f t="shared" si="229"/>
        <v>#NUM!</v>
      </c>
      <c r="I687" s="66" t="e">
        <f t="shared" si="229"/>
        <v>#NUM!</v>
      </c>
      <c r="J687" s="66" t="e">
        <f t="shared" si="229"/>
        <v>#NUM!</v>
      </c>
      <c r="K687" s="66" t="e">
        <f t="shared" si="229"/>
        <v>#NUM!</v>
      </c>
      <c r="L687" s="66" t="e">
        <f t="shared" si="229"/>
        <v>#NUM!</v>
      </c>
      <c r="M687" s="66" t="e">
        <f t="shared" si="229"/>
        <v>#NUM!</v>
      </c>
      <c r="N687" s="67" t="e">
        <f t="shared" si="229"/>
        <v>#NUM!</v>
      </c>
      <c r="O687" s="67" t="e">
        <f t="shared" si="229"/>
        <v>#NUM!</v>
      </c>
      <c r="P687" s="67" t="e">
        <f t="shared" ref="P687:Q687" si="230">RATE(P$348-$E$348,,-$E685,P685)</f>
        <v>#NUM!</v>
      </c>
      <c r="Q687" s="67" t="e">
        <f t="shared" si="230"/>
        <v>#NUM!</v>
      </c>
      <c r="R687" s="68"/>
      <c r="S687" s="69" t="s">
        <v>77</v>
      </c>
    </row>
    <row r="688" spans="1:19" s="3" customFormat="1" ht="14.25">
      <c r="B688" s="55"/>
      <c r="C688" s="56"/>
      <c r="D688" s="56"/>
      <c r="E688" s="56"/>
      <c r="F688" s="56"/>
      <c r="G688" s="56">
        <f t="shared" ref="G688:N688" si="231">+F$651+F688</f>
        <v>0</v>
      </c>
      <c r="H688" s="56">
        <f t="shared" si="231"/>
        <v>0</v>
      </c>
      <c r="I688" s="56">
        <f t="shared" si="231"/>
        <v>0</v>
      </c>
      <c r="J688" s="56">
        <f t="shared" si="231"/>
        <v>0</v>
      </c>
      <c r="K688" s="56">
        <f t="shared" si="231"/>
        <v>0</v>
      </c>
      <c r="L688" s="56">
        <f t="shared" si="231"/>
        <v>0</v>
      </c>
      <c r="M688" s="56">
        <f t="shared" si="231"/>
        <v>0</v>
      </c>
      <c r="N688" s="57">
        <f t="shared" si="231"/>
        <v>0</v>
      </c>
      <c r="O688" s="57">
        <f>+N$651+N688</f>
        <v>0</v>
      </c>
      <c r="P688" s="57">
        <f>+O$651+O688</f>
        <v>0</v>
      </c>
      <c r="Q688" s="57">
        <f>+P$651+P688</f>
        <v>0.13</v>
      </c>
      <c r="R688" s="31"/>
      <c r="S688" s="36" t="s">
        <v>74</v>
      </c>
    </row>
    <row r="689" spans="1:19" s="3" customFormat="1" ht="14.25">
      <c r="B689" s="58"/>
      <c r="C689" s="59"/>
      <c r="D689" s="59"/>
      <c r="E689" s="59"/>
      <c r="F689" s="59">
        <f t="shared" ref="F689:O689" si="232">+F$661+F688</f>
        <v>0</v>
      </c>
      <c r="G689" s="59">
        <f t="shared" si="232"/>
        <v>0</v>
      </c>
      <c r="H689" s="59">
        <f t="shared" si="232"/>
        <v>0</v>
      </c>
      <c r="I689" s="59">
        <f t="shared" si="232"/>
        <v>0</v>
      </c>
      <c r="J689" s="59">
        <f t="shared" si="232"/>
        <v>0</v>
      </c>
      <c r="K689" s="59">
        <f t="shared" si="232"/>
        <v>0</v>
      </c>
      <c r="L689" s="59">
        <f t="shared" si="232"/>
        <v>0</v>
      </c>
      <c r="M689" s="59">
        <f t="shared" si="232"/>
        <v>0</v>
      </c>
      <c r="N689" s="60">
        <f t="shared" si="232"/>
        <v>0</v>
      </c>
      <c r="O689" s="60">
        <f t="shared" si="232"/>
        <v>0</v>
      </c>
      <c r="P689" s="60">
        <f t="shared" ref="P689:Q689" si="233">+P$661+P688</f>
        <v>0</v>
      </c>
      <c r="Q689" s="60">
        <f t="shared" si="233"/>
        <v>9.33</v>
      </c>
      <c r="R689" s="31"/>
      <c r="S689" s="36" t="s">
        <v>75</v>
      </c>
    </row>
    <row r="690" spans="1:19" s="3" customFormat="1" ht="14.25">
      <c r="B690" s="72"/>
      <c r="I690" s="61"/>
      <c r="J690" s="61"/>
      <c r="K690" s="61"/>
      <c r="L690" s="61"/>
      <c r="M690" s="61"/>
      <c r="N690" s="62"/>
      <c r="O690" s="62" t="e">
        <f>+O689/F689-1</f>
        <v>#DIV/0!</v>
      </c>
      <c r="P690" s="62" t="e">
        <f>+P689/G689-1</f>
        <v>#DIV/0!</v>
      </c>
      <c r="Q690" s="62" t="e">
        <f>+Q689/H689-1</f>
        <v>#DIV/0!</v>
      </c>
      <c r="R690" s="31"/>
      <c r="S690" s="63" t="s">
        <v>76</v>
      </c>
    </row>
    <row r="691" spans="1:19" s="70" customFormat="1" ht="14.25">
      <c r="A691" s="64"/>
      <c r="B691" s="65"/>
      <c r="C691" s="66"/>
      <c r="D691" s="66"/>
      <c r="E691" s="66"/>
      <c r="F691" s="66"/>
      <c r="G691" s="66" t="e">
        <f>RATE(G$348-$F$348,,-$F689,G689)</f>
        <v>#NUM!</v>
      </c>
      <c r="H691" s="66" t="e">
        <f t="shared" ref="H691:O691" si="234">RATE(H$348-$F$348,,-$F689,H689)</f>
        <v>#NUM!</v>
      </c>
      <c r="I691" s="66" t="e">
        <f t="shared" si="234"/>
        <v>#NUM!</v>
      </c>
      <c r="J691" s="66" t="e">
        <f t="shared" si="234"/>
        <v>#NUM!</v>
      </c>
      <c r="K691" s="66" t="e">
        <f t="shared" si="234"/>
        <v>#NUM!</v>
      </c>
      <c r="L691" s="66" t="e">
        <f t="shared" si="234"/>
        <v>#NUM!</v>
      </c>
      <c r="M691" s="66" t="e">
        <f t="shared" si="234"/>
        <v>#NUM!</v>
      </c>
      <c r="N691" s="67" t="e">
        <f t="shared" si="234"/>
        <v>#NUM!</v>
      </c>
      <c r="O691" s="67" t="e">
        <f t="shared" si="234"/>
        <v>#NUM!</v>
      </c>
      <c r="P691" s="67" t="e">
        <f t="shared" ref="P691:Q691" si="235">RATE(P$348-$F$348,,-$F689,P689)</f>
        <v>#NUM!</v>
      </c>
      <c r="Q691" s="67" t="e">
        <f t="shared" si="235"/>
        <v>#NUM!</v>
      </c>
      <c r="R691" s="68"/>
      <c r="S691" s="69" t="s">
        <v>77</v>
      </c>
    </row>
    <row r="692" spans="1:19" s="3" customFormat="1" ht="14.25">
      <c r="B692" s="55"/>
      <c r="C692" s="56"/>
      <c r="D692" s="56"/>
      <c r="E692" s="56"/>
      <c r="F692" s="56"/>
      <c r="G692" s="56"/>
      <c r="H692" s="56">
        <f t="shared" ref="H692:N692" si="236">+G$651+G692</f>
        <v>0</v>
      </c>
      <c r="I692" s="56">
        <f t="shared" si="236"/>
        <v>0</v>
      </c>
      <c r="J692" s="56">
        <f t="shared" si="236"/>
        <v>0</v>
      </c>
      <c r="K692" s="56">
        <f t="shared" si="236"/>
        <v>0</v>
      </c>
      <c r="L692" s="56">
        <f t="shared" si="236"/>
        <v>0</v>
      </c>
      <c r="M692" s="56">
        <f t="shared" si="236"/>
        <v>0</v>
      </c>
      <c r="N692" s="57">
        <f t="shared" si="236"/>
        <v>0</v>
      </c>
      <c r="O692" s="57">
        <f>+N$651+N692</f>
        <v>0</v>
      </c>
      <c r="P692" s="57">
        <f>+O$651+O692</f>
        <v>0</v>
      </c>
      <c r="Q692" s="57">
        <f>+P$651+P692</f>
        <v>0.13</v>
      </c>
      <c r="R692" s="31"/>
      <c r="S692" s="36" t="s">
        <v>74</v>
      </c>
    </row>
    <row r="693" spans="1:19" s="3" customFormat="1" ht="14.25">
      <c r="B693" s="58"/>
      <c r="C693" s="59"/>
      <c r="D693" s="59"/>
      <c r="E693" s="59"/>
      <c r="F693" s="59"/>
      <c r="G693" s="59">
        <f t="shared" ref="G693:O693" si="237">+G$661+G692</f>
        <v>0</v>
      </c>
      <c r="H693" s="59">
        <f t="shared" si="237"/>
        <v>0</v>
      </c>
      <c r="I693" s="59">
        <f t="shared" si="237"/>
        <v>0</v>
      </c>
      <c r="J693" s="59">
        <f t="shared" si="237"/>
        <v>0</v>
      </c>
      <c r="K693" s="59">
        <f t="shared" si="237"/>
        <v>0</v>
      </c>
      <c r="L693" s="59">
        <f t="shared" si="237"/>
        <v>0</v>
      </c>
      <c r="M693" s="59">
        <f t="shared" si="237"/>
        <v>0</v>
      </c>
      <c r="N693" s="60">
        <f t="shared" si="237"/>
        <v>0</v>
      </c>
      <c r="O693" s="60">
        <f t="shared" si="237"/>
        <v>0</v>
      </c>
      <c r="P693" s="60">
        <f t="shared" ref="P693:Q693" si="238">+P$661+P692</f>
        <v>0</v>
      </c>
      <c r="Q693" s="60">
        <f t="shared" si="238"/>
        <v>9.33</v>
      </c>
      <c r="R693" s="31"/>
      <c r="S693" s="36" t="s">
        <v>75</v>
      </c>
    </row>
    <row r="694" spans="1:19" s="3" customFormat="1" ht="14.25">
      <c r="B694" s="72"/>
      <c r="I694" s="61"/>
      <c r="J694" s="61"/>
      <c r="K694" s="61"/>
      <c r="L694" s="61"/>
      <c r="M694" s="61"/>
      <c r="N694" s="62"/>
      <c r="O694" s="62" t="e">
        <f>+O693/G693-1</f>
        <v>#DIV/0!</v>
      </c>
      <c r="P694" s="62" t="e">
        <f>+P693/H693-1</f>
        <v>#DIV/0!</v>
      </c>
      <c r="Q694" s="62" t="e">
        <f>+Q693/I693-1</f>
        <v>#DIV/0!</v>
      </c>
      <c r="R694" s="31"/>
      <c r="S694" s="63" t="s">
        <v>76</v>
      </c>
    </row>
    <row r="695" spans="1:19" s="70" customFormat="1" ht="14.25">
      <c r="A695" s="64"/>
      <c r="B695" s="65"/>
      <c r="C695" s="66"/>
      <c r="D695" s="66"/>
      <c r="E695" s="66"/>
      <c r="F695" s="66"/>
      <c r="G695" s="66"/>
      <c r="H695" s="66" t="e">
        <f>RATE(H$348-$G$348,,-$G693,H693)</f>
        <v>#NUM!</v>
      </c>
      <c r="I695" s="66" t="e">
        <f t="shared" ref="I695:O695" si="239">RATE(I$348-$G$348,,-$G693,I693)</f>
        <v>#NUM!</v>
      </c>
      <c r="J695" s="66" t="e">
        <f t="shared" si="239"/>
        <v>#NUM!</v>
      </c>
      <c r="K695" s="66" t="e">
        <f t="shared" si="239"/>
        <v>#NUM!</v>
      </c>
      <c r="L695" s="66" t="e">
        <f t="shared" si="239"/>
        <v>#NUM!</v>
      </c>
      <c r="M695" s="66" t="e">
        <f t="shared" si="239"/>
        <v>#NUM!</v>
      </c>
      <c r="N695" s="67" t="e">
        <f t="shared" si="239"/>
        <v>#NUM!</v>
      </c>
      <c r="O695" s="67" t="e">
        <f t="shared" si="239"/>
        <v>#NUM!</v>
      </c>
      <c r="P695" s="67" t="e">
        <f t="shared" ref="P695:Q695" si="240">RATE(P$348-$G$348,,-$G693,P693)</f>
        <v>#NUM!</v>
      </c>
      <c r="Q695" s="67" t="e">
        <f t="shared" si="240"/>
        <v>#NUM!</v>
      </c>
      <c r="R695" s="68"/>
      <c r="S695" s="69" t="s">
        <v>77</v>
      </c>
    </row>
    <row r="696" spans="1:19" s="3" customFormat="1" ht="14.25">
      <c r="B696" s="55"/>
      <c r="C696" s="56"/>
      <c r="D696" s="56"/>
      <c r="E696" s="56"/>
      <c r="F696" s="56"/>
      <c r="G696" s="56"/>
      <c r="H696" s="56"/>
      <c r="I696" s="56">
        <f t="shared" ref="I696:N696" si="241">+H$651+H696</f>
        <v>0</v>
      </c>
      <c r="J696" s="56">
        <f t="shared" si="241"/>
        <v>0</v>
      </c>
      <c r="K696" s="56">
        <f t="shared" si="241"/>
        <v>0</v>
      </c>
      <c r="L696" s="56">
        <f t="shared" si="241"/>
        <v>0</v>
      </c>
      <c r="M696" s="56">
        <f t="shared" si="241"/>
        <v>0</v>
      </c>
      <c r="N696" s="57">
        <f t="shared" si="241"/>
        <v>0</v>
      </c>
      <c r="O696" s="57">
        <f>+N$651+N696</f>
        <v>0</v>
      </c>
      <c r="P696" s="57">
        <f>+O$651+O696</f>
        <v>0</v>
      </c>
      <c r="Q696" s="57">
        <f>+P$651+P696</f>
        <v>0.13</v>
      </c>
      <c r="R696" s="31"/>
      <c r="S696" s="36" t="s">
        <v>74</v>
      </c>
    </row>
    <row r="697" spans="1:19" s="3" customFormat="1" ht="14.25">
      <c r="B697" s="58"/>
      <c r="C697" s="59"/>
      <c r="D697" s="59"/>
      <c r="E697" s="59"/>
      <c r="F697" s="59"/>
      <c r="G697" s="59"/>
      <c r="H697" s="59">
        <f t="shared" ref="H697:O697" si="242">+H$661+H696</f>
        <v>0</v>
      </c>
      <c r="I697" s="59">
        <f t="shared" si="242"/>
        <v>0</v>
      </c>
      <c r="J697" s="59">
        <f t="shared" si="242"/>
        <v>0</v>
      </c>
      <c r="K697" s="59">
        <f t="shared" si="242"/>
        <v>0</v>
      </c>
      <c r="L697" s="59">
        <f t="shared" si="242"/>
        <v>0</v>
      </c>
      <c r="M697" s="59">
        <f t="shared" si="242"/>
        <v>0</v>
      </c>
      <c r="N697" s="60">
        <f t="shared" si="242"/>
        <v>0</v>
      </c>
      <c r="O697" s="60">
        <f t="shared" si="242"/>
        <v>0</v>
      </c>
      <c r="P697" s="60">
        <f t="shared" ref="P697:Q697" si="243">+P$661+P696</f>
        <v>0</v>
      </c>
      <c r="Q697" s="60">
        <f t="shared" si="243"/>
        <v>9.33</v>
      </c>
      <c r="R697" s="31"/>
      <c r="S697" s="36" t="s">
        <v>75</v>
      </c>
    </row>
    <row r="698" spans="1:19" s="3" customFormat="1" ht="14.25">
      <c r="B698" s="72"/>
      <c r="I698" s="61"/>
      <c r="J698" s="61"/>
      <c r="K698" s="61"/>
      <c r="L698" s="61"/>
      <c r="M698" s="61"/>
      <c r="N698" s="62"/>
      <c r="O698" s="62" t="e">
        <f>+O697/H697-1</f>
        <v>#DIV/0!</v>
      </c>
      <c r="P698" s="62" t="e">
        <f>+P697/I697-1</f>
        <v>#DIV/0!</v>
      </c>
      <c r="Q698" s="62" t="e">
        <f>+Q697/J697-1</f>
        <v>#DIV/0!</v>
      </c>
      <c r="R698" s="31"/>
      <c r="S698" s="63" t="s">
        <v>76</v>
      </c>
    </row>
    <row r="699" spans="1:19" s="70" customFormat="1" ht="14.25">
      <c r="A699" s="64"/>
      <c r="B699" s="65"/>
      <c r="C699" s="66"/>
      <c r="D699" s="66"/>
      <c r="E699" s="66"/>
      <c r="F699" s="66"/>
      <c r="G699" s="66"/>
      <c r="H699" s="66"/>
      <c r="I699" s="66" t="e">
        <f t="shared" ref="I699:O699" si="244">RATE(I$348-$H$348,,-$H697,I697)</f>
        <v>#NUM!</v>
      </c>
      <c r="J699" s="66" t="e">
        <f t="shared" si="244"/>
        <v>#NUM!</v>
      </c>
      <c r="K699" s="66" t="e">
        <f t="shared" si="244"/>
        <v>#NUM!</v>
      </c>
      <c r="L699" s="66" t="e">
        <f t="shared" si="244"/>
        <v>#NUM!</v>
      </c>
      <c r="M699" s="66" t="e">
        <f t="shared" si="244"/>
        <v>#NUM!</v>
      </c>
      <c r="N699" s="67" t="e">
        <f t="shared" si="244"/>
        <v>#NUM!</v>
      </c>
      <c r="O699" s="67" t="e">
        <f t="shared" si="244"/>
        <v>#NUM!</v>
      </c>
      <c r="P699" s="67" t="e">
        <f t="shared" ref="P699:Q699" si="245">RATE(P$348-$H$348,,-$H697,P697)</f>
        <v>#NUM!</v>
      </c>
      <c r="Q699" s="67" t="e">
        <f t="shared" si="245"/>
        <v>#NUM!</v>
      </c>
      <c r="R699" s="68"/>
      <c r="S699" s="69" t="s">
        <v>77</v>
      </c>
    </row>
    <row r="700" spans="1:19" s="3" customFormat="1" ht="14.25">
      <c r="B700" s="55"/>
      <c r="C700" s="56"/>
      <c r="D700" s="56"/>
      <c r="E700" s="56"/>
      <c r="F700" s="56"/>
      <c r="G700" s="56"/>
      <c r="H700" s="56"/>
      <c r="I700" s="56"/>
      <c r="J700" s="56">
        <f t="shared" ref="J700:N700" si="246">+I$651+I700</f>
        <v>0</v>
      </c>
      <c r="K700" s="56">
        <f t="shared" si="246"/>
        <v>0</v>
      </c>
      <c r="L700" s="56">
        <f t="shared" si="246"/>
        <v>0</v>
      </c>
      <c r="M700" s="56">
        <f t="shared" si="246"/>
        <v>0</v>
      </c>
      <c r="N700" s="57">
        <f t="shared" si="246"/>
        <v>0</v>
      </c>
      <c r="O700" s="57">
        <f>+N$651+N700</f>
        <v>0</v>
      </c>
      <c r="P700" s="57">
        <f>+O$651+O700</f>
        <v>0</v>
      </c>
      <c r="Q700" s="57">
        <f>+P$651+P700</f>
        <v>0.13</v>
      </c>
      <c r="R700" s="31"/>
      <c r="S700" s="36" t="s">
        <v>74</v>
      </c>
    </row>
    <row r="701" spans="1:19" s="3" customFormat="1" ht="14.25">
      <c r="B701" s="58"/>
      <c r="C701" s="59"/>
      <c r="D701" s="59"/>
      <c r="E701" s="59"/>
      <c r="F701" s="59"/>
      <c r="G701" s="59"/>
      <c r="H701" s="59"/>
      <c r="I701" s="59">
        <f t="shared" ref="I701:O701" si="247">+I$661+I700</f>
        <v>0</v>
      </c>
      <c r="J701" s="59">
        <f t="shared" si="247"/>
        <v>0</v>
      </c>
      <c r="K701" s="59">
        <f t="shared" si="247"/>
        <v>0</v>
      </c>
      <c r="L701" s="59">
        <f t="shared" si="247"/>
        <v>0</v>
      </c>
      <c r="M701" s="59">
        <f t="shared" si="247"/>
        <v>0</v>
      </c>
      <c r="N701" s="60">
        <f t="shared" si="247"/>
        <v>0</v>
      </c>
      <c r="O701" s="60">
        <f t="shared" si="247"/>
        <v>0</v>
      </c>
      <c r="P701" s="60">
        <f t="shared" ref="P701:Q701" si="248">+P$661+P700</f>
        <v>0</v>
      </c>
      <c r="Q701" s="60">
        <f t="shared" si="248"/>
        <v>9.33</v>
      </c>
      <c r="R701" s="31"/>
      <c r="S701" s="36" t="s">
        <v>75</v>
      </c>
    </row>
    <row r="702" spans="1:19" s="3" customFormat="1" ht="14.25">
      <c r="B702" s="72"/>
      <c r="I702" s="61"/>
      <c r="J702" s="61"/>
      <c r="K702" s="61"/>
      <c r="L702" s="61"/>
      <c r="M702" s="61"/>
      <c r="N702" s="62"/>
      <c r="O702" s="62" t="e">
        <f>+O701/I701-1</f>
        <v>#DIV/0!</v>
      </c>
      <c r="P702" s="62" t="e">
        <f>+P701/J701-1</f>
        <v>#DIV/0!</v>
      </c>
      <c r="Q702" s="62" t="e">
        <f>+Q701/K701-1</f>
        <v>#DIV/0!</v>
      </c>
      <c r="R702" s="31"/>
      <c r="S702" s="63" t="s">
        <v>76</v>
      </c>
    </row>
    <row r="703" spans="1:19" s="70" customFormat="1" ht="14.25">
      <c r="A703" s="64"/>
      <c r="B703" s="65"/>
      <c r="C703" s="66"/>
      <c r="D703" s="66"/>
      <c r="E703" s="66"/>
      <c r="F703" s="66"/>
      <c r="G703" s="66"/>
      <c r="H703" s="66"/>
      <c r="I703" s="66"/>
      <c r="J703" s="66" t="e">
        <f t="shared" ref="J703:O703" si="249">RATE(J$348-$I$348,,-$I701,J701)</f>
        <v>#NUM!</v>
      </c>
      <c r="K703" s="66" t="e">
        <f t="shared" si="249"/>
        <v>#NUM!</v>
      </c>
      <c r="L703" s="66" t="e">
        <f t="shared" si="249"/>
        <v>#NUM!</v>
      </c>
      <c r="M703" s="66" t="e">
        <f t="shared" si="249"/>
        <v>#NUM!</v>
      </c>
      <c r="N703" s="67" t="e">
        <f t="shared" si="249"/>
        <v>#NUM!</v>
      </c>
      <c r="O703" s="67" t="e">
        <f t="shared" si="249"/>
        <v>#NUM!</v>
      </c>
      <c r="P703" s="67" t="e">
        <f t="shared" ref="P703:Q703" si="250">RATE(P$348-$I$348,,-$I701,P701)</f>
        <v>#NUM!</v>
      </c>
      <c r="Q703" s="67" t="e">
        <f t="shared" si="250"/>
        <v>#NUM!</v>
      </c>
      <c r="R703" s="68"/>
      <c r="S703" s="69" t="s">
        <v>77</v>
      </c>
    </row>
    <row r="704" spans="1:19" s="3" customFormat="1" ht="14.25">
      <c r="B704" s="55"/>
      <c r="C704" s="56"/>
      <c r="D704" s="56"/>
      <c r="E704" s="56"/>
      <c r="F704" s="56"/>
      <c r="G704" s="56"/>
      <c r="H704" s="56"/>
      <c r="I704" s="56"/>
      <c r="J704" s="56"/>
      <c r="K704" s="56">
        <f t="shared" ref="K704:Q704" si="251">+J$651+J704</f>
        <v>0</v>
      </c>
      <c r="L704" s="56">
        <f t="shared" si="251"/>
        <v>0</v>
      </c>
      <c r="M704" s="56">
        <f t="shared" si="251"/>
        <v>0</v>
      </c>
      <c r="N704" s="57">
        <f t="shared" si="251"/>
        <v>0</v>
      </c>
      <c r="O704" s="57">
        <f t="shared" si="251"/>
        <v>0</v>
      </c>
      <c r="P704" s="57">
        <f t="shared" si="251"/>
        <v>0</v>
      </c>
      <c r="Q704" s="57">
        <f t="shared" si="251"/>
        <v>0.13</v>
      </c>
      <c r="R704" s="31"/>
      <c r="S704" s="36" t="s">
        <v>74</v>
      </c>
    </row>
    <row r="705" spans="1:19" s="3" customFormat="1" ht="14.25">
      <c r="B705" s="58"/>
      <c r="C705" s="59"/>
      <c r="D705" s="59"/>
      <c r="E705" s="59"/>
      <c r="F705" s="59"/>
      <c r="G705" s="59"/>
      <c r="H705" s="59"/>
      <c r="I705" s="59"/>
      <c r="J705" s="59">
        <f t="shared" ref="J705:O705" si="252">+J$661+J704</f>
        <v>0</v>
      </c>
      <c r="K705" s="59">
        <f t="shared" si="252"/>
        <v>0</v>
      </c>
      <c r="L705" s="59">
        <f t="shared" si="252"/>
        <v>0</v>
      </c>
      <c r="M705" s="59">
        <f t="shared" si="252"/>
        <v>0</v>
      </c>
      <c r="N705" s="60">
        <f t="shared" si="252"/>
        <v>0</v>
      </c>
      <c r="O705" s="60">
        <f t="shared" si="252"/>
        <v>0</v>
      </c>
      <c r="P705" s="60">
        <f t="shared" ref="P705:Q705" si="253">+P$661+P704</f>
        <v>0</v>
      </c>
      <c r="Q705" s="60">
        <f t="shared" si="253"/>
        <v>9.33</v>
      </c>
      <c r="R705" s="31"/>
      <c r="S705" s="36" t="s">
        <v>75</v>
      </c>
    </row>
    <row r="706" spans="1:19" s="3" customFormat="1" ht="14.25">
      <c r="B706" s="72"/>
      <c r="I706" s="61"/>
      <c r="J706" s="61"/>
      <c r="K706" s="61"/>
      <c r="L706" s="61"/>
      <c r="M706" s="61"/>
      <c r="N706" s="62"/>
      <c r="O706" s="62" t="e">
        <f>+O705/J705-1</f>
        <v>#DIV/0!</v>
      </c>
      <c r="P706" s="62" t="e">
        <f>+P705/K705-1</f>
        <v>#DIV/0!</v>
      </c>
      <c r="Q706" s="62" t="e">
        <f>+Q705/L705-1</f>
        <v>#DIV/0!</v>
      </c>
      <c r="R706" s="31"/>
      <c r="S706" s="63" t="s">
        <v>76</v>
      </c>
    </row>
    <row r="707" spans="1:19" s="70" customFormat="1" ht="14.25">
      <c r="A707" s="64"/>
      <c r="B707" s="65"/>
      <c r="C707" s="66"/>
      <c r="D707" s="66"/>
      <c r="E707" s="66"/>
      <c r="F707" s="66"/>
      <c r="G707" s="66"/>
      <c r="H707" s="66"/>
      <c r="I707" s="66"/>
      <c r="J707" s="66"/>
      <c r="K707" s="66" t="e">
        <f t="shared" ref="K707:Q707" si="254">RATE(K$348-$J$348,,-$J705,K705)</f>
        <v>#NUM!</v>
      </c>
      <c r="L707" s="66" t="e">
        <f t="shared" si="254"/>
        <v>#NUM!</v>
      </c>
      <c r="M707" s="66" t="e">
        <f t="shared" si="254"/>
        <v>#NUM!</v>
      </c>
      <c r="N707" s="67" t="e">
        <f t="shared" si="254"/>
        <v>#NUM!</v>
      </c>
      <c r="O707" s="67" t="e">
        <f t="shared" si="254"/>
        <v>#NUM!</v>
      </c>
      <c r="P707" s="67" t="e">
        <f t="shared" si="254"/>
        <v>#NUM!</v>
      </c>
      <c r="Q707" s="67" t="e">
        <f t="shared" si="254"/>
        <v>#NUM!</v>
      </c>
      <c r="R707" s="68"/>
      <c r="S707" s="69" t="s">
        <v>77</v>
      </c>
    </row>
    <row r="708" spans="1:19" s="3" customFormat="1" ht="14.25">
      <c r="B708" s="73"/>
      <c r="C708" s="74"/>
      <c r="D708" s="74"/>
      <c r="E708" s="74"/>
      <c r="F708" s="74"/>
      <c r="G708" s="74"/>
      <c r="H708" s="74"/>
      <c r="I708" s="74"/>
      <c r="J708" s="74"/>
      <c r="K708" s="74"/>
      <c r="L708" s="74">
        <f t="shared" ref="L708:Q708" si="255">+K$651+K708</f>
        <v>0</v>
      </c>
      <c r="M708" s="74">
        <f t="shared" si="255"/>
        <v>0</v>
      </c>
      <c r="N708" s="75">
        <f t="shared" si="255"/>
        <v>0</v>
      </c>
      <c r="O708" s="75">
        <f t="shared" si="255"/>
        <v>0</v>
      </c>
      <c r="P708" s="75">
        <f t="shared" si="255"/>
        <v>0</v>
      </c>
      <c r="Q708" s="75">
        <f t="shared" si="255"/>
        <v>0.13</v>
      </c>
      <c r="R708" s="31"/>
      <c r="S708" s="36" t="s">
        <v>74</v>
      </c>
    </row>
    <row r="709" spans="1:19" s="3" customFormat="1" ht="14.25">
      <c r="B709" s="76"/>
      <c r="C709" s="77"/>
      <c r="D709" s="77"/>
      <c r="E709" s="77"/>
      <c r="F709" s="77"/>
      <c r="G709" s="77"/>
      <c r="H709" s="77"/>
      <c r="I709" s="77"/>
      <c r="J709" s="77"/>
      <c r="K709" s="77">
        <f t="shared" ref="K709:Q709" si="256">+K$661+K708</f>
        <v>0</v>
      </c>
      <c r="L709" s="77">
        <f t="shared" si="256"/>
        <v>0</v>
      </c>
      <c r="M709" s="77">
        <f t="shared" si="256"/>
        <v>0</v>
      </c>
      <c r="N709" s="78">
        <f t="shared" si="256"/>
        <v>0</v>
      </c>
      <c r="O709" s="78">
        <f t="shared" si="256"/>
        <v>0</v>
      </c>
      <c r="P709" s="78">
        <f t="shared" si="256"/>
        <v>0</v>
      </c>
      <c r="Q709" s="78">
        <f t="shared" si="256"/>
        <v>9.33</v>
      </c>
      <c r="R709" s="31"/>
      <c r="S709" s="36" t="s">
        <v>75</v>
      </c>
    </row>
    <row r="710" spans="1:19" s="3" customFormat="1" ht="14.25">
      <c r="B710" s="72"/>
      <c r="I710" s="61"/>
      <c r="J710" s="61"/>
      <c r="K710" s="61"/>
      <c r="L710" s="61"/>
      <c r="M710" s="61"/>
      <c r="N710" s="62"/>
      <c r="O710" s="62" t="e">
        <f>+O709/K709-1</f>
        <v>#DIV/0!</v>
      </c>
      <c r="P710" s="62" t="e">
        <f>+P709/L709-1</f>
        <v>#DIV/0!</v>
      </c>
      <c r="Q710" s="62" t="e">
        <f>+Q709/M709-1</f>
        <v>#DIV/0!</v>
      </c>
      <c r="R710" s="31"/>
      <c r="S710" s="63" t="s">
        <v>76</v>
      </c>
    </row>
    <row r="711" spans="1:19" s="70" customFormat="1" ht="14.25">
      <c r="A711" s="64"/>
      <c r="B711" s="65"/>
      <c r="C711" s="66"/>
      <c r="D711" s="66"/>
      <c r="E711" s="66"/>
      <c r="F711" s="66"/>
      <c r="G711" s="66"/>
      <c r="H711" s="66"/>
      <c r="I711" s="66"/>
      <c r="J711" s="66"/>
      <c r="K711" s="66"/>
      <c r="L711" s="66" t="e">
        <f t="shared" ref="L711:Q711" si="257">RATE(L$348-$K$348,,-$K709,L709)</f>
        <v>#NUM!</v>
      </c>
      <c r="M711" s="66" t="e">
        <f t="shared" si="257"/>
        <v>#NUM!</v>
      </c>
      <c r="N711" s="67" t="e">
        <f t="shared" si="257"/>
        <v>#NUM!</v>
      </c>
      <c r="O711" s="67" t="e">
        <f t="shared" si="257"/>
        <v>#NUM!</v>
      </c>
      <c r="P711" s="67" t="e">
        <f t="shared" si="257"/>
        <v>#NUM!</v>
      </c>
      <c r="Q711" s="67" t="e">
        <f t="shared" si="257"/>
        <v>#NUM!</v>
      </c>
      <c r="R711" s="68"/>
      <c r="S711" s="69" t="s">
        <v>77</v>
      </c>
    </row>
    <row r="712" spans="1:19" s="3" customFormat="1" ht="14.25">
      <c r="B712" s="73"/>
      <c r="C712" s="74"/>
      <c r="D712" s="74"/>
      <c r="E712" s="74"/>
      <c r="F712" s="74"/>
      <c r="G712" s="74"/>
      <c r="H712" s="74"/>
      <c r="I712" s="74"/>
      <c r="J712" s="74"/>
      <c r="K712" s="74"/>
      <c r="L712" s="74"/>
      <c r="M712" s="74">
        <f>+L$651+L712</f>
        <v>0</v>
      </c>
      <c r="N712" s="75">
        <f>+M$651+M712</f>
        <v>0</v>
      </c>
      <c r="O712" s="75">
        <f>+N$651+N712</f>
        <v>0</v>
      </c>
      <c r="P712" s="75">
        <f>+O$651+O712</f>
        <v>0</v>
      </c>
      <c r="Q712" s="75">
        <f>+P$651+P712</f>
        <v>0.13</v>
      </c>
      <c r="R712" s="31"/>
      <c r="S712" s="36" t="s">
        <v>74</v>
      </c>
    </row>
    <row r="713" spans="1:19" s="3" customFormat="1" ht="14.25">
      <c r="B713" s="76"/>
      <c r="C713" s="77"/>
      <c r="D713" s="77"/>
      <c r="E713" s="77"/>
      <c r="F713" s="77"/>
      <c r="G713" s="77"/>
      <c r="H713" s="77"/>
      <c r="I713" s="77"/>
      <c r="J713" s="77"/>
      <c r="K713" s="77"/>
      <c r="L713" s="77">
        <f t="shared" ref="L713:Q713" si="258">+L$661+L712</f>
        <v>0</v>
      </c>
      <c r="M713" s="77">
        <f t="shared" si="258"/>
        <v>0</v>
      </c>
      <c r="N713" s="78">
        <f t="shared" si="258"/>
        <v>0</v>
      </c>
      <c r="O713" s="78">
        <f t="shared" si="258"/>
        <v>0</v>
      </c>
      <c r="P713" s="78">
        <f t="shared" si="258"/>
        <v>0</v>
      </c>
      <c r="Q713" s="78">
        <f t="shared" si="258"/>
        <v>9.33</v>
      </c>
      <c r="R713" s="31"/>
      <c r="S713" s="36" t="s">
        <v>75</v>
      </c>
    </row>
    <row r="714" spans="1:19" s="3" customFormat="1" ht="14.25">
      <c r="B714" s="72"/>
      <c r="I714" s="61"/>
      <c r="J714" s="61"/>
      <c r="K714" s="61"/>
      <c r="L714" s="61"/>
      <c r="M714" s="61"/>
      <c r="N714" s="62"/>
      <c r="O714" s="62" t="e">
        <f>+O713/L713-1</f>
        <v>#DIV/0!</v>
      </c>
      <c r="P714" s="62" t="e">
        <f>+P713/M713-1</f>
        <v>#DIV/0!</v>
      </c>
      <c r="Q714" s="62" t="e">
        <f>+Q713/N713-1</f>
        <v>#DIV/0!</v>
      </c>
      <c r="R714" s="31"/>
      <c r="S714" s="63" t="s">
        <v>76</v>
      </c>
    </row>
    <row r="715" spans="1:19" s="70" customFormat="1" ht="14.25">
      <c r="A715" s="64"/>
      <c r="B715" s="65"/>
      <c r="C715" s="66"/>
      <c r="D715" s="66"/>
      <c r="E715" s="66"/>
      <c r="F715" s="66"/>
      <c r="G715" s="66"/>
      <c r="H715" s="66"/>
      <c r="I715" s="66"/>
      <c r="J715" s="66"/>
      <c r="K715" s="66"/>
      <c r="L715" s="66"/>
      <c r="M715" s="66" t="e">
        <f>RATE(M$348-$L$348,,-$L713,M713)</f>
        <v>#NUM!</v>
      </c>
      <c r="N715" s="67" t="e">
        <f>RATE(N$348-$L$348,,-$L713,N713)</f>
        <v>#NUM!</v>
      </c>
      <c r="O715" s="67" t="e">
        <f>RATE(O$348-$L$348,,-$L713,O713)</f>
        <v>#NUM!</v>
      </c>
      <c r="P715" s="67" t="e">
        <f>RATE(P$348-$L$348,,-$L713,P713)</f>
        <v>#NUM!</v>
      </c>
      <c r="Q715" s="67" t="e">
        <f>RATE(Q$348-$L$348,,-$L713,Q713)</f>
        <v>#NUM!</v>
      </c>
      <c r="R715" s="68"/>
      <c r="S715" s="69" t="s">
        <v>77</v>
      </c>
    </row>
    <row r="716" spans="1:19" s="3" customFormat="1" ht="14.25">
      <c r="B716" s="73"/>
      <c r="C716" s="74"/>
      <c r="D716" s="74"/>
      <c r="E716" s="74"/>
      <c r="F716" s="74"/>
      <c r="G716" s="74"/>
      <c r="H716" s="74"/>
      <c r="I716" s="74"/>
      <c r="J716" s="74"/>
      <c r="K716" s="74"/>
      <c r="L716" s="74"/>
      <c r="M716" s="74"/>
      <c r="N716" s="75">
        <f>+M$651+M716</f>
        <v>0</v>
      </c>
      <c r="O716" s="75">
        <f>+N$651+N716</f>
        <v>0</v>
      </c>
      <c r="P716" s="75">
        <f>+O$651+O716</f>
        <v>0</v>
      </c>
      <c r="Q716" s="75">
        <f>+P$651+P716</f>
        <v>0.13</v>
      </c>
      <c r="R716" s="31"/>
      <c r="S716" s="36" t="s">
        <v>74</v>
      </c>
    </row>
    <row r="717" spans="1:19" s="3" customFormat="1" ht="14.25">
      <c r="B717" s="76"/>
      <c r="C717" s="77"/>
      <c r="D717" s="77"/>
      <c r="E717" s="77"/>
      <c r="F717" s="77"/>
      <c r="G717" s="77"/>
      <c r="H717" s="77"/>
      <c r="I717" s="77"/>
      <c r="J717" s="77"/>
      <c r="K717" s="77"/>
      <c r="L717" s="77"/>
      <c r="M717" s="77">
        <f>+M$661+M716</f>
        <v>0</v>
      </c>
      <c r="N717" s="78">
        <f>+N$661+N716</f>
        <v>0</v>
      </c>
      <c r="O717" s="78">
        <f>+O$661+O716</f>
        <v>0</v>
      </c>
      <c r="P717" s="78">
        <f>+P$661+P716</f>
        <v>0</v>
      </c>
      <c r="Q717" s="78">
        <f>+Q$661+Q716</f>
        <v>9.33</v>
      </c>
      <c r="R717" s="31"/>
      <c r="S717" s="36" t="s">
        <v>75</v>
      </c>
    </row>
    <row r="718" spans="1:19" s="3" customFormat="1" ht="14.25">
      <c r="B718" s="72"/>
      <c r="I718" s="61"/>
      <c r="J718" s="61"/>
      <c r="K718" s="61"/>
      <c r="L718" s="61"/>
      <c r="M718" s="61"/>
      <c r="N718" s="62"/>
      <c r="O718" s="62" t="e">
        <f>+O717/M717-1</f>
        <v>#DIV/0!</v>
      </c>
      <c r="P718" s="62" t="e">
        <f>+P717/N717-1</f>
        <v>#DIV/0!</v>
      </c>
      <c r="Q718" s="62" t="e">
        <f>+Q717/O717-1</f>
        <v>#DIV/0!</v>
      </c>
      <c r="R718" s="31"/>
      <c r="S718" s="63" t="s">
        <v>76</v>
      </c>
    </row>
    <row r="719" spans="1:19" s="70" customFormat="1" ht="14.25">
      <c r="A719" s="64"/>
      <c r="B719" s="65"/>
      <c r="C719" s="66"/>
      <c r="D719" s="66"/>
      <c r="E719" s="66"/>
      <c r="F719" s="66"/>
      <c r="G719" s="66"/>
      <c r="H719" s="66"/>
      <c r="I719" s="66"/>
      <c r="J719" s="66"/>
      <c r="K719" s="66"/>
      <c r="L719" s="66"/>
      <c r="M719" s="66"/>
      <c r="N719" s="67" t="e">
        <f>RATE(N$348-$M$348,,-$M717,N717)</f>
        <v>#NUM!</v>
      </c>
      <c r="O719" s="67" t="e">
        <f>RATE(O$348-$M$348,,-$M717,O717)</f>
        <v>#NUM!</v>
      </c>
      <c r="P719" s="67" t="e">
        <f>RATE(P$348-$M$348,,-$M717,P717)</f>
        <v>#NUM!</v>
      </c>
      <c r="Q719" s="67" t="e">
        <f>RATE(Q$348-$M$348,,-$M717,Q717)</f>
        <v>#NUM!</v>
      </c>
      <c r="R719" s="68"/>
      <c r="S719" s="69" t="s">
        <v>77</v>
      </c>
    </row>
    <row r="720" spans="1:19" s="3" customFormat="1" ht="14.25">
      <c r="B720" s="73"/>
      <c r="C720" s="74"/>
      <c r="D720" s="74"/>
      <c r="E720" s="74"/>
      <c r="F720" s="74"/>
      <c r="G720" s="74"/>
      <c r="H720" s="74"/>
      <c r="I720" s="74"/>
      <c r="J720" s="74"/>
      <c r="K720" s="74"/>
      <c r="L720" s="74"/>
      <c r="M720" s="74"/>
      <c r="N720" s="75"/>
      <c r="O720" s="75">
        <f>+N$651+N720</f>
        <v>0</v>
      </c>
      <c r="P720" s="75">
        <f>+O$651+O720</f>
        <v>0</v>
      </c>
      <c r="Q720" s="75">
        <f>+P$651+P720</f>
        <v>0.13</v>
      </c>
      <c r="R720" s="31"/>
      <c r="S720" s="36" t="s">
        <v>74</v>
      </c>
    </row>
    <row r="721" spans="1:19" s="3" customFormat="1" ht="14.25">
      <c r="B721" s="76"/>
      <c r="C721" s="77"/>
      <c r="D721" s="77"/>
      <c r="E721" s="77"/>
      <c r="F721" s="77"/>
      <c r="G721" s="77"/>
      <c r="H721" s="77"/>
      <c r="I721" s="77"/>
      <c r="J721" s="77"/>
      <c r="K721" s="77"/>
      <c r="L721" s="77"/>
      <c r="M721" s="77"/>
      <c r="N721" s="78">
        <f>+N$661+N720</f>
        <v>0</v>
      </c>
      <c r="O721" s="78">
        <f>+O$661+O720</f>
        <v>0</v>
      </c>
      <c r="P721" s="78">
        <f>+P$661+P720</f>
        <v>0</v>
      </c>
      <c r="Q721" s="78">
        <f>+Q$661+Q720</f>
        <v>9.33</v>
      </c>
      <c r="R721" s="31"/>
      <c r="S721" s="36" t="s">
        <v>75</v>
      </c>
    </row>
    <row r="722" spans="1:19" s="3" customFormat="1" ht="14.25">
      <c r="B722" s="72"/>
      <c r="I722" s="61"/>
      <c r="J722" s="61"/>
      <c r="K722" s="61"/>
      <c r="L722" s="61"/>
      <c r="M722" s="61"/>
      <c r="N722" s="62"/>
      <c r="O722" s="62" t="e">
        <f>+O721/N721-1</f>
        <v>#DIV/0!</v>
      </c>
      <c r="P722" s="62" t="e">
        <f>+P721/O721-1</f>
        <v>#DIV/0!</v>
      </c>
      <c r="Q722" s="62" t="e">
        <f>+Q721/P721-1</f>
        <v>#DIV/0!</v>
      </c>
      <c r="R722" s="31"/>
      <c r="S722" s="63" t="s">
        <v>76</v>
      </c>
    </row>
    <row r="723" spans="1:19" s="70" customFormat="1" ht="14.25">
      <c r="A723" s="64"/>
      <c r="B723" s="65"/>
      <c r="C723" s="66"/>
      <c r="D723" s="66"/>
      <c r="E723" s="66"/>
      <c r="F723" s="66"/>
      <c r="G723" s="66"/>
      <c r="H723" s="66"/>
      <c r="I723" s="66"/>
      <c r="J723" s="66"/>
      <c r="K723" s="66"/>
      <c r="L723" s="66"/>
      <c r="M723" s="66"/>
      <c r="N723" s="67"/>
      <c r="O723" s="67" t="e">
        <f>RATE(O$348-$N$348,,-$N721,O721)</f>
        <v>#NUM!</v>
      </c>
      <c r="P723" s="67" t="e">
        <f>RATE(P$348-$N$348,,-$N721,P721)</f>
        <v>#NUM!</v>
      </c>
      <c r="Q723" s="67" t="e">
        <f>RATE(Q$348-$N$348,,-$N721,Q721)</f>
        <v>#NUM!</v>
      </c>
      <c r="R723" s="68"/>
      <c r="S723" s="69" t="s">
        <v>77</v>
      </c>
    </row>
  </sheetData>
  <mergeCells count="59">
    <mergeCell ref="B638:N638"/>
    <mergeCell ref="B641:N641"/>
    <mergeCell ref="B646:N646"/>
    <mergeCell ref="B662:N662"/>
    <mergeCell ref="B671:N671"/>
    <mergeCell ref="B635:N635"/>
    <mergeCell ref="B591:N591"/>
    <mergeCell ref="B592:N592"/>
    <mergeCell ref="B598:N598"/>
    <mergeCell ref="B604:N604"/>
    <mergeCell ref="B609:N609"/>
    <mergeCell ref="B610:N610"/>
    <mergeCell ref="B615:N615"/>
    <mergeCell ref="B620:N620"/>
    <mergeCell ref="B625:N625"/>
    <mergeCell ref="B630:N630"/>
    <mergeCell ref="B631:N631"/>
    <mergeCell ref="B583:N583"/>
    <mergeCell ref="B506:N506"/>
    <mergeCell ref="B514:N514"/>
    <mergeCell ref="B515:N515"/>
    <mergeCell ref="B523:N523"/>
    <mergeCell ref="B531:N531"/>
    <mergeCell ref="B539:N539"/>
    <mergeCell ref="B546:N546"/>
    <mergeCell ref="B554:N554"/>
    <mergeCell ref="B562:N562"/>
    <mergeCell ref="B569:N569"/>
    <mergeCell ref="B576:N576"/>
    <mergeCell ref="B498:N498"/>
    <mergeCell ref="B446:N446"/>
    <mergeCell ref="B447:N447"/>
    <mergeCell ref="B453:N453"/>
    <mergeCell ref="B459:N459"/>
    <mergeCell ref="B460:N460"/>
    <mergeCell ref="B467:N467"/>
    <mergeCell ref="B473:N473"/>
    <mergeCell ref="B479:N479"/>
    <mergeCell ref="B485:N485"/>
    <mergeCell ref="B491:N491"/>
    <mergeCell ref="B497:N497"/>
    <mergeCell ref="B440:N440"/>
    <mergeCell ref="B380:N380"/>
    <mergeCell ref="B386:N386"/>
    <mergeCell ref="B392:N392"/>
    <mergeCell ref="B398:N398"/>
    <mergeCell ref="B403:N403"/>
    <mergeCell ref="B404:N404"/>
    <mergeCell ref="B410:N410"/>
    <mergeCell ref="B416:N416"/>
    <mergeCell ref="B422:N422"/>
    <mergeCell ref="B428:N428"/>
    <mergeCell ref="B434:N434"/>
    <mergeCell ref="B374:N374"/>
    <mergeCell ref="B349:N349"/>
    <mergeCell ref="B350:N350"/>
    <mergeCell ref="B356:N356"/>
    <mergeCell ref="B362:N362"/>
    <mergeCell ref="B368:N368"/>
  </mergeCells>
  <conditionalFormatting sqref="S524:S527 S532:S535 S563:S566 S537 S589 S516:S519 S521 S568 S584:S587 R497:S498 B562 B497 S545 C351:M355 C361:M361 C363:M367 C369:M373 C375:M379 C381:M385 C391:M391 C397:M397 S458 S461:S465 B603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R641 B641 R583:S583 B583 R576:S576 B576 R554:S554 B554 B537 R467:S467 B467 R459:S460 B459:B460 B453 B446:B447 B440 B434 B422 B416 B410 B402:M402 B403:B404 B398 B392 B386 B380:B384 B374:B378 B368:B372 B362:B366 B356 B349:B350 B539">
    <cfRule type="cellIs" dxfId="1193" priority="1192" operator="lessThan">
      <formula>0</formula>
    </cfRule>
  </conditionalFormatting>
  <conditionalFormatting sqref="R583">
    <cfRule type="cellIs" dxfId="1192" priority="1187" operator="lessThan">
      <formula>0</formula>
    </cfRule>
  </conditionalFormatting>
  <conditionalFormatting sqref="B348:N348">
    <cfRule type="cellIs" dxfId="1191" priority="1186" operator="lessThan">
      <formula>0</formula>
    </cfRule>
  </conditionalFormatting>
  <conditionalFormatting sqref="R514:R515">
    <cfRule type="cellIs" dxfId="1190" priority="1188" operator="lessThan">
      <formula>0</formula>
    </cfRule>
  </conditionalFormatting>
  <conditionalFormatting sqref="R523 S529 S539:S545">
    <cfRule type="cellIs" dxfId="1189" priority="1189" operator="lessThan">
      <formula>0</formula>
    </cfRule>
  </conditionalFormatting>
  <conditionalFormatting sqref="R531">
    <cfRule type="cellIs" dxfId="1188" priority="1190" operator="lessThan">
      <formula>0</formula>
    </cfRule>
  </conditionalFormatting>
  <conditionalFormatting sqref="R562">
    <cfRule type="cellIs" dxfId="1187" priority="1191" operator="lessThan">
      <formula>0</formula>
    </cfRule>
  </conditionalFormatting>
  <conditionalFormatting sqref="B348:N348">
    <cfRule type="cellIs" dxfId="1186" priority="1185" operator="lessThan">
      <formula>0</formula>
    </cfRule>
  </conditionalFormatting>
  <conditionalFormatting sqref="S588">
    <cfRule type="cellIs" dxfId="1185" priority="1170" operator="lessThan">
      <formula>0</formula>
    </cfRule>
  </conditionalFormatting>
  <conditionalFormatting sqref="S499:S502">
    <cfRule type="cellIs" dxfId="1184" priority="1184" operator="lessThan">
      <formula>0</formula>
    </cfRule>
  </conditionalFormatting>
  <conditionalFormatting sqref="S503">
    <cfRule type="cellIs" dxfId="1183" priority="1183" operator="lessThan">
      <formula>0</formula>
    </cfRule>
  </conditionalFormatting>
  <conditionalFormatting sqref="S503">
    <cfRule type="cellIs" dxfId="1182" priority="1182" operator="lessThan">
      <formula>0</formula>
    </cfRule>
  </conditionalFormatting>
  <conditionalFormatting sqref="B514">
    <cfRule type="cellIs" dxfId="1181" priority="1180" operator="lessThan">
      <formula>0</formula>
    </cfRule>
  </conditionalFormatting>
  <conditionalFormatting sqref="B531">
    <cfRule type="cellIs" dxfId="1180" priority="1179" operator="lessThan">
      <formula>0</formula>
    </cfRule>
  </conditionalFormatting>
  <conditionalFormatting sqref="S520">
    <cfRule type="cellIs" dxfId="1179" priority="1178" operator="lessThan">
      <formula>0</formula>
    </cfRule>
  </conditionalFormatting>
  <conditionalFormatting sqref="S520">
    <cfRule type="cellIs" dxfId="1178" priority="1177" operator="lessThan">
      <formula>0</formula>
    </cfRule>
  </conditionalFormatting>
  <conditionalFormatting sqref="S567">
    <cfRule type="cellIs" dxfId="1177" priority="1172" operator="lessThan">
      <formula>0</formula>
    </cfRule>
  </conditionalFormatting>
  <conditionalFormatting sqref="B523 B515">
    <cfRule type="cellIs" dxfId="1176" priority="1181" operator="lessThan">
      <formula>0</formula>
    </cfRule>
  </conditionalFormatting>
  <conditionalFormatting sqref="S528">
    <cfRule type="cellIs" dxfId="1175" priority="1175" operator="lessThan">
      <formula>0</formula>
    </cfRule>
  </conditionalFormatting>
  <conditionalFormatting sqref="S536">
    <cfRule type="cellIs" dxfId="1174" priority="1174" operator="lessThan">
      <formula>0</formula>
    </cfRule>
  </conditionalFormatting>
  <conditionalFormatting sqref="S536">
    <cfRule type="cellIs" dxfId="1173" priority="1173" operator="lessThan">
      <formula>0</formula>
    </cfRule>
  </conditionalFormatting>
  <conditionalFormatting sqref="R539">
    <cfRule type="cellIs" dxfId="1172" priority="1161" operator="lessThan">
      <formula>0</formula>
    </cfRule>
  </conditionalFormatting>
  <conditionalFormatting sqref="S528">
    <cfRule type="cellIs" dxfId="1171" priority="1176" operator="lessThan">
      <formula>0</formula>
    </cfRule>
  </conditionalFormatting>
  <conditionalFormatting sqref="S567">
    <cfRule type="cellIs" dxfId="1170" priority="1171" operator="lessThan">
      <formula>0</formula>
    </cfRule>
  </conditionalFormatting>
  <conditionalFormatting sqref="R584:R587">
    <cfRule type="cellIs" dxfId="1169" priority="1163" operator="lessThan">
      <formula>0</formula>
    </cfRule>
  </conditionalFormatting>
  <conditionalFormatting sqref="R563:R566">
    <cfRule type="cellIs" dxfId="1168" priority="1164" operator="lessThan">
      <formula>0</formula>
    </cfRule>
  </conditionalFormatting>
  <conditionalFormatting sqref="S366">
    <cfRule type="cellIs" dxfId="1167" priority="1126" operator="lessThan">
      <formula>0</formula>
    </cfRule>
  </conditionalFormatting>
  <conditionalFormatting sqref="S588">
    <cfRule type="cellIs" dxfId="1166" priority="1169" operator="lessThan">
      <formula>0</formula>
    </cfRule>
  </conditionalFormatting>
  <conditionalFormatting sqref="S544">
    <cfRule type="cellIs" dxfId="1165" priority="1160" operator="lessThan">
      <formula>0</formula>
    </cfRule>
  </conditionalFormatting>
  <conditionalFormatting sqref="J353:N354 K351:N352">
    <cfRule type="cellIs" dxfId="1164" priority="1149" operator="lessThan">
      <formula>0</formula>
    </cfRule>
  </conditionalFormatting>
  <conditionalFormatting sqref="R516:R519">
    <cfRule type="cellIs" dxfId="1163" priority="1168" operator="lessThan">
      <formula>0</formula>
    </cfRule>
  </conditionalFormatting>
  <conditionalFormatting sqref="R524:R527">
    <cfRule type="cellIs" dxfId="1162" priority="1167" operator="lessThan">
      <formula>0</formula>
    </cfRule>
  </conditionalFormatting>
  <conditionalFormatting sqref="R539:R543">
    <cfRule type="cellIs" dxfId="1161" priority="1166" operator="lessThan">
      <formula>0</formula>
    </cfRule>
  </conditionalFormatting>
  <conditionalFormatting sqref="R532:R535">
    <cfRule type="cellIs" dxfId="1160" priority="1165" operator="lessThan">
      <formula>0</formula>
    </cfRule>
  </conditionalFormatting>
  <conditionalFormatting sqref="S544">
    <cfRule type="cellIs" dxfId="1159" priority="1159" operator="lessThan">
      <formula>0</formula>
    </cfRule>
  </conditionalFormatting>
  <conditionalFormatting sqref="S354">
    <cfRule type="cellIs" dxfId="1158" priority="1142" operator="lessThan">
      <formula>0</formula>
    </cfRule>
  </conditionalFormatting>
  <conditionalFormatting sqref="S540:S543 B539">
    <cfRule type="cellIs" dxfId="1157" priority="1162" operator="lessThan">
      <formula>0</formula>
    </cfRule>
  </conditionalFormatting>
  <conditionalFormatting sqref="R555:R558">
    <cfRule type="cellIs" dxfId="1156" priority="1154" operator="lessThan">
      <formula>0</formula>
    </cfRule>
  </conditionalFormatting>
  <conditionalFormatting sqref="S555:S558 S560">
    <cfRule type="cellIs" dxfId="1155" priority="1157" operator="lessThan">
      <formula>0</formula>
    </cfRule>
  </conditionalFormatting>
  <conditionalFormatting sqref="S559">
    <cfRule type="cellIs" dxfId="1154" priority="1156" operator="lessThan">
      <formula>0</formula>
    </cfRule>
  </conditionalFormatting>
  <conditionalFormatting sqref="S468:S472">
    <cfRule type="cellIs" dxfId="1153" priority="1153" operator="lessThan">
      <formula>0</formula>
    </cfRule>
  </conditionalFormatting>
  <conditionalFormatting sqref="S559">
    <cfRule type="cellIs" dxfId="1152" priority="1155" operator="lessThan">
      <formula>0</formula>
    </cfRule>
  </conditionalFormatting>
  <conditionalFormatting sqref="J351">
    <cfRule type="cellIs" dxfId="1151" priority="1148" operator="lessThan">
      <formula>0</formula>
    </cfRule>
  </conditionalFormatting>
  <conditionalFormatting sqref="R540:R543">
    <cfRule type="cellIs" dxfId="1150" priority="1158" operator="lessThan">
      <formula>0</formula>
    </cfRule>
  </conditionalFormatting>
  <conditionalFormatting sqref="R349:S350 S351:S353">
    <cfRule type="cellIs" dxfId="1149" priority="1152" operator="lessThan">
      <formula>0</formula>
    </cfRule>
  </conditionalFormatting>
  <conditionalFormatting sqref="S396">
    <cfRule type="cellIs" dxfId="1148" priority="1079" operator="lessThan">
      <formula>0</formula>
    </cfRule>
  </conditionalFormatting>
  <conditionalFormatting sqref="B349">
    <cfRule type="cellIs" dxfId="1147" priority="1147" operator="lessThan">
      <formula>0</formula>
    </cfRule>
  </conditionalFormatting>
  <conditionalFormatting sqref="R393:R395">
    <cfRule type="cellIs" dxfId="1146" priority="1083" operator="lessThan">
      <formula>0</formula>
    </cfRule>
  </conditionalFormatting>
  <conditionalFormatting sqref="S397">
    <cfRule type="cellIs" dxfId="1145" priority="1081" operator="lessThan">
      <formula>0</formula>
    </cfRule>
  </conditionalFormatting>
  <conditionalFormatting sqref="R349:R350">
    <cfRule type="cellIs" dxfId="1144" priority="1151" operator="lessThan">
      <formula>0</formula>
    </cfRule>
  </conditionalFormatting>
  <conditionalFormatting sqref="R351:R354">
    <cfRule type="cellIs" dxfId="1143" priority="1150" operator="lessThan">
      <formula>0</formula>
    </cfRule>
  </conditionalFormatting>
  <conditionalFormatting sqref="C397:M397">
    <cfRule type="cellIs" dxfId="1142" priority="1078" operator="lessThan">
      <formula>0</formula>
    </cfRule>
  </conditionalFormatting>
  <conditionalFormatting sqref="S355">
    <cfRule type="cellIs" dxfId="1141" priority="1145" operator="lessThan">
      <formula>0</formula>
    </cfRule>
  </conditionalFormatting>
  <conditionalFormatting sqref="R398:S398 S399:S401">
    <cfRule type="cellIs" dxfId="1140" priority="1077" operator="lessThan">
      <formula>0</formula>
    </cfRule>
  </conditionalFormatting>
  <conditionalFormatting sqref="R399:R401">
    <cfRule type="cellIs" dxfId="1139" priority="1075" operator="lessThan">
      <formula>0</formula>
    </cfRule>
  </conditionalFormatting>
  <conditionalFormatting sqref="H385">
    <cfRule type="cellIs" dxfId="1138" priority="1040" operator="lessThan">
      <formula>0</formula>
    </cfRule>
  </conditionalFormatting>
  <conditionalFormatting sqref="S402">
    <cfRule type="cellIs" dxfId="1137" priority="1073" operator="lessThan">
      <formula>0</formula>
    </cfRule>
  </conditionalFormatting>
  <conditionalFormatting sqref="B350">
    <cfRule type="cellIs" dxfId="1136" priority="1146" operator="lessThan">
      <formula>0</formula>
    </cfRule>
  </conditionalFormatting>
  <conditionalFormatting sqref="J352">
    <cfRule type="cellIs" dxfId="1135" priority="1143" operator="lessThan">
      <formula>0</formula>
    </cfRule>
  </conditionalFormatting>
  <conditionalFormatting sqref="R355">
    <cfRule type="cellIs" dxfId="1134" priority="1144" operator="lessThan">
      <formula>0</formula>
    </cfRule>
  </conditionalFormatting>
  <conditionalFormatting sqref="R440">
    <cfRule type="cellIs" dxfId="1133" priority="1027" operator="lessThan">
      <formula>0</formula>
    </cfRule>
  </conditionalFormatting>
  <conditionalFormatting sqref="S354">
    <cfRule type="cellIs" dxfId="1132" priority="1141" operator="lessThan">
      <formula>0</formula>
    </cfRule>
  </conditionalFormatting>
  <conditionalFormatting sqref="R356:S356 S357:S359">
    <cfRule type="cellIs" dxfId="1131" priority="1140" operator="lessThan">
      <formula>0</formula>
    </cfRule>
  </conditionalFormatting>
  <conditionalFormatting sqref="R356">
    <cfRule type="cellIs" dxfId="1130" priority="1139" operator="lessThan">
      <formula>0</formula>
    </cfRule>
  </conditionalFormatting>
  <conditionalFormatting sqref="R357:R360">
    <cfRule type="cellIs" dxfId="1129" priority="1138" operator="lessThan">
      <formula>0</formula>
    </cfRule>
  </conditionalFormatting>
  <conditionalFormatting sqref="B356">
    <cfRule type="cellIs" dxfId="1128" priority="1137" operator="lessThan">
      <formula>0</formula>
    </cfRule>
  </conditionalFormatting>
  <conditionalFormatting sqref="S361">
    <cfRule type="cellIs" dxfId="1127" priority="1136" operator="lessThan">
      <formula>0</formula>
    </cfRule>
  </conditionalFormatting>
  <conditionalFormatting sqref="S360">
    <cfRule type="cellIs" dxfId="1126" priority="1135" operator="lessThan">
      <formula>0</formula>
    </cfRule>
  </conditionalFormatting>
  <conditionalFormatting sqref="S360">
    <cfRule type="cellIs" dxfId="1125" priority="1134" operator="lessThan">
      <formula>0</formula>
    </cfRule>
  </conditionalFormatting>
  <conditionalFormatting sqref="R362:S362 S363:S365">
    <cfRule type="cellIs" dxfId="1124" priority="1133" operator="lessThan">
      <formula>0</formula>
    </cfRule>
  </conditionalFormatting>
  <conditionalFormatting sqref="R362">
    <cfRule type="cellIs" dxfId="1123" priority="1132" operator="lessThan">
      <formula>0</formula>
    </cfRule>
  </conditionalFormatting>
  <conditionalFormatting sqref="J363">
    <cfRule type="cellIs" dxfId="1122" priority="1130" operator="lessThan">
      <formula>0</formula>
    </cfRule>
  </conditionalFormatting>
  <conditionalFormatting sqref="K363:N364 J365:M366">
    <cfRule type="cellIs" dxfId="1121" priority="1131" operator="lessThan">
      <formula>0</formula>
    </cfRule>
  </conditionalFormatting>
  <conditionalFormatting sqref="R368">
    <cfRule type="cellIs" dxfId="1120" priority="1123" operator="lessThan">
      <formula>0</formula>
    </cfRule>
  </conditionalFormatting>
  <conditionalFormatting sqref="S367">
    <cfRule type="cellIs" dxfId="1119" priority="1128" operator="lessThan">
      <formula>0</formula>
    </cfRule>
  </conditionalFormatting>
  <conditionalFormatting sqref="B362">
    <cfRule type="cellIs" dxfId="1118" priority="1129" operator="lessThan">
      <formula>0</formula>
    </cfRule>
  </conditionalFormatting>
  <conditionalFormatting sqref="R405:R407">
    <cfRule type="cellIs" dxfId="1117" priority="1061" operator="lessThan">
      <formula>0</formula>
    </cfRule>
  </conditionalFormatting>
  <conditionalFormatting sqref="J364">
    <cfRule type="cellIs" dxfId="1116" priority="1127" operator="lessThan">
      <formula>0</formula>
    </cfRule>
  </conditionalFormatting>
  <conditionalFormatting sqref="S366">
    <cfRule type="cellIs" dxfId="1115" priority="1125" operator="lessThan">
      <formula>0</formula>
    </cfRule>
  </conditionalFormatting>
  <conditionalFormatting sqref="R368:S368 S369:S371">
    <cfRule type="cellIs" dxfId="1114" priority="1124" operator="lessThan">
      <formula>0</formula>
    </cfRule>
  </conditionalFormatting>
  <conditionalFormatting sqref="S372">
    <cfRule type="cellIs" dxfId="1113" priority="1115" operator="lessThan">
      <formula>0</formula>
    </cfRule>
  </conditionalFormatting>
  <conditionalFormatting sqref="I370 K369:N370 C371:M372">
    <cfRule type="cellIs" dxfId="1112" priority="1122" operator="lessThan">
      <formula>0</formula>
    </cfRule>
  </conditionalFormatting>
  <conditionalFormatting sqref="I369">
    <cfRule type="cellIs" dxfId="1111" priority="1120" operator="lessThan">
      <formula>0</formula>
    </cfRule>
  </conditionalFormatting>
  <conditionalFormatting sqref="C369:J369">
    <cfRule type="cellIs" dxfId="1110" priority="1121" operator="lessThan">
      <formula>0</formula>
    </cfRule>
  </conditionalFormatting>
  <conditionalFormatting sqref="B368">
    <cfRule type="cellIs" dxfId="1109" priority="1119" operator="lessThan">
      <formula>0</formula>
    </cfRule>
  </conditionalFormatting>
  <conditionalFormatting sqref="S373">
    <cfRule type="cellIs" dxfId="1108" priority="1118" operator="lessThan">
      <formula>0</formula>
    </cfRule>
  </conditionalFormatting>
  <conditionalFormatting sqref="R411:R413">
    <cfRule type="cellIs" dxfId="1107" priority="1054" operator="lessThan">
      <formula>0</formula>
    </cfRule>
  </conditionalFormatting>
  <conditionalFormatting sqref="C370:J370">
    <cfRule type="cellIs" dxfId="1106" priority="1117" operator="lessThan">
      <formula>0</formula>
    </cfRule>
  </conditionalFormatting>
  <conditionalFormatting sqref="S372">
    <cfRule type="cellIs" dxfId="1105" priority="1116" operator="lessThan">
      <formula>0</formula>
    </cfRule>
  </conditionalFormatting>
  <conditionalFormatting sqref="R374:S374 S375:S377">
    <cfRule type="cellIs" dxfId="1104" priority="1114" operator="lessThan">
      <formula>0</formula>
    </cfRule>
  </conditionalFormatting>
  <conditionalFormatting sqref="R374">
    <cfRule type="cellIs" dxfId="1103" priority="1113" operator="lessThan">
      <formula>0</formula>
    </cfRule>
  </conditionalFormatting>
  <conditionalFormatting sqref="R375:R377">
    <cfRule type="cellIs" dxfId="1102" priority="1112" operator="lessThan">
      <formula>0</formula>
    </cfRule>
  </conditionalFormatting>
  <conditionalFormatting sqref="I376 K375:N376 C377:M378">
    <cfRule type="cellIs" dxfId="1101" priority="1111" operator="lessThan">
      <formula>0</formula>
    </cfRule>
  </conditionalFormatting>
  <conditionalFormatting sqref="I375">
    <cfRule type="cellIs" dxfId="1100" priority="1109" operator="lessThan">
      <formula>0</formula>
    </cfRule>
  </conditionalFormatting>
  <conditionalFormatting sqref="C375:J375">
    <cfRule type="cellIs" dxfId="1099" priority="1110" operator="lessThan">
      <formula>0</formula>
    </cfRule>
  </conditionalFormatting>
  <conditionalFormatting sqref="B374">
    <cfRule type="cellIs" dxfId="1098" priority="1108" operator="lessThan">
      <formula>0</formula>
    </cfRule>
  </conditionalFormatting>
  <conditionalFormatting sqref="S379">
    <cfRule type="cellIs" dxfId="1097" priority="1107" operator="lessThan">
      <formula>0</formula>
    </cfRule>
  </conditionalFormatting>
  <conditionalFormatting sqref="C376:J376">
    <cfRule type="cellIs" dxfId="1096" priority="1106" operator="lessThan">
      <formula>0</formula>
    </cfRule>
  </conditionalFormatting>
  <conditionalFormatting sqref="S378">
    <cfRule type="cellIs" dxfId="1095" priority="1105" operator="lessThan">
      <formula>0</formula>
    </cfRule>
  </conditionalFormatting>
  <conditionalFormatting sqref="S378">
    <cfRule type="cellIs" dxfId="1094" priority="1104" operator="lessThan">
      <formula>0</formula>
    </cfRule>
  </conditionalFormatting>
  <conditionalFormatting sqref="R380:S380 S381:S383">
    <cfRule type="cellIs" dxfId="1093" priority="1103" operator="lessThan">
      <formula>0</formula>
    </cfRule>
  </conditionalFormatting>
  <conditionalFormatting sqref="R380">
    <cfRule type="cellIs" dxfId="1092" priority="1102" operator="lessThan">
      <formula>0</formula>
    </cfRule>
  </conditionalFormatting>
  <conditionalFormatting sqref="R381:R383">
    <cfRule type="cellIs" dxfId="1091" priority="1101" operator="lessThan">
      <formula>0</formula>
    </cfRule>
  </conditionalFormatting>
  <conditionalFormatting sqref="I382 K381:N382 C383:N383 C384:M384">
    <cfRule type="cellIs" dxfId="1090" priority="1100" operator="lessThan">
      <formula>0</formula>
    </cfRule>
  </conditionalFormatting>
  <conditionalFormatting sqref="I381">
    <cfRule type="cellIs" dxfId="1089" priority="1098" operator="lessThan">
      <formula>0</formula>
    </cfRule>
  </conditionalFormatting>
  <conditionalFormatting sqref="C381:J381">
    <cfRule type="cellIs" dxfId="1088" priority="1099" operator="lessThan">
      <formula>0</formula>
    </cfRule>
  </conditionalFormatting>
  <conditionalFormatting sqref="B380">
    <cfRule type="cellIs" dxfId="1087" priority="1097" operator="lessThan">
      <formula>0</formula>
    </cfRule>
  </conditionalFormatting>
  <conditionalFormatting sqref="S385">
    <cfRule type="cellIs" dxfId="1086" priority="1096" operator="lessThan">
      <formula>0</formula>
    </cfRule>
  </conditionalFormatting>
  <conditionalFormatting sqref="C382:J382">
    <cfRule type="cellIs" dxfId="1085" priority="1095" operator="lessThan">
      <formula>0</formula>
    </cfRule>
  </conditionalFormatting>
  <conditionalFormatting sqref="S384">
    <cfRule type="cellIs" dxfId="1084" priority="1094" operator="lessThan">
      <formula>0</formula>
    </cfRule>
  </conditionalFormatting>
  <conditionalFormatting sqref="S384">
    <cfRule type="cellIs" dxfId="1083" priority="1093" operator="lessThan">
      <formula>0</formula>
    </cfRule>
  </conditionalFormatting>
  <conditionalFormatting sqref="R386:S386 S387:S389">
    <cfRule type="cellIs" dxfId="1082" priority="1092" operator="lessThan">
      <formula>0</formula>
    </cfRule>
  </conditionalFormatting>
  <conditionalFormatting sqref="R386">
    <cfRule type="cellIs" dxfId="1081" priority="1091" operator="lessThan">
      <formula>0</formula>
    </cfRule>
  </conditionalFormatting>
  <conditionalFormatting sqref="R387:R389">
    <cfRule type="cellIs" dxfId="1080" priority="1090" operator="lessThan">
      <formula>0</formula>
    </cfRule>
  </conditionalFormatting>
  <conditionalFormatting sqref="B386">
    <cfRule type="cellIs" dxfId="1079" priority="1089" operator="lessThan">
      <formula>0</formula>
    </cfRule>
  </conditionalFormatting>
  <conditionalFormatting sqref="S391">
    <cfRule type="cellIs" dxfId="1078" priority="1088" operator="lessThan">
      <formula>0</formula>
    </cfRule>
  </conditionalFormatting>
  <conditionalFormatting sqref="S390">
    <cfRule type="cellIs" dxfId="1077" priority="1087" operator="lessThan">
      <formula>0</formula>
    </cfRule>
  </conditionalFormatting>
  <conditionalFormatting sqref="S390">
    <cfRule type="cellIs" dxfId="1076" priority="1086" operator="lessThan">
      <formula>0</formula>
    </cfRule>
  </conditionalFormatting>
  <conditionalFormatting sqref="R392:S392 S393:S395">
    <cfRule type="cellIs" dxfId="1075" priority="1085" operator="lessThan">
      <formula>0</formula>
    </cfRule>
  </conditionalFormatting>
  <conditionalFormatting sqref="R392">
    <cfRule type="cellIs" dxfId="1074" priority="1084" operator="lessThan">
      <formula>0</formula>
    </cfRule>
  </conditionalFormatting>
  <conditionalFormatting sqref="H397">
    <cfRule type="cellIs" dxfId="1073" priority="1043" operator="lessThan">
      <formula>0</formula>
    </cfRule>
  </conditionalFormatting>
  <conditionalFormatting sqref="B392">
    <cfRule type="cellIs" dxfId="1072" priority="1082" operator="lessThan">
      <formula>0</formula>
    </cfRule>
  </conditionalFormatting>
  <conditionalFormatting sqref="H378">
    <cfRule type="cellIs" dxfId="1071" priority="1039" operator="lessThan">
      <formula>0</formula>
    </cfRule>
  </conditionalFormatting>
  <conditionalFormatting sqref="S396">
    <cfRule type="cellIs" dxfId="1070" priority="1080" operator="lessThan">
      <formula>0</formula>
    </cfRule>
  </conditionalFormatting>
  <conditionalFormatting sqref="H361">
    <cfRule type="cellIs" dxfId="1069" priority="1037" operator="lessThan">
      <formula>0</formula>
    </cfRule>
  </conditionalFormatting>
  <conditionalFormatting sqref="R398">
    <cfRule type="cellIs" dxfId="1068" priority="1076" operator="lessThan">
      <formula>0</formula>
    </cfRule>
  </conditionalFormatting>
  <conditionalFormatting sqref="S438">
    <cfRule type="cellIs" dxfId="1067" priority="1030" operator="lessThan">
      <formula>0</formula>
    </cfRule>
  </conditionalFormatting>
  <conditionalFormatting sqref="H372">
    <cfRule type="cellIs" dxfId="1066" priority="1036" operator="lessThan">
      <formula>0</formula>
    </cfRule>
  </conditionalFormatting>
  <conditionalFormatting sqref="S402">
    <cfRule type="cellIs" dxfId="1065" priority="1074" operator="lessThan">
      <formula>0</formula>
    </cfRule>
  </conditionalFormatting>
  <conditionalFormatting sqref="R440:S440 S441:S443">
    <cfRule type="cellIs" dxfId="1064" priority="1028" operator="lessThan">
      <formula>0</formula>
    </cfRule>
  </conditionalFormatting>
  <conditionalFormatting sqref="C391:M391">
    <cfRule type="cellIs" dxfId="1063" priority="1072" operator="lessThan">
      <formula>0</formula>
    </cfRule>
  </conditionalFormatting>
  <conditionalFormatting sqref="C385:M385">
    <cfRule type="cellIs" dxfId="1062" priority="1071" operator="lessThan">
      <formula>0</formula>
    </cfRule>
  </conditionalFormatting>
  <conditionalFormatting sqref="C379:M379">
    <cfRule type="cellIs" dxfId="1061" priority="1070" operator="lessThan">
      <formula>0</formula>
    </cfRule>
  </conditionalFormatting>
  <conditionalFormatting sqref="C373:M373">
    <cfRule type="cellIs" dxfId="1060" priority="1069" operator="lessThan">
      <formula>0</formula>
    </cfRule>
  </conditionalFormatting>
  <conditionalFormatting sqref="J367:M367">
    <cfRule type="cellIs" dxfId="1059" priority="1068" operator="lessThan">
      <formula>0</formula>
    </cfRule>
  </conditionalFormatting>
  <conditionalFormatting sqref="C361:M361">
    <cfRule type="cellIs" dxfId="1058" priority="1067" operator="lessThan">
      <formula>0</formula>
    </cfRule>
  </conditionalFormatting>
  <conditionalFormatting sqref="J355:N355">
    <cfRule type="cellIs" dxfId="1057" priority="1066" operator="lessThan">
      <formula>0</formula>
    </cfRule>
  </conditionalFormatting>
  <conditionalFormatting sqref="B398">
    <cfRule type="cellIs" dxfId="1056" priority="1065" operator="lessThan">
      <formula>0</formula>
    </cfRule>
  </conditionalFormatting>
  <conditionalFormatting sqref="B403">
    <cfRule type="cellIs" dxfId="1055" priority="1064" operator="lessThan">
      <formula>0</formula>
    </cfRule>
  </conditionalFormatting>
  <conditionalFormatting sqref="S408">
    <cfRule type="cellIs" dxfId="1054" priority="1058" operator="lessThan">
      <formula>0</formula>
    </cfRule>
  </conditionalFormatting>
  <conditionalFormatting sqref="S409">
    <cfRule type="cellIs" dxfId="1053" priority="1060" operator="lessThan">
      <formula>0</formula>
    </cfRule>
  </conditionalFormatting>
  <conditionalFormatting sqref="R404:S404 S405:S407">
    <cfRule type="cellIs" dxfId="1052" priority="1063" operator="lessThan">
      <formula>0</formula>
    </cfRule>
  </conditionalFormatting>
  <conditionalFormatting sqref="R404">
    <cfRule type="cellIs" dxfId="1051" priority="1062" operator="lessThan">
      <formula>0</formula>
    </cfRule>
  </conditionalFormatting>
  <conditionalFormatting sqref="S408">
    <cfRule type="cellIs" dxfId="1050" priority="1059" operator="lessThan">
      <formula>0</formula>
    </cfRule>
  </conditionalFormatting>
  <conditionalFormatting sqref="B404">
    <cfRule type="cellIs" dxfId="1049" priority="1057" operator="lessThan">
      <formula>0</formula>
    </cfRule>
  </conditionalFormatting>
  <conditionalFormatting sqref="S414">
    <cfRule type="cellIs" dxfId="1048" priority="1051" operator="lessThan">
      <formula>0</formula>
    </cfRule>
  </conditionalFormatting>
  <conditionalFormatting sqref="S415">
    <cfRule type="cellIs" dxfId="1047" priority="1053" operator="lessThan">
      <formula>0</formula>
    </cfRule>
  </conditionalFormatting>
  <conditionalFormatting sqref="R410:S410 S411:S413">
    <cfRule type="cellIs" dxfId="1046" priority="1056" operator="lessThan">
      <formula>0</formula>
    </cfRule>
  </conditionalFormatting>
  <conditionalFormatting sqref="R410">
    <cfRule type="cellIs" dxfId="1045" priority="1055" operator="lessThan">
      <formula>0</formula>
    </cfRule>
  </conditionalFormatting>
  <conditionalFormatting sqref="S414">
    <cfRule type="cellIs" dxfId="1044" priority="1052" operator="lessThan">
      <formula>0</formula>
    </cfRule>
  </conditionalFormatting>
  <conditionalFormatting sqref="B410">
    <cfRule type="cellIs" dxfId="1043" priority="1050" operator="lessThan">
      <formula>0</formula>
    </cfRule>
  </conditionalFormatting>
  <conditionalFormatting sqref="S432">
    <cfRule type="cellIs" dxfId="1042" priority="1044" operator="lessThan">
      <formula>0</formula>
    </cfRule>
  </conditionalFormatting>
  <conditionalFormatting sqref="R429:R431">
    <cfRule type="cellIs" dxfId="1041" priority="1047" operator="lessThan">
      <formula>0</formula>
    </cfRule>
  </conditionalFormatting>
  <conditionalFormatting sqref="S433">
    <cfRule type="cellIs" dxfId="1040" priority="1046" operator="lessThan">
      <formula>0</formula>
    </cfRule>
  </conditionalFormatting>
  <conditionalFormatting sqref="R428:S428 S429:S431">
    <cfRule type="cellIs" dxfId="1039" priority="1049" operator="lessThan">
      <formula>0</formula>
    </cfRule>
  </conditionalFormatting>
  <conditionalFormatting sqref="R428">
    <cfRule type="cellIs" dxfId="1038" priority="1048" operator="lessThan">
      <formula>0</formula>
    </cfRule>
  </conditionalFormatting>
  <conditionalFormatting sqref="S432">
    <cfRule type="cellIs" dxfId="1037" priority="1045" operator="lessThan">
      <formula>0</formula>
    </cfRule>
  </conditionalFormatting>
  <conditionalFormatting sqref="H391">
    <cfRule type="cellIs" dxfId="1036" priority="1042" operator="lessThan">
      <formula>0</formula>
    </cfRule>
  </conditionalFormatting>
  <conditionalFormatting sqref="R435:R437">
    <cfRule type="cellIs" dxfId="1035" priority="1032" operator="lessThan">
      <formula>0</formula>
    </cfRule>
  </conditionalFormatting>
  <conditionalFormatting sqref="S444">
    <cfRule type="cellIs" dxfId="1034" priority="1024" operator="lessThan">
      <formula>0</formula>
    </cfRule>
  </conditionalFormatting>
  <conditionalFormatting sqref="H384">
    <cfRule type="cellIs" dxfId="1033" priority="1041" operator="lessThan">
      <formula>0</formula>
    </cfRule>
  </conditionalFormatting>
  <conditionalFormatting sqref="H379">
    <cfRule type="cellIs" dxfId="1032" priority="1038" operator="lessThan">
      <formula>0</formula>
    </cfRule>
  </conditionalFormatting>
  <conditionalFormatting sqref="S438">
    <cfRule type="cellIs" dxfId="1031" priority="1031" operator="lessThan">
      <formula>0</formula>
    </cfRule>
  </conditionalFormatting>
  <conditionalFormatting sqref="H373">
    <cfRule type="cellIs" dxfId="1030" priority="1035" operator="lessThan">
      <formula>0</formula>
    </cfRule>
  </conditionalFormatting>
  <conditionalFormatting sqref="R441:R443">
    <cfRule type="cellIs" dxfId="1029" priority="1026" operator="lessThan">
      <formula>0</formula>
    </cfRule>
  </conditionalFormatting>
  <conditionalFormatting sqref="R434:S434 S435:S437">
    <cfRule type="cellIs" dxfId="1028" priority="1034" operator="lessThan">
      <formula>0</formula>
    </cfRule>
  </conditionalFormatting>
  <conditionalFormatting sqref="R434">
    <cfRule type="cellIs" dxfId="1027" priority="1033" operator="lessThan">
      <formula>0</formula>
    </cfRule>
  </conditionalFormatting>
  <conditionalFormatting sqref="B434">
    <cfRule type="cellIs" dxfId="1026" priority="1029" operator="lessThan">
      <formula>0</formula>
    </cfRule>
  </conditionalFormatting>
  <conditionalFormatting sqref="S445:S446">
    <cfRule type="cellIs" dxfId="1025" priority="1020" operator="lessThan">
      <formula>0</formula>
    </cfRule>
  </conditionalFormatting>
  <conditionalFormatting sqref="S444">
    <cfRule type="cellIs" dxfId="1024" priority="1023" operator="lessThan">
      <formula>0</formula>
    </cfRule>
  </conditionalFormatting>
  <conditionalFormatting sqref="B446">
    <cfRule type="cellIs" dxfId="1023" priority="1019" operator="lessThan">
      <formula>0</formula>
    </cfRule>
  </conditionalFormatting>
  <conditionalFormatting sqref="B440">
    <cfRule type="cellIs" dxfId="1022" priority="1022" operator="lessThan">
      <formula>0</formula>
    </cfRule>
  </conditionalFormatting>
  <conditionalFormatting sqref="R446">
    <cfRule type="cellIs" dxfId="1021" priority="1025" operator="lessThan">
      <formula>0</formula>
    </cfRule>
  </conditionalFormatting>
  <conditionalFormatting sqref="B447">
    <cfRule type="cellIs" dxfId="1020" priority="1018" operator="lessThan">
      <formula>0</formula>
    </cfRule>
  </conditionalFormatting>
  <conditionalFormatting sqref="S439">
    <cfRule type="cellIs" dxfId="1019" priority="1021" operator="lessThan">
      <formula>0</formula>
    </cfRule>
  </conditionalFormatting>
  <conditionalFormatting sqref="S448:S450">
    <cfRule type="cellIs" dxfId="1018" priority="1017" operator="lessThan">
      <formula>0</formula>
    </cfRule>
  </conditionalFormatting>
  <conditionalFormatting sqref="R448:R450">
    <cfRule type="cellIs" dxfId="1017" priority="1016" operator="lessThan">
      <formula>0</formula>
    </cfRule>
  </conditionalFormatting>
  <conditionalFormatting sqref="S603">
    <cfRule type="cellIs" dxfId="1016" priority="991" operator="lessThan">
      <formula>0</formula>
    </cfRule>
  </conditionalFormatting>
  <conditionalFormatting sqref="B625">
    <cfRule type="cellIs" dxfId="1015" priority="955" operator="lessThan">
      <formula>0</formula>
    </cfRule>
  </conditionalFormatting>
  <conditionalFormatting sqref="R454:R456">
    <cfRule type="cellIs" dxfId="1014" priority="1012" operator="lessThan">
      <formula>0</formula>
    </cfRule>
  </conditionalFormatting>
  <conditionalFormatting sqref="S457">
    <cfRule type="cellIs" dxfId="1013" priority="1011" operator="lessThan">
      <formula>0</formula>
    </cfRule>
  </conditionalFormatting>
  <conditionalFormatting sqref="S597">
    <cfRule type="cellIs" dxfId="1012" priority="1000" operator="lessThan">
      <formula>0</formula>
    </cfRule>
  </conditionalFormatting>
  <conditionalFormatting sqref="S451">
    <cfRule type="cellIs" dxfId="1011" priority="1015" operator="lessThan">
      <formula>0</formula>
    </cfRule>
  </conditionalFormatting>
  <conditionalFormatting sqref="S451">
    <cfRule type="cellIs" dxfId="1010" priority="1014" operator="lessThan">
      <formula>0</formula>
    </cfRule>
  </conditionalFormatting>
  <conditionalFormatting sqref="S457">
    <cfRule type="cellIs" dxfId="1009" priority="1010" operator="lessThan">
      <formula>0</formula>
    </cfRule>
  </conditionalFormatting>
  <conditionalFormatting sqref="J593:N595 J596:M596">
    <cfRule type="cellIs" dxfId="1008" priority="1004" operator="lessThan">
      <formula>0</formula>
    </cfRule>
  </conditionalFormatting>
  <conditionalFormatting sqref="B453">
    <cfRule type="cellIs" dxfId="1007" priority="1008" operator="lessThan">
      <formula>0</formula>
    </cfRule>
  </conditionalFormatting>
  <conditionalFormatting sqref="R599:R602">
    <cfRule type="cellIs" dxfId="1006" priority="997" operator="lessThan">
      <formula>0</formula>
    </cfRule>
  </conditionalFormatting>
  <conditionalFormatting sqref="S454:S456">
    <cfRule type="cellIs" dxfId="1005" priority="1013" operator="lessThan">
      <formula>0</formula>
    </cfRule>
  </conditionalFormatting>
  <conditionalFormatting sqref="S593:S595">
    <cfRule type="cellIs" dxfId="1004" priority="1007" operator="lessThan">
      <formula>0</formula>
    </cfRule>
  </conditionalFormatting>
  <conditionalFormatting sqref="S596">
    <cfRule type="cellIs" dxfId="1003" priority="1002" operator="lessThan">
      <formula>0</formula>
    </cfRule>
  </conditionalFormatting>
  <conditionalFormatting sqref="S452">
    <cfRule type="cellIs" dxfId="1002" priority="1009" operator="lessThan">
      <formula>0</formula>
    </cfRule>
  </conditionalFormatting>
  <conditionalFormatting sqref="B592">
    <cfRule type="cellIs" dxfId="1001" priority="999" operator="lessThan">
      <formula>0</formula>
    </cfRule>
  </conditionalFormatting>
  <conditionalFormatting sqref="R593:R595">
    <cfRule type="cellIs" dxfId="1000" priority="1006" operator="lessThan">
      <formula>0</formula>
    </cfRule>
  </conditionalFormatting>
  <conditionalFormatting sqref="J594">
    <cfRule type="cellIs" dxfId="999" priority="1003" operator="lessThan">
      <formula>0</formula>
    </cfRule>
  </conditionalFormatting>
  <conditionalFormatting sqref="S602">
    <cfRule type="cellIs" dxfId="998" priority="992" operator="lessThan">
      <formula>0</formula>
    </cfRule>
  </conditionalFormatting>
  <conditionalFormatting sqref="J595:N595 K593:N594 J596:M596">
    <cfRule type="cellIs" dxfId="997" priority="1005" operator="lessThan">
      <formula>0</formula>
    </cfRule>
  </conditionalFormatting>
  <conditionalFormatting sqref="S596">
    <cfRule type="cellIs" dxfId="996" priority="1001" operator="lessThan">
      <formula>0</formula>
    </cfRule>
  </conditionalFormatting>
  <conditionalFormatting sqref="J599:N599 J601:N602 J600:M600">
    <cfRule type="cellIs" dxfId="995" priority="995" operator="lessThan">
      <formula>0</formula>
    </cfRule>
  </conditionalFormatting>
  <conditionalFormatting sqref="R616:R619">
    <cfRule type="cellIs" dxfId="994" priority="989" operator="lessThan">
      <formula>0</formula>
    </cfRule>
  </conditionalFormatting>
  <conditionalFormatting sqref="S602">
    <cfRule type="cellIs" dxfId="993" priority="993" operator="lessThan">
      <formula>0</formula>
    </cfRule>
  </conditionalFormatting>
  <conditionalFormatting sqref="J600">
    <cfRule type="cellIs" dxfId="992" priority="994" operator="lessThan">
      <formula>0</formula>
    </cfRule>
  </conditionalFormatting>
  <conditionalFormatting sqref="J601:N602 K599:N599 K600:M600">
    <cfRule type="cellIs" dxfId="991" priority="996" operator="lessThan">
      <formula>0</formula>
    </cfRule>
  </conditionalFormatting>
  <conditionalFormatting sqref="S599:S601">
    <cfRule type="cellIs" dxfId="990" priority="998" operator="lessThan">
      <formula>0</formula>
    </cfRule>
  </conditionalFormatting>
  <conditionalFormatting sqref="S629">
    <cfRule type="cellIs" dxfId="989" priority="959" operator="lessThan">
      <formula>0</formula>
    </cfRule>
  </conditionalFormatting>
  <conditionalFormatting sqref="I626">
    <cfRule type="cellIs" dxfId="988" priority="962" operator="lessThan">
      <formula>0</formula>
    </cfRule>
  </conditionalFormatting>
  <conditionalFormatting sqref="C616:N619">
    <cfRule type="cellIs" dxfId="987" priority="987" operator="lessThan">
      <formula>0</formula>
    </cfRule>
  </conditionalFormatting>
  <conditionalFormatting sqref="S619">
    <cfRule type="cellIs" dxfId="986" priority="983" operator="lessThan">
      <formula>0</formula>
    </cfRule>
  </conditionalFormatting>
  <conditionalFormatting sqref="I616">
    <cfRule type="cellIs" dxfId="985" priority="986" operator="lessThan">
      <formula>0</formula>
    </cfRule>
  </conditionalFormatting>
  <conditionalFormatting sqref="H621:H624">
    <cfRule type="cellIs" dxfId="984" priority="969" operator="lessThan">
      <formula>0</formula>
    </cfRule>
  </conditionalFormatting>
  <conditionalFormatting sqref="S619">
    <cfRule type="cellIs" dxfId="983" priority="984" operator="lessThan">
      <formula>0</formula>
    </cfRule>
  </conditionalFormatting>
  <conditionalFormatting sqref="H616">
    <cfRule type="cellIs" dxfId="982" priority="980" operator="lessThan">
      <formula>0</formula>
    </cfRule>
  </conditionalFormatting>
  <conditionalFormatting sqref="H616:H619">
    <cfRule type="cellIs" dxfId="981" priority="981" operator="lessThan">
      <formula>0</formula>
    </cfRule>
  </conditionalFormatting>
  <conditionalFormatting sqref="C617:J617">
    <cfRule type="cellIs" dxfId="980" priority="985" operator="lessThan">
      <formula>0</formula>
    </cfRule>
  </conditionalFormatting>
  <conditionalFormatting sqref="H617:H619">
    <cfRule type="cellIs" dxfId="979" priority="982" operator="lessThan">
      <formula>0</formula>
    </cfRule>
  </conditionalFormatting>
  <conditionalFormatting sqref="I617 K616:N617 C618:N619">
    <cfRule type="cellIs" dxfId="978" priority="988" operator="lessThan">
      <formula>0</formula>
    </cfRule>
  </conditionalFormatting>
  <conditionalFormatting sqref="S616:S618">
    <cfRule type="cellIs" dxfId="977" priority="990" operator="lessThan">
      <formula>0</formula>
    </cfRule>
  </conditionalFormatting>
  <conditionalFormatting sqref="B615">
    <cfRule type="cellIs" dxfId="976" priority="979" operator="lessThan">
      <formula>0</formula>
    </cfRule>
  </conditionalFormatting>
  <conditionalFormatting sqref="S624">
    <cfRule type="cellIs" dxfId="975" priority="971" operator="lessThan">
      <formula>0</formula>
    </cfRule>
  </conditionalFormatting>
  <conditionalFormatting sqref="I621">
    <cfRule type="cellIs" dxfId="974" priority="974" operator="lessThan">
      <formula>0</formula>
    </cfRule>
  </conditionalFormatting>
  <conditionalFormatting sqref="C621:N624">
    <cfRule type="cellIs" dxfId="973" priority="975" operator="lessThan">
      <formula>0</formula>
    </cfRule>
  </conditionalFormatting>
  <conditionalFormatting sqref="S624">
    <cfRule type="cellIs" dxfId="972" priority="972" operator="lessThan">
      <formula>0</formula>
    </cfRule>
  </conditionalFormatting>
  <conditionalFormatting sqref="H621">
    <cfRule type="cellIs" dxfId="971" priority="968" operator="lessThan">
      <formula>0</formula>
    </cfRule>
  </conditionalFormatting>
  <conditionalFormatting sqref="R621:R624">
    <cfRule type="cellIs" dxfId="970" priority="977" operator="lessThan">
      <formula>0</formula>
    </cfRule>
  </conditionalFormatting>
  <conditionalFormatting sqref="C622:J622">
    <cfRule type="cellIs" dxfId="969" priority="973" operator="lessThan">
      <formula>0</formula>
    </cfRule>
  </conditionalFormatting>
  <conditionalFormatting sqref="H622:H624">
    <cfRule type="cellIs" dxfId="968" priority="970" operator="lessThan">
      <formula>0</formula>
    </cfRule>
  </conditionalFormatting>
  <conditionalFormatting sqref="I622 K621:N622 C623:N624">
    <cfRule type="cellIs" dxfId="967" priority="976" operator="lessThan">
      <formula>0</formula>
    </cfRule>
  </conditionalFormatting>
  <conditionalFormatting sqref="S621:S623">
    <cfRule type="cellIs" dxfId="966" priority="978" operator="lessThan">
      <formula>0</formula>
    </cfRule>
  </conditionalFormatting>
  <conditionalFormatting sqref="B620">
    <cfRule type="cellIs" dxfId="965" priority="967" operator="lessThan">
      <formula>0</formula>
    </cfRule>
  </conditionalFormatting>
  <conditionalFormatting sqref="C626:N629">
    <cfRule type="cellIs" dxfId="964" priority="963" operator="lessThan">
      <formula>0</formula>
    </cfRule>
  </conditionalFormatting>
  <conditionalFormatting sqref="S629">
    <cfRule type="cellIs" dxfId="963" priority="960" operator="lessThan">
      <formula>0</formula>
    </cfRule>
  </conditionalFormatting>
  <conditionalFormatting sqref="H626">
    <cfRule type="cellIs" dxfId="962" priority="956" operator="lessThan">
      <formula>0</formula>
    </cfRule>
  </conditionalFormatting>
  <conditionalFormatting sqref="H626:H629">
    <cfRule type="cellIs" dxfId="961" priority="957" operator="lessThan">
      <formula>0</formula>
    </cfRule>
  </conditionalFormatting>
  <conditionalFormatting sqref="R626:R629">
    <cfRule type="cellIs" dxfId="960" priority="965" operator="lessThan">
      <formula>0</formula>
    </cfRule>
  </conditionalFormatting>
  <conditionalFormatting sqref="C627:J627">
    <cfRule type="cellIs" dxfId="959" priority="961" operator="lessThan">
      <formula>0</formula>
    </cfRule>
  </conditionalFormatting>
  <conditionalFormatting sqref="H627:H629">
    <cfRule type="cellIs" dxfId="958" priority="958" operator="lessThan">
      <formula>0</formula>
    </cfRule>
  </conditionalFormatting>
  <conditionalFormatting sqref="I627 K626:N627 C628:N629">
    <cfRule type="cellIs" dxfId="957" priority="964" operator="lessThan">
      <formula>0</formula>
    </cfRule>
  </conditionalFormatting>
  <conditionalFormatting sqref="S626:S628">
    <cfRule type="cellIs" dxfId="956" priority="966" operator="lessThan">
      <formula>0</formula>
    </cfRule>
  </conditionalFormatting>
  <conditionalFormatting sqref="C351:I351">
    <cfRule type="cellIs" dxfId="955" priority="952" operator="lessThan">
      <formula>0</formula>
    </cfRule>
  </conditionalFormatting>
  <conditionalFormatting sqref="C353:I354">
    <cfRule type="cellIs" dxfId="954" priority="953" operator="lessThan">
      <formula>0</formula>
    </cfRule>
  </conditionalFormatting>
  <conditionalFormatting sqref="R506:S506">
    <cfRule type="cellIs" dxfId="953" priority="936" operator="lessThan">
      <formula>0</formula>
    </cfRule>
  </conditionalFormatting>
  <conditionalFormatting sqref="R499:R502">
    <cfRule type="cellIs" dxfId="952" priority="937" operator="lessThan">
      <formula>0</formula>
    </cfRule>
  </conditionalFormatting>
  <conditionalFormatting sqref="S611:S613">
    <cfRule type="cellIs" dxfId="951" priority="899" operator="lessThan">
      <formula>0</formula>
    </cfRule>
  </conditionalFormatting>
  <conditionalFormatting sqref="B498">
    <cfRule type="cellIs" dxfId="950" priority="954" operator="lessThan">
      <formula>0</formula>
    </cfRule>
  </conditionalFormatting>
  <conditionalFormatting sqref="N427">
    <cfRule type="cellIs" dxfId="949" priority="678" operator="lessThan">
      <formula>0</formula>
    </cfRule>
  </conditionalFormatting>
  <conditionalFormatting sqref="C352:I352">
    <cfRule type="cellIs" dxfId="948" priority="951" operator="lessThan">
      <formula>0</formula>
    </cfRule>
  </conditionalFormatting>
  <conditionalFormatting sqref="C355:I355">
    <cfRule type="cellIs" dxfId="947" priority="950" operator="lessThan">
      <formula>0</formula>
    </cfRule>
  </conditionalFormatting>
  <conditionalFormatting sqref="C365:I366">
    <cfRule type="cellIs" dxfId="946" priority="949" operator="lessThan">
      <formula>0</formula>
    </cfRule>
  </conditionalFormatting>
  <conditionalFormatting sqref="C363:I363">
    <cfRule type="cellIs" dxfId="945" priority="948" operator="lessThan">
      <formula>0</formula>
    </cfRule>
  </conditionalFormatting>
  <conditionalFormatting sqref="C364:I364">
    <cfRule type="cellIs" dxfId="944" priority="947" operator="lessThan">
      <formula>0</formula>
    </cfRule>
  </conditionalFormatting>
  <conditionalFormatting sqref="C367:I367">
    <cfRule type="cellIs" dxfId="943" priority="946" operator="lessThan">
      <formula>0</formula>
    </cfRule>
  </conditionalFormatting>
  <conditionalFormatting sqref="C593:I596">
    <cfRule type="cellIs" dxfId="942" priority="944" operator="lessThan">
      <formula>0</formula>
    </cfRule>
  </conditionalFormatting>
  <conditionalFormatting sqref="C594:I594">
    <cfRule type="cellIs" dxfId="941" priority="943" operator="lessThan">
      <formula>0</formula>
    </cfRule>
  </conditionalFormatting>
  <conditionalFormatting sqref="C595:I596">
    <cfRule type="cellIs" dxfId="940" priority="945" operator="lessThan">
      <formula>0</formula>
    </cfRule>
  </conditionalFormatting>
  <conditionalFormatting sqref="S551">
    <cfRule type="cellIs" dxfId="939" priority="925" operator="lessThan">
      <formula>0</formula>
    </cfRule>
  </conditionalFormatting>
  <conditionalFormatting sqref="S551">
    <cfRule type="cellIs" dxfId="938" priority="926" operator="lessThan">
      <formula>0</formula>
    </cfRule>
  </conditionalFormatting>
  <conditionalFormatting sqref="C599:I602">
    <cfRule type="cellIs" dxfId="937" priority="941" operator="lessThan">
      <formula>0</formula>
    </cfRule>
  </conditionalFormatting>
  <conditionalFormatting sqref="C600:I600">
    <cfRule type="cellIs" dxfId="936" priority="940" operator="lessThan">
      <formula>0</formula>
    </cfRule>
  </conditionalFormatting>
  <conditionalFormatting sqref="C601:I602">
    <cfRule type="cellIs" dxfId="935" priority="942" operator="lessThan">
      <formula>0</formula>
    </cfRule>
  </conditionalFormatting>
  <conditionalFormatting sqref="C461:C464">
    <cfRule type="cellIs" dxfId="934" priority="939" operator="lessThan">
      <formula>0</formula>
    </cfRule>
  </conditionalFormatting>
  <conditionalFormatting sqref="R468:R471">
    <cfRule type="cellIs" dxfId="933" priority="938" operator="lessThan">
      <formula>0</formula>
    </cfRule>
  </conditionalFormatting>
  <conditionalFormatting sqref="S507:S510">
    <cfRule type="cellIs" dxfId="932" priority="935" operator="lessThan">
      <formula>0</formula>
    </cfRule>
  </conditionalFormatting>
  <conditionalFormatting sqref="S511:S512">
    <cfRule type="cellIs" dxfId="931" priority="934" operator="lessThan">
      <formula>0</formula>
    </cfRule>
  </conditionalFormatting>
  <conditionalFormatting sqref="S512">
    <cfRule type="cellIs" dxfId="930" priority="933" operator="lessThan">
      <formula>0</formula>
    </cfRule>
  </conditionalFormatting>
  <conditionalFormatting sqref="S511">
    <cfRule type="cellIs" dxfId="929" priority="932" operator="lessThan">
      <formula>0</formula>
    </cfRule>
  </conditionalFormatting>
  <conditionalFormatting sqref="R507:R510">
    <cfRule type="cellIs" dxfId="928" priority="931" operator="lessThan">
      <formula>0</formula>
    </cfRule>
  </conditionalFormatting>
  <conditionalFormatting sqref="B506">
    <cfRule type="cellIs" dxfId="927" priority="930" operator="lessThan">
      <formula>0</formula>
    </cfRule>
  </conditionalFormatting>
  <conditionalFormatting sqref="C611:N614">
    <cfRule type="cellIs" dxfId="926" priority="896" operator="lessThan">
      <formula>0</formula>
    </cfRule>
  </conditionalFormatting>
  <conditionalFormatting sqref="S614">
    <cfRule type="cellIs" dxfId="925" priority="893" operator="lessThan">
      <formula>0</formula>
    </cfRule>
  </conditionalFormatting>
  <conditionalFormatting sqref="R547:R550">
    <cfRule type="cellIs" dxfId="924" priority="924" operator="lessThan">
      <formula>0</formula>
    </cfRule>
  </conditionalFormatting>
  <conditionalFormatting sqref="H611:H614">
    <cfRule type="cellIs" dxfId="923" priority="890" operator="lessThan">
      <formula>0</formula>
    </cfRule>
  </conditionalFormatting>
  <conditionalFormatting sqref="S504">
    <cfRule type="cellIs" dxfId="922" priority="929" operator="lessThan">
      <formula>0</formula>
    </cfRule>
  </conditionalFormatting>
  <conditionalFormatting sqref="S547:S550 S552 S554:S560">
    <cfRule type="cellIs" dxfId="921" priority="928" operator="lessThan">
      <formula>0</formula>
    </cfRule>
  </conditionalFormatting>
  <conditionalFormatting sqref="R546">
    <cfRule type="cellIs" dxfId="920" priority="927" operator="lessThan">
      <formula>0</formula>
    </cfRule>
  </conditionalFormatting>
  <conditionalFormatting sqref="R554:R558">
    <cfRule type="cellIs" dxfId="919" priority="923" operator="lessThan">
      <formula>0</formula>
    </cfRule>
  </conditionalFormatting>
  <conditionalFormatting sqref="S570:S573 S575">
    <cfRule type="cellIs" dxfId="918" priority="921" operator="lessThan">
      <formula>0</formula>
    </cfRule>
  </conditionalFormatting>
  <conditionalFormatting sqref="B546">
    <cfRule type="cellIs" dxfId="917" priority="922" operator="lessThan">
      <formula>0</formula>
    </cfRule>
  </conditionalFormatting>
  <conditionalFormatting sqref="R569">
    <cfRule type="cellIs" dxfId="916" priority="920" operator="lessThan">
      <formula>0</formula>
    </cfRule>
  </conditionalFormatting>
  <conditionalFormatting sqref="S574">
    <cfRule type="cellIs" dxfId="915" priority="919" operator="lessThan">
      <formula>0</formula>
    </cfRule>
  </conditionalFormatting>
  <conditionalFormatting sqref="S574">
    <cfRule type="cellIs" dxfId="914" priority="918" operator="lessThan">
      <formula>0</formula>
    </cfRule>
  </conditionalFormatting>
  <conditionalFormatting sqref="R570:R573">
    <cfRule type="cellIs" dxfId="913" priority="917" operator="lessThan">
      <formula>0</formula>
    </cfRule>
  </conditionalFormatting>
  <conditionalFormatting sqref="S582 S577:S580">
    <cfRule type="cellIs" dxfId="912" priority="915" operator="lessThan">
      <formula>0</formula>
    </cfRule>
  </conditionalFormatting>
  <conditionalFormatting sqref="S581">
    <cfRule type="cellIs" dxfId="911" priority="913" operator="lessThan">
      <formula>0</formula>
    </cfRule>
  </conditionalFormatting>
  <conditionalFormatting sqref="B569">
    <cfRule type="cellIs" dxfId="910" priority="916" operator="lessThan">
      <formula>0</formula>
    </cfRule>
  </conditionalFormatting>
  <conditionalFormatting sqref="R576">
    <cfRule type="cellIs" dxfId="909" priority="914" operator="lessThan">
      <formula>0</formula>
    </cfRule>
  </conditionalFormatting>
  <conditionalFormatting sqref="R577:R580">
    <cfRule type="cellIs" dxfId="908" priority="911" operator="lessThan">
      <formula>0</formula>
    </cfRule>
  </conditionalFormatting>
  <conditionalFormatting sqref="S581">
    <cfRule type="cellIs" dxfId="907" priority="912" operator="lessThan">
      <formula>0</formula>
    </cfRule>
  </conditionalFormatting>
  <conditionalFormatting sqref="R605:R607 R609">
    <cfRule type="cellIs" dxfId="906" priority="909" operator="lessThan">
      <formula>0</formula>
    </cfRule>
  </conditionalFormatting>
  <conditionalFormatting sqref="S605:S607">
    <cfRule type="cellIs" dxfId="905" priority="910" operator="lessThan">
      <formula>0</formula>
    </cfRule>
  </conditionalFormatting>
  <conditionalFormatting sqref="C607:I607">
    <cfRule type="cellIs" dxfId="904" priority="902" operator="lessThan">
      <formula>0</formula>
    </cfRule>
  </conditionalFormatting>
  <conditionalFormatting sqref="C605:I607">
    <cfRule type="cellIs" dxfId="903" priority="901" operator="lessThan">
      <formula>0</formula>
    </cfRule>
  </conditionalFormatting>
  <conditionalFormatting sqref="B604">
    <cfRule type="cellIs" dxfId="902" priority="903" operator="lessThan">
      <formula>0</formula>
    </cfRule>
  </conditionalFormatting>
  <conditionalFormatting sqref="J605:N607">
    <cfRule type="cellIs" dxfId="901" priority="907" operator="lessThan">
      <formula>0</formula>
    </cfRule>
  </conditionalFormatting>
  <conditionalFormatting sqref="R611:R614">
    <cfRule type="cellIs" dxfId="900" priority="898" operator="lessThan">
      <formula>0</formula>
    </cfRule>
  </conditionalFormatting>
  <conditionalFormatting sqref="S608:S609">
    <cfRule type="cellIs" dxfId="899" priority="904" operator="lessThan">
      <formula>0</formula>
    </cfRule>
  </conditionalFormatting>
  <conditionalFormatting sqref="C433:M433">
    <cfRule type="cellIs" dxfId="898" priority="676" operator="lessThan">
      <formula>0</formula>
    </cfRule>
  </conditionalFormatting>
  <conditionalFormatting sqref="S608:S609">
    <cfRule type="cellIs" dxfId="897" priority="905" operator="lessThan">
      <formula>0</formula>
    </cfRule>
  </conditionalFormatting>
  <conditionalFormatting sqref="J606">
    <cfRule type="cellIs" dxfId="896" priority="906" operator="lessThan">
      <formula>0</formula>
    </cfRule>
  </conditionalFormatting>
  <conditionalFormatting sqref="J607:N607 K605:N606">
    <cfRule type="cellIs" dxfId="895" priority="908" operator="lessThan">
      <formula>0</formula>
    </cfRule>
  </conditionalFormatting>
  <conditionalFormatting sqref="I612 K611:N612 C613:N614">
    <cfRule type="cellIs" dxfId="894" priority="897" operator="lessThan">
      <formula>0</formula>
    </cfRule>
  </conditionalFormatting>
  <conditionalFormatting sqref="N427">
    <cfRule type="cellIs" dxfId="893" priority="679" operator="lessThan">
      <formula>0</formula>
    </cfRule>
  </conditionalFormatting>
  <conditionalFormatting sqref="B429:N429">
    <cfRule type="cellIs" dxfId="892" priority="671" operator="lessThan">
      <formula>0</formula>
    </cfRule>
  </conditionalFormatting>
  <conditionalFormatting sqref="C606:I606">
    <cfRule type="cellIs" dxfId="891" priority="900" operator="lessThan">
      <formula>0</formula>
    </cfRule>
  </conditionalFormatting>
  <conditionalFormatting sqref="B429:N429">
    <cfRule type="cellIs" dxfId="890" priority="672" operator="lessThan">
      <formula>0</formula>
    </cfRule>
  </conditionalFormatting>
  <conditionalFormatting sqref="H433">
    <cfRule type="cellIs" dxfId="889" priority="675" operator="lessThan">
      <formula>0</formula>
    </cfRule>
  </conditionalFormatting>
  <conditionalFormatting sqref="B433">
    <cfRule type="cellIs" dxfId="888" priority="674" operator="lessThan">
      <formula>0</formula>
    </cfRule>
  </conditionalFormatting>
  <conditionalFormatting sqref="B433">
    <cfRule type="cellIs" dxfId="887" priority="673" operator="lessThan">
      <formula>0</formula>
    </cfRule>
  </conditionalFormatting>
  <conditionalFormatting sqref="B429:N429">
    <cfRule type="cellIs" dxfId="886" priority="669" operator="lessThan">
      <formula>0</formula>
    </cfRule>
  </conditionalFormatting>
  <conditionalFormatting sqref="B429:N429">
    <cfRule type="cellIs" dxfId="885" priority="670" operator="lessThan">
      <formula>0</formula>
    </cfRule>
  </conditionalFormatting>
  <conditionalFormatting sqref="B435:N435">
    <cfRule type="cellIs" dxfId="884" priority="656" operator="lessThan">
      <formula>0</formula>
    </cfRule>
  </conditionalFormatting>
  <conditionalFormatting sqref="H611">
    <cfRule type="cellIs" dxfId="883" priority="889" operator="lessThan">
      <formula>0</formula>
    </cfRule>
  </conditionalFormatting>
  <conditionalFormatting sqref="C433:M433">
    <cfRule type="cellIs" dxfId="882" priority="677" operator="lessThan">
      <formula>0</formula>
    </cfRule>
  </conditionalFormatting>
  <conditionalFormatting sqref="H612:H614">
    <cfRule type="cellIs" dxfId="881" priority="891" operator="lessThan">
      <formula>0</formula>
    </cfRule>
  </conditionalFormatting>
  <conditionalFormatting sqref="S614">
    <cfRule type="cellIs" dxfId="880" priority="892" operator="lessThan">
      <formula>0</formula>
    </cfRule>
  </conditionalFormatting>
  <conditionalFormatting sqref="I611">
    <cfRule type="cellIs" dxfId="879" priority="895" operator="lessThan">
      <formula>0</formula>
    </cfRule>
  </conditionalFormatting>
  <conditionalFormatting sqref="N439">
    <cfRule type="cellIs" dxfId="878" priority="649" operator="lessThan">
      <formula>0</formula>
    </cfRule>
  </conditionalFormatting>
  <conditionalFormatting sqref="C612:J612">
    <cfRule type="cellIs" dxfId="877" priority="894" operator="lessThan">
      <formula>0</formula>
    </cfRule>
  </conditionalFormatting>
  <conditionalFormatting sqref="B610">
    <cfRule type="cellIs" dxfId="876" priority="888" operator="lessThan">
      <formula>0</formula>
    </cfRule>
  </conditionalFormatting>
  <conditionalFormatting sqref="B435:N435">
    <cfRule type="cellIs" dxfId="875" priority="655" operator="lessThan">
      <formula>0</formula>
    </cfRule>
  </conditionalFormatting>
  <conditionalFormatting sqref="C445:M445">
    <cfRule type="cellIs" dxfId="874" priority="646" operator="lessThan">
      <formula>0</formula>
    </cfRule>
  </conditionalFormatting>
  <conditionalFormatting sqref="C445:M445">
    <cfRule type="cellIs" dxfId="873" priority="647" operator="lessThan">
      <formula>0</formula>
    </cfRule>
  </conditionalFormatting>
  <conditionalFormatting sqref="B435:N435">
    <cfRule type="cellIs" dxfId="872" priority="654" operator="lessThan">
      <formula>0</formula>
    </cfRule>
  </conditionalFormatting>
  <conditionalFormatting sqref="N438">
    <cfRule type="cellIs" dxfId="871" priority="650" operator="lessThan">
      <formula>0</formula>
    </cfRule>
  </conditionalFormatting>
  <conditionalFormatting sqref="B435:N435">
    <cfRule type="cellIs" dxfId="870" priority="653" operator="lessThan">
      <formula>0</formula>
    </cfRule>
  </conditionalFormatting>
  <conditionalFormatting sqref="B435:N435">
    <cfRule type="cellIs" dxfId="869" priority="651" operator="lessThan">
      <formula>0</formula>
    </cfRule>
  </conditionalFormatting>
  <conditionalFormatting sqref="B598">
    <cfRule type="cellIs" dxfId="868" priority="887" operator="lessThan">
      <formula>0</formula>
    </cfRule>
  </conditionalFormatting>
  <conditionalFormatting sqref="N439">
    <cfRule type="cellIs" dxfId="867" priority="648" operator="lessThan">
      <formula>0</formula>
    </cfRule>
  </conditionalFormatting>
  <conditionalFormatting sqref="B435:N435">
    <cfRule type="cellIs" dxfId="866" priority="652" operator="lessThan">
      <formula>0</formula>
    </cfRule>
  </conditionalFormatting>
  <conditionalFormatting sqref="B598">
    <cfRule type="cellIs" dxfId="865" priority="886" operator="lessThan">
      <formula>0</formula>
    </cfRule>
  </conditionalFormatting>
  <conditionalFormatting sqref="B641">
    <cfRule type="cellIs" dxfId="864" priority="874" operator="lessThan">
      <formula>0</formula>
    </cfRule>
  </conditionalFormatting>
  <conditionalFormatting sqref="B591">
    <cfRule type="cellIs" dxfId="863" priority="884" operator="lessThan">
      <formula>0</formula>
    </cfRule>
  </conditionalFormatting>
  <conditionalFormatting sqref="B591">
    <cfRule type="cellIs" dxfId="862" priority="885" operator="lessThan">
      <formula>0</formula>
    </cfRule>
  </conditionalFormatting>
  <conditionalFormatting sqref="B609">
    <cfRule type="cellIs" dxfId="861" priority="882" operator="lessThan">
      <formula>0</formula>
    </cfRule>
  </conditionalFormatting>
  <conditionalFormatting sqref="B609">
    <cfRule type="cellIs" dxfId="860" priority="883" operator="lessThan">
      <formula>0</formula>
    </cfRule>
  </conditionalFormatting>
  <conditionalFormatting sqref="B630 R630:S631 R635:S635 S632:S634 S636:S637 C650:N650 C655:N657 N658 C663:N663 I664:N670 C665:H668 I659:N661 C642:N645 C670:H670 J652:N653 S648:S652 B672:N675 B708:N711 B641 R653:S653 S654:S658 R659:S671 R641:S647 O661:P661">
    <cfRule type="cellIs" dxfId="859" priority="881" operator="lessThan">
      <formula>0</formula>
    </cfRule>
  </conditionalFormatting>
  <conditionalFormatting sqref="B646">
    <cfRule type="cellIs" dxfId="858" priority="878" operator="lessThan">
      <formula>0</formula>
    </cfRule>
  </conditionalFormatting>
  <conditionalFormatting sqref="B631">
    <cfRule type="cellIs" dxfId="857" priority="880" operator="lessThan">
      <formula>0</formula>
    </cfRule>
  </conditionalFormatting>
  <conditionalFormatting sqref="B635">
    <cfRule type="cellIs" dxfId="856" priority="879" operator="lessThan">
      <formula>0</formula>
    </cfRule>
  </conditionalFormatting>
  <conditionalFormatting sqref="B662">
    <cfRule type="cellIs" dxfId="855" priority="877" operator="lessThan">
      <formula>0</formula>
    </cfRule>
  </conditionalFormatting>
  <conditionalFormatting sqref="B671">
    <cfRule type="cellIs" dxfId="854" priority="876" operator="lessThan">
      <formula>0</formula>
    </cfRule>
  </conditionalFormatting>
  <conditionalFormatting sqref="I674:N674 R672:S675">
    <cfRule type="cellIs" dxfId="853" priority="875" operator="lessThan">
      <formula>0</formula>
    </cfRule>
  </conditionalFormatting>
  <conditionalFormatting sqref="R641">
    <cfRule type="cellIs" dxfId="852" priority="872" operator="lessThan">
      <formula>0</formula>
    </cfRule>
  </conditionalFormatting>
  <conditionalFormatting sqref="R641">
    <cfRule type="cellIs" dxfId="851" priority="873" operator="lessThan">
      <formula>0</formula>
    </cfRule>
  </conditionalFormatting>
  <conditionalFormatting sqref="R422:S422 S423:S425">
    <cfRule type="cellIs" dxfId="850" priority="859" operator="lessThan">
      <formula>0</formula>
    </cfRule>
  </conditionalFormatting>
  <conditionalFormatting sqref="B416">
    <cfRule type="cellIs" dxfId="849" priority="860" operator="lessThan">
      <formula>0</formula>
    </cfRule>
  </conditionalFormatting>
  <conditionalFormatting sqref="R423:R425">
    <cfRule type="cellIs" dxfId="848" priority="857" operator="lessThan">
      <formula>0</formula>
    </cfRule>
  </conditionalFormatting>
  <conditionalFormatting sqref="R422">
    <cfRule type="cellIs" dxfId="847" priority="858" operator="lessThan">
      <formula>0</formula>
    </cfRule>
  </conditionalFormatting>
  <conditionalFormatting sqref="S426">
    <cfRule type="cellIs" dxfId="846" priority="855" operator="lessThan">
      <formula>0</formula>
    </cfRule>
  </conditionalFormatting>
  <conditionalFormatting sqref="S427">
    <cfRule type="cellIs" dxfId="845" priority="856" operator="lessThan">
      <formula>0</formula>
    </cfRule>
  </conditionalFormatting>
  <conditionalFormatting sqref="B422">
    <cfRule type="cellIs" dxfId="844" priority="853" operator="lessThan">
      <formula>0</formula>
    </cfRule>
  </conditionalFormatting>
  <conditionalFormatting sqref="S426">
    <cfRule type="cellIs" dxfId="843" priority="854" operator="lessThan">
      <formula>0</formula>
    </cfRule>
  </conditionalFormatting>
  <conditionalFormatting sqref="B454:N454">
    <cfRule type="cellIs" dxfId="842" priority="609" operator="lessThan">
      <formula>0</formula>
    </cfRule>
  </conditionalFormatting>
  <conditionalFormatting sqref="B454:N454">
    <cfRule type="cellIs" dxfId="841" priority="610" operator="lessThan">
      <formula>0</formula>
    </cfRule>
  </conditionalFormatting>
  <conditionalFormatting sqref="C652:I652">
    <cfRule type="cellIs" dxfId="840" priority="871" operator="lessThan">
      <formula>0</formula>
    </cfRule>
  </conditionalFormatting>
  <conditionalFormatting sqref="C653:I653">
    <cfRule type="cellIs" dxfId="839" priority="870" operator="lessThan">
      <formula>0</formula>
    </cfRule>
  </conditionalFormatting>
  <conditionalFormatting sqref="C658:M658">
    <cfRule type="cellIs" dxfId="838" priority="869" operator="lessThan">
      <formula>0</formula>
    </cfRule>
  </conditionalFormatting>
  <conditionalFormatting sqref="C647:N647">
    <cfRule type="cellIs" dxfId="837" priority="868" operator="lessThan">
      <formula>0</formula>
    </cfRule>
  </conditionalFormatting>
  <conditionalFormatting sqref="R650">
    <cfRule type="cellIs" dxfId="836" priority="867" operator="lessThan">
      <formula>0</formula>
    </cfRule>
  </conditionalFormatting>
  <conditionalFormatting sqref="R417:R419">
    <cfRule type="cellIs" dxfId="835" priority="864" operator="lessThan">
      <formula>0</formula>
    </cfRule>
  </conditionalFormatting>
  <conditionalFormatting sqref="S420">
    <cfRule type="cellIs" dxfId="834" priority="861" operator="lessThan">
      <formula>0</formula>
    </cfRule>
  </conditionalFormatting>
  <conditionalFormatting sqref="S421">
    <cfRule type="cellIs" dxfId="833" priority="863" operator="lessThan">
      <formula>0</formula>
    </cfRule>
  </conditionalFormatting>
  <conditionalFormatting sqref="R416:S416 S417:S419">
    <cfRule type="cellIs" dxfId="832" priority="866" operator="lessThan">
      <formula>0</formula>
    </cfRule>
  </conditionalFormatting>
  <conditionalFormatting sqref="R416">
    <cfRule type="cellIs" dxfId="831" priority="865" operator="lessThan">
      <formula>0</formula>
    </cfRule>
  </conditionalFormatting>
  <conditionalFormatting sqref="S420">
    <cfRule type="cellIs" dxfId="830" priority="862" operator="lessThan">
      <formula>0</formula>
    </cfRule>
  </conditionalFormatting>
  <conditionalFormatting sqref="B454:N454">
    <cfRule type="cellIs" dxfId="829" priority="608" operator="lessThan">
      <formula>0</formula>
    </cfRule>
  </conditionalFormatting>
  <conditionalFormatting sqref="B454:N454">
    <cfRule type="cellIs" dxfId="828" priority="607" operator="lessThan">
      <formula>0</formula>
    </cfRule>
  </conditionalFormatting>
  <conditionalFormatting sqref="B454:N454">
    <cfRule type="cellIs" dxfId="827" priority="606" operator="lessThan">
      <formula>0</formula>
    </cfRule>
  </conditionalFormatting>
  <conditionalFormatting sqref="B454:N454">
    <cfRule type="cellIs" dxfId="826" priority="604" operator="lessThan">
      <formula>0</formula>
    </cfRule>
  </conditionalFormatting>
  <conditionalFormatting sqref="B454:N454">
    <cfRule type="cellIs" dxfId="825" priority="605" operator="lessThan">
      <formula>0</formula>
    </cfRule>
  </conditionalFormatting>
  <conditionalFormatting sqref="N457">
    <cfRule type="cellIs" dxfId="824" priority="602" operator="lessThan">
      <formula>0</formula>
    </cfRule>
  </conditionalFormatting>
  <conditionalFormatting sqref="B454:N454">
    <cfRule type="cellIs" dxfId="823" priority="603" operator="lessThan">
      <formula>0</formula>
    </cfRule>
  </conditionalFormatting>
  <conditionalFormatting sqref="N458">
    <cfRule type="cellIs" dxfId="822" priority="601" operator="lessThan">
      <formula>0</formula>
    </cfRule>
  </conditionalFormatting>
  <conditionalFormatting sqref="R530">
    <cfRule type="cellIs" dxfId="821" priority="323" operator="lessThan">
      <formula>0</formula>
    </cfRule>
  </conditionalFormatting>
  <conditionalFormatting sqref="N458">
    <cfRule type="cellIs" dxfId="820" priority="600" operator="lessThan">
      <formula>0</formula>
    </cfRule>
  </conditionalFormatting>
  <conditionalFormatting sqref="D461:N464">
    <cfRule type="cellIs" dxfId="819" priority="597" operator="lessThan">
      <formula>0</formula>
    </cfRule>
  </conditionalFormatting>
  <conditionalFormatting sqref="R538">
    <cfRule type="cellIs" dxfId="818" priority="320" operator="lessThan">
      <formula>0</formula>
    </cfRule>
  </conditionalFormatting>
  <conditionalFormatting sqref="B461:B464">
    <cfRule type="cellIs" dxfId="817" priority="594" operator="lessThan">
      <formula>0</formula>
    </cfRule>
  </conditionalFormatting>
  <conditionalFormatting sqref="R553">
    <cfRule type="cellIs" dxfId="816" priority="317" operator="lessThan">
      <formula>0</formula>
    </cfRule>
  </conditionalFormatting>
  <conditionalFormatting sqref="B512">
    <cfRule type="cellIs" dxfId="815" priority="591" operator="lessThan">
      <formula>0</formula>
    </cfRule>
  </conditionalFormatting>
  <conditionalFormatting sqref="C512">
    <cfRule type="cellIs" dxfId="814" priority="588" operator="lessThan">
      <formula>0</formula>
    </cfRule>
  </conditionalFormatting>
  <conditionalFormatting sqref="R561">
    <cfRule type="cellIs" dxfId="813" priority="314" operator="lessThan">
      <formula>0</formula>
    </cfRule>
  </conditionalFormatting>
  <conditionalFormatting sqref="R590">
    <cfRule type="cellIs" dxfId="812" priority="311" operator="lessThan">
      <formula>0</formula>
    </cfRule>
  </conditionalFormatting>
  <conditionalFormatting sqref="N365">
    <cfRule type="cellIs" dxfId="811" priority="852" operator="lessThan">
      <formula>0</formula>
    </cfRule>
  </conditionalFormatting>
  <conditionalFormatting sqref="N371">
    <cfRule type="cellIs" dxfId="810" priority="851" operator="lessThan">
      <formula>0</formula>
    </cfRule>
  </conditionalFormatting>
  <conditionalFormatting sqref="N377">
    <cfRule type="cellIs" dxfId="809" priority="850" operator="lessThan">
      <formula>0</formula>
    </cfRule>
  </conditionalFormatting>
  <conditionalFormatting sqref="B376">
    <cfRule type="cellIs" dxfId="808" priority="837" operator="lessThan">
      <formula>0</formula>
    </cfRule>
  </conditionalFormatting>
  <conditionalFormatting sqref="B588">
    <cfRule type="cellIs" dxfId="807" priority="844" operator="lessThan">
      <formula>0</formula>
    </cfRule>
  </conditionalFormatting>
  <conditionalFormatting sqref="B371:B372">
    <cfRule type="cellIs" dxfId="806" priority="842" operator="lessThan">
      <formula>0</formula>
    </cfRule>
  </conditionalFormatting>
  <conditionalFormatting sqref="B377:B378">
    <cfRule type="cellIs" dxfId="805" priority="839" operator="lessThan">
      <formula>0</formula>
    </cfRule>
  </conditionalFormatting>
  <conditionalFormatting sqref="C351:M354">
    <cfRule type="cellIs" dxfId="804" priority="849" operator="lessThan">
      <formula>0</formula>
    </cfRule>
  </conditionalFormatting>
  <conditionalFormatting sqref="B428">
    <cfRule type="cellIs" dxfId="803" priority="848" operator="lessThan">
      <formula>0</formula>
    </cfRule>
  </conditionalFormatting>
  <conditionalFormatting sqref="B428">
    <cfRule type="cellIs" dxfId="802" priority="847" operator="lessThan">
      <formula>0</formula>
    </cfRule>
  </conditionalFormatting>
  <conditionalFormatting sqref="B391 B397 B381:B385 B375:B379 B369:B373 B363:B367 B361 B351:B355">
    <cfRule type="cellIs" dxfId="801" priority="846" operator="lessThan">
      <formula>0</formula>
    </cfRule>
  </conditionalFormatting>
  <conditionalFormatting sqref="B585:B587">
    <cfRule type="cellIs" dxfId="800" priority="845" operator="lessThan">
      <formula>0</formula>
    </cfRule>
  </conditionalFormatting>
  <conditionalFormatting sqref="B584">
    <cfRule type="cellIs" dxfId="799" priority="843" operator="lessThan">
      <formula>0</formula>
    </cfRule>
  </conditionalFormatting>
  <conditionalFormatting sqref="B397">
    <cfRule type="cellIs" dxfId="798" priority="833" operator="lessThan">
      <formula>0</formula>
    </cfRule>
  </conditionalFormatting>
  <conditionalFormatting sqref="B369">
    <cfRule type="cellIs" dxfId="797" priority="841" operator="lessThan">
      <formula>0</formula>
    </cfRule>
  </conditionalFormatting>
  <conditionalFormatting sqref="B370">
    <cfRule type="cellIs" dxfId="796" priority="840" operator="lessThan">
      <formula>0</formula>
    </cfRule>
  </conditionalFormatting>
  <conditionalFormatting sqref="B375">
    <cfRule type="cellIs" dxfId="795" priority="838" operator="lessThan">
      <formula>0</formula>
    </cfRule>
  </conditionalFormatting>
  <conditionalFormatting sqref="B383:B384">
    <cfRule type="cellIs" dxfId="794" priority="836" operator="lessThan">
      <formula>0</formula>
    </cfRule>
  </conditionalFormatting>
  <conditionalFormatting sqref="B381">
    <cfRule type="cellIs" dxfId="793" priority="835" operator="lessThan">
      <formula>0</formula>
    </cfRule>
  </conditionalFormatting>
  <conditionalFormatting sqref="B382">
    <cfRule type="cellIs" dxfId="792" priority="834" operator="lessThan">
      <formula>0</formula>
    </cfRule>
  </conditionalFormatting>
  <conditionalFormatting sqref="B391">
    <cfRule type="cellIs" dxfId="791" priority="832" operator="lessThan">
      <formula>0</formula>
    </cfRule>
  </conditionalFormatting>
  <conditionalFormatting sqref="B385">
    <cfRule type="cellIs" dxfId="790" priority="831" operator="lessThan">
      <formula>0</formula>
    </cfRule>
  </conditionalFormatting>
  <conditionalFormatting sqref="B379">
    <cfRule type="cellIs" dxfId="789" priority="830" operator="lessThan">
      <formula>0</formula>
    </cfRule>
  </conditionalFormatting>
  <conditionalFormatting sqref="B373">
    <cfRule type="cellIs" dxfId="788" priority="829" operator="lessThan">
      <formula>0</formula>
    </cfRule>
  </conditionalFormatting>
  <conditionalFormatting sqref="B361">
    <cfRule type="cellIs" dxfId="787" priority="828" operator="lessThan">
      <formula>0</formula>
    </cfRule>
  </conditionalFormatting>
  <conditionalFormatting sqref="B621:B624">
    <cfRule type="cellIs" dxfId="786" priority="823" operator="lessThan">
      <formula>0</formula>
    </cfRule>
  </conditionalFormatting>
  <conditionalFormatting sqref="B616:B619">
    <cfRule type="cellIs" dxfId="785" priority="826" operator="lessThan">
      <formula>0</formula>
    </cfRule>
  </conditionalFormatting>
  <conditionalFormatting sqref="B617">
    <cfRule type="cellIs" dxfId="784" priority="825" operator="lessThan">
      <formula>0</formula>
    </cfRule>
  </conditionalFormatting>
  <conditionalFormatting sqref="B618:B619">
    <cfRule type="cellIs" dxfId="783" priority="827" operator="lessThan">
      <formula>0</formula>
    </cfRule>
  </conditionalFormatting>
  <conditionalFormatting sqref="B628:B629">
    <cfRule type="cellIs" dxfId="782" priority="821" operator="lessThan">
      <formula>0</formula>
    </cfRule>
  </conditionalFormatting>
  <conditionalFormatting sqref="B622">
    <cfRule type="cellIs" dxfId="781" priority="822" operator="lessThan">
      <formula>0</formula>
    </cfRule>
  </conditionalFormatting>
  <conditionalFormatting sqref="B623:B624">
    <cfRule type="cellIs" dxfId="780" priority="824" operator="lessThan">
      <formula>0</formula>
    </cfRule>
  </conditionalFormatting>
  <conditionalFormatting sqref="B626:B629">
    <cfRule type="cellIs" dxfId="779" priority="820" operator="lessThan">
      <formula>0</formula>
    </cfRule>
  </conditionalFormatting>
  <conditionalFormatting sqref="B627">
    <cfRule type="cellIs" dxfId="778" priority="819" operator="lessThan">
      <formula>0</formula>
    </cfRule>
  </conditionalFormatting>
  <conditionalFormatting sqref="B365:B366">
    <cfRule type="cellIs" dxfId="777" priority="814" operator="lessThan">
      <formula>0</formula>
    </cfRule>
  </conditionalFormatting>
  <conditionalFormatting sqref="B355">
    <cfRule type="cellIs" dxfId="776" priority="815" operator="lessThan">
      <formula>0</formula>
    </cfRule>
  </conditionalFormatting>
  <conditionalFormatting sqref="B393:N393">
    <cfRule type="cellIs" dxfId="775" priority="770" operator="lessThan">
      <formula>0</formula>
    </cfRule>
  </conditionalFormatting>
  <conditionalFormatting sqref="B387:N387">
    <cfRule type="cellIs" dxfId="774" priority="781" operator="lessThan">
      <formula>0</formula>
    </cfRule>
  </conditionalFormatting>
  <conditionalFormatting sqref="B387:N387">
    <cfRule type="cellIs" dxfId="773" priority="780" operator="lessThan">
      <formula>0</formula>
    </cfRule>
  </conditionalFormatting>
  <conditionalFormatting sqref="B353:B354">
    <cfRule type="cellIs" dxfId="772" priority="818" operator="lessThan">
      <formula>0</formula>
    </cfRule>
  </conditionalFormatting>
  <conditionalFormatting sqref="B351">
    <cfRule type="cellIs" dxfId="771" priority="817" operator="lessThan">
      <formula>0</formula>
    </cfRule>
  </conditionalFormatting>
  <conditionalFormatting sqref="B352">
    <cfRule type="cellIs" dxfId="770" priority="816" operator="lessThan">
      <formula>0</formula>
    </cfRule>
  </conditionalFormatting>
  <conditionalFormatting sqref="B363">
    <cfRule type="cellIs" dxfId="769" priority="813" operator="lessThan">
      <formula>0</formula>
    </cfRule>
  </conditionalFormatting>
  <conditionalFormatting sqref="B364">
    <cfRule type="cellIs" dxfId="768" priority="812" operator="lessThan">
      <formula>0</formula>
    </cfRule>
  </conditionalFormatting>
  <conditionalFormatting sqref="B367">
    <cfRule type="cellIs" dxfId="767" priority="811" operator="lessThan">
      <formula>0</formula>
    </cfRule>
  </conditionalFormatting>
  <conditionalFormatting sqref="B593:B596">
    <cfRule type="cellIs" dxfId="766" priority="809" operator="lessThan">
      <formula>0</formula>
    </cfRule>
  </conditionalFormatting>
  <conditionalFormatting sqref="B594">
    <cfRule type="cellIs" dxfId="765" priority="808" operator="lessThan">
      <formula>0</formula>
    </cfRule>
  </conditionalFormatting>
  <conditionalFormatting sqref="B595:B596">
    <cfRule type="cellIs" dxfId="764" priority="810" operator="lessThan">
      <formula>0</formula>
    </cfRule>
  </conditionalFormatting>
  <conditionalFormatting sqref="B603">
    <cfRule type="cellIs" dxfId="763" priority="803" operator="lessThan">
      <formula>0</formula>
    </cfRule>
  </conditionalFormatting>
  <conditionalFormatting sqref="B603">
    <cfRule type="cellIs" dxfId="762" priority="804" operator="lessThan">
      <formula>0</formula>
    </cfRule>
  </conditionalFormatting>
  <conditionalFormatting sqref="B599:B602">
    <cfRule type="cellIs" dxfId="761" priority="806" operator="lessThan">
      <formula>0</formula>
    </cfRule>
  </conditionalFormatting>
  <conditionalFormatting sqref="B600">
    <cfRule type="cellIs" dxfId="760" priority="805" operator="lessThan">
      <formula>0</formula>
    </cfRule>
  </conditionalFormatting>
  <conditionalFormatting sqref="B601:B602">
    <cfRule type="cellIs" dxfId="759" priority="807" operator="lessThan">
      <formula>0</formula>
    </cfRule>
  </conditionalFormatting>
  <conditionalFormatting sqref="N390">
    <cfRule type="cellIs" dxfId="758" priority="775" operator="lessThan">
      <formula>0</formula>
    </cfRule>
  </conditionalFormatting>
  <conditionalFormatting sqref="B393:N393">
    <cfRule type="cellIs" dxfId="757" priority="773" operator="lessThan">
      <formula>0</formula>
    </cfRule>
  </conditionalFormatting>
  <conditionalFormatting sqref="B571:B573">
    <cfRule type="cellIs" dxfId="756" priority="802" operator="lessThan">
      <formula>0</formula>
    </cfRule>
  </conditionalFormatting>
  <conditionalFormatting sqref="B574">
    <cfRule type="cellIs" dxfId="755" priority="801" operator="lessThan">
      <formula>0</formula>
    </cfRule>
  </conditionalFormatting>
  <conditionalFormatting sqref="B570">
    <cfRule type="cellIs" dxfId="754" priority="800" operator="lessThan">
      <formula>0</formula>
    </cfRule>
  </conditionalFormatting>
  <conditionalFormatting sqref="B607:B608">
    <cfRule type="cellIs" dxfId="753" priority="799" operator="lessThan">
      <formula>0</formula>
    </cfRule>
  </conditionalFormatting>
  <conditionalFormatting sqref="B605:B608">
    <cfRule type="cellIs" dxfId="752" priority="798" operator="lessThan">
      <formula>0</formula>
    </cfRule>
  </conditionalFormatting>
  <conditionalFormatting sqref="B589">
    <cfRule type="cellIs" dxfId="751" priority="525" operator="lessThan">
      <formula>0</formula>
    </cfRule>
  </conditionalFormatting>
  <conditionalFormatting sqref="B613:B614">
    <cfRule type="cellIs" dxfId="750" priority="796" operator="lessThan">
      <formula>0</formula>
    </cfRule>
  </conditionalFormatting>
  <conditionalFormatting sqref="B606">
    <cfRule type="cellIs" dxfId="749" priority="797" operator="lessThan">
      <formula>0</formula>
    </cfRule>
  </conditionalFormatting>
  <conditionalFormatting sqref="B611:B614">
    <cfRule type="cellIs" dxfId="748" priority="795" operator="lessThan">
      <formula>0</formula>
    </cfRule>
  </conditionalFormatting>
  <conditionalFormatting sqref="O616:Q619">
    <cfRule type="cellIs" dxfId="747" priority="277" operator="lessThan">
      <formula>0</formula>
    </cfRule>
  </conditionalFormatting>
  <conditionalFormatting sqref="O599:Q599 O601:Q602">
    <cfRule type="cellIs" dxfId="746" priority="279" operator="lessThan">
      <formula>0</formula>
    </cfRule>
  </conditionalFormatting>
  <conditionalFormatting sqref="B612">
    <cfRule type="cellIs" dxfId="745" priority="794" operator="lessThan">
      <formula>0</formula>
    </cfRule>
  </conditionalFormatting>
  <conditionalFormatting sqref="D589">
    <cfRule type="cellIs" dxfId="744" priority="519" operator="lessThan">
      <formula>0</formula>
    </cfRule>
  </conditionalFormatting>
  <conditionalFormatting sqref="O605:Q607">
    <cfRule type="cellIs" dxfId="743" priority="271" operator="lessThan">
      <formula>0</formula>
    </cfRule>
  </conditionalFormatting>
  <conditionalFormatting sqref="O626:Q629">
    <cfRule type="cellIs" dxfId="742" priority="273" operator="lessThan">
      <formula>0</formula>
    </cfRule>
  </conditionalFormatting>
  <conditionalFormatting sqref="B650 B655:B657 B663 B665:B668 B642:B645 B670">
    <cfRule type="cellIs" dxfId="741" priority="793" operator="lessThan">
      <formula>0</formula>
    </cfRule>
  </conditionalFormatting>
  <conditionalFormatting sqref="N378">
    <cfRule type="cellIs" dxfId="740" priority="785" operator="lessThan">
      <formula>0</formula>
    </cfRule>
  </conditionalFormatting>
  <conditionalFormatting sqref="N372">
    <cfRule type="cellIs" dxfId="739" priority="786" operator="lessThan">
      <formula>0</formula>
    </cfRule>
  </conditionalFormatting>
  <conditionalFormatting sqref="B387:N387">
    <cfRule type="cellIs" dxfId="738" priority="783" operator="lessThan">
      <formula>0</formula>
    </cfRule>
  </conditionalFormatting>
  <conditionalFormatting sqref="N384">
    <cfRule type="cellIs" dxfId="737" priority="784" operator="lessThan">
      <formula>0</formula>
    </cfRule>
  </conditionalFormatting>
  <conditionalFormatting sqref="B387:N387">
    <cfRule type="cellIs" dxfId="736" priority="782" operator="lessThan">
      <formula>0</formula>
    </cfRule>
  </conditionalFormatting>
  <conditionalFormatting sqref="B387:N387">
    <cfRule type="cellIs" dxfId="735" priority="779" operator="lessThan">
      <formula>0</formula>
    </cfRule>
  </conditionalFormatting>
  <conditionalFormatting sqref="B652">
    <cfRule type="cellIs" dxfId="734" priority="792" operator="lessThan">
      <formula>0</formula>
    </cfRule>
  </conditionalFormatting>
  <conditionalFormatting sqref="B653">
    <cfRule type="cellIs" dxfId="733" priority="791" operator="lessThan">
      <formula>0</formula>
    </cfRule>
  </conditionalFormatting>
  <conditionalFormatting sqref="B658">
    <cfRule type="cellIs" dxfId="732" priority="790" operator="lessThan">
      <formula>0</formula>
    </cfRule>
  </conditionalFormatting>
  <conditionalFormatting sqref="B647">
    <cfRule type="cellIs" dxfId="731" priority="789" operator="lessThan">
      <formula>0</formula>
    </cfRule>
  </conditionalFormatting>
  <conditionalFormatting sqref="O365:Q365">
    <cfRule type="cellIs" dxfId="730" priority="265" operator="lessThan">
      <formula>0</formula>
    </cfRule>
  </conditionalFormatting>
  <conditionalFormatting sqref="O371:Q371">
    <cfRule type="cellIs" dxfId="729" priority="264" operator="lessThan">
      <formula>0</formula>
    </cfRule>
  </conditionalFormatting>
  <conditionalFormatting sqref="G589">
    <cfRule type="cellIs" dxfId="728" priority="510" operator="lessThan">
      <formula>0</formula>
    </cfRule>
  </conditionalFormatting>
  <conditionalFormatting sqref="H589">
    <cfRule type="cellIs" dxfId="727" priority="507" operator="lessThan">
      <formula>0</formula>
    </cfRule>
  </conditionalFormatting>
  <conditionalFormatting sqref="B351:B354">
    <cfRule type="cellIs" dxfId="726" priority="788" operator="lessThan">
      <formula>0</formula>
    </cfRule>
  </conditionalFormatting>
  <conditionalFormatting sqref="N366">
    <cfRule type="cellIs" dxfId="725" priority="787" operator="lessThan">
      <formula>0</formula>
    </cfRule>
  </conditionalFormatting>
  <conditionalFormatting sqref="B387:N387">
    <cfRule type="cellIs" dxfId="724" priority="778" operator="lessThan">
      <formula>0</formula>
    </cfRule>
  </conditionalFormatting>
  <conditionalFormatting sqref="B387:N387">
    <cfRule type="cellIs" dxfId="723" priority="777" operator="lessThan">
      <formula>0</formula>
    </cfRule>
  </conditionalFormatting>
  <conditionalFormatting sqref="B387:N387">
    <cfRule type="cellIs" dxfId="722" priority="776" operator="lessThan">
      <formula>0</formula>
    </cfRule>
  </conditionalFormatting>
  <conditionalFormatting sqref="B393:N393">
    <cfRule type="cellIs" dxfId="721" priority="771" operator="lessThan">
      <formula>0</formula>
    </cfRule>
  </conditionalFormatting>
  <conditionalFormatting sqref="B393:N393">
    <cfRule type="cellIs" dxfId="720" priority="774" operator="lessThan">
      <formula>0</formula>
    </cfRule>
  </conditionalFormatting>
  <conditionalFormatting sqref="B393:N393">
    <cfRule type="cellIs" dxfId="719" priority="769" operator="lessThan">
      <formula>0</formula>
    </cfRule>
  </conditionalFormatting>
  <conditionalFormatting sqref="B393:N393">
    <cfRule type="cellIs" dxfId="718" priority="772" operator="lessThan">
      <formula>0</formula>
    </cfRule>
  </conditionalFormatting>
  <conditionalFormatting sqref="B393:N393">
    <cfRule type="cellIs" dxfId="717" priority="767" operator="lessThan">
      <formula>0</formula>
    </cfRule>
  </conditionalFormatting>
  <conditionalFormatting sqref="B393:N393">
    <cfRule type="cellIs" dxfId="716" priority="768" operator="lessThan">
      <formula>0</formula>
    </cfRule>
  </conditionalFormatting>
  <conditionalFormatting sqref="B399:N399">
    <cfRule type="cellIs" dxfId="715" priority="765" operator="lessThan">
      <formula>0</formula>
    </cfRule>
  </conditionalFormatting>
  <conditionalFormatting sqref="N396">
    <cfRule type="cellIs" dxfId="714" priority="766" operator="lessThan">
      <formula>0</formula>
    </cfRule>
  </conditionalFormatting>
  <conditionalFormatting sqref="B399:N399">
    <cfRule type="cellIs" dxfId="713" priority="764" operator="lessThan">
      <formula>0</formula>
    </cfRule>
  </conditionalFormatting>
  <conditionalFormatting sqref="B399:N399">
    <cfRule type="cellIs" dxfId="712" priority="763" operator="lessThan">
      <formula>0</formula>
    </cfRule>
  </conditionalFormatting>
  <conditionalFormatting sqref="B399:N399">
    <cfRule type="cellIs" dxfId="711" priority="762" operator="lessThan">
      <formula>0</formula>
    </cfRule>
  </conditionalFormatting>
  <conditionalFormatting sqref="B399:N399">
    <cfRule type="cellIs" dxfId="710" priority="761" operator="lessThan">
      <formula>0</formula>
    </cfRule>
  </conditionalFormatting>
  <conditionalFormatting sqref="B399:N399">
    <cfRule type="cellIs" dxfId="709" priority="760" operator="lessThan">
      <formula>0</formula>
    </cfRule>
  </conditionalFormatting>
  <conditionalFormatting sqref="B399:N399">
    <cfRule type="cellIs" dxfId="708" priority="759" operator="lessThan">
      <formula>0</formula>
    </cfRule>
  </conditionalFormatting>
  <conditionalFormatting sqref="B399:N399">
    <cfRule type="cellIs" dxfId="707" priority="758" operator="lessThan">
      <formula>0</formula>
    </cfRule>
  </conditionalFormatting>
  <conditionalFormatting sqref="N402">
    <cfRule type="cellIs" dxfId="706" priority="757" operator="lessThan">
      <formula>0</formula>
    </cfRule>
  </conditionalFormatting>
  <conditionalFormatting sqref="N355">
    <cfRule type="cellIs" dxfId="705" priority="756" operator="lessThan">
      <formula>0</formula>
    </cfRule>
  </conditionalFormatting>
  <conditionalFormatting sqref="N361">
    <cfRule type="cellIs" dxfId="704" priority="755" operator="lessThan">
      <formula>0</formula>
    </cfRule>
  </conditionalFormatting>
  <conditionalFormatting sqref="N361">
    <cfRule type="cellIs" dxfId="703" priority="754" operator="lessThan">
      <formula>0</formula>
    </cfRule>
  </conditionalFormatting>
  <conditionalFormatting sqref="N367">
    <cfRule type="cellIs" dxfId="702" priority="753" operator="lessThan">
      <formula>0</formula>
    </cfRule>
  </conditionalFormatting>
  <conditionalFormatting sqref="N367">
    <cfRule type="cellIs" dxfId="701" priority="752" operator="lessThan">
      <formula>0</formula>
    </cfRule>
  </conditionalFormatting>
  <conditionalFormatting sqref="N373">
    <cfRule type="cellIs" dxfId="700" priority="751" operator="lessThan">
      <formula>0</formula>
    </cfRule>
  </conditionalFormatting>
  <conditionalFormatting sqref="N373">
    <cfRule type="cellIs" dxfId="699" priority="750" operator="lessThan">
      <formula>0</formula>
    </cfRule>
  </conditionalFormatting>
  <conditionalFormatting sqref="N379">
    <cfRule type="cellIs" dxfId="698" priority="749" operator="lessThan">
      <formula>0</formula>
    </cfRule>
  </conditionalFormatting>
  <conditionalFormatting sqref="N379">
    <cfRule type="cellIs" dxfId="697" priority="748" operator="lessThan">
      <formula>0</formula>
    </cfRule>
  </conditionalFormatting>
  <conditionalFormatting sqref="N385">
    <cfRule type="cellIs" dxfId="696" priority="747" operator="lessThan">
      <formula>0</formula>
    </cfRule>
  </conditionalFormatting>
  <conditionalFormatting sqref="N385">
    <cfRule type="cellIs" dxfId="695" priority="746" operator="lessThan">
      <formula>0</formula>
    </cfRule>
  </conditionalFormatting>
  <conditionalFormatting sqref="N391">
    <cfRule type="cellIs" dxfId="694" priority="745" operator="lessThan">
      <formula>0</formula>
    </cfRule>
  </conditionalFormatting>
  <conditionalFormatting sqref="N391">
    <cfRule type="cellIs" dxfId="693" priority="744" operator="lessThan">
      <formula>0</formula>
    </cfRule>
  </conditionalFormatting>
  <conditionalFormatting sqref="N397">
    <cfRule type="cellIs" dxfId="692" priority="743" operator="lessThan">
      <formula>0</formula>
    </cfRule>
  </conditionalFormatting>
  <conditionalFormatting sqref="N397">
    <cfRule type="cellIs" dxfId="691" priority="742" operator="lessThan">
      <formula>0</formula>
    </cfRule>
  </conditionalFormatting>
  <conditionalFormatting sqref="C409:M409">
    <cfRule type="cellIs" dxfId="690" priority="741" operator="lessThan">
      <formula>0</formula>
    </cfRule>
  </conditionalFormatting>
  <conditionalFormatting sqref="C409:M409">
    <cfRule type="cellIs" dxfId="689" priority="740" operator="lessThan">
      <formula>0</formula>
    </cfRule>
  </conditionalFormatting>
  <conditionalFormatting sqref="H409">
    <cfRule type="cellIs" dxfId="688" priority="739" operator="lessThan">
      <formula>0</formula>
    </cfRule>
  </conditionalFormatting>
  <conditionalFormatting sqref="B409">
    <cfRule type="cellIs" dxfId="687" priority="738" operator="lessThan">
      <formula>0</formula>
    </cfRule>
  </conditionalFormatting>
  <conditionalFormatting sqref="B409">
    <cfRule type="cellIs" dxfId="686" priority="737" operator="lessThan">
      <formula>0</formula>
    </cfRule>
  </conditionalFormatting>
  <conditionalFormatting sqref="B405:N405">
    <cfRule type="cellIs" dxfId="685" priority="736" operator="lessThan">
      <formula>0</formula>
    </cfRule>
  </conditionalFormatting>
  <conditionalFormatting sqref="B405:N405">
    <cfRule type="cellIs" dxfId="684" priority="735" operator="lessThan">
      <formula>0</formula>
    </cfRule>
  </conditionalFormatting>
  <conditionalFormatting sqref="B405:N405">
    <cfRule type="cellIs" dxfId="683" priority="734" operator="lessThan">
      <formula>0</formula>
    </cfRule>
  </conditionalFormatting>
  <conditionalFormatting sqref="B405:N405">
    <cfRule type="cellIs" dxfId="682" priority="733" operator="lessThan">
      <formula>0</formula>
    </cfRule>
  </conditionalFormatting>
  <conditionalFormatting sqref="B405:N405">
    <cfRule type="cellIs" dxfId="681" priority="732" operator="lessThan">
      <formula>0</formula>
    </cfRule>
  </conditionalFormatting>
  <conditionalFormatting sqref="B405:N405">
    <cfRule type="cellIs" dxfId="680" priority="731" operator="lessThan">
      <formula>0</formula>
    </cfRule>
  </conditionalFormatting>
  <conditionalFormatting sqref="B405:N405">
    <cfRule type="cellIs" dxfId="679" priority="730" operator="lessThan">
      <formula>0</formula>
    </cfRule>
  </conditionalFormatting>
  <conditionalFormatting sqref="B405:N405">
    <cfRule type="cellIs" dxfId="678" priority="729" operator="lessThan">
      <formula>0</formula>
    </cfRule>
  </conditionalFormatting>
  <conditionalFormatting sqref="N408">
    <cfRule type="cellIs" dxfId="677" priority="728" operator="lessThan">
      <formula>0</formula>
    </cfRule>
  </conditionalFormatting>
  <conditionalFormatting sqref="N409">
    <cfRule type="cellIs" dxfId="676" priority="727" operator="lessThan">
      <formula>0</formula>
    </cfRule>
  </conditionalFormatting>
  <conditionalFormatting sqref="N409">
    <cfRule type="cellIs" dxfId="675" priority="726" operator="lessThan">
      <formula>0</formula>
    </cfRule>
  </conditionalFormatting>
  <conditionalFormatting sqref="C415:M415">
    <cfRule type="cellIs" dxfId="674" priority="725" operator="lessThan">
      <formula>0</formula>
    </cfRule>
  </conditionalFormatting>
  <conditionalFormatting sqref="C415:M415">
    <cfRule type="cellIs" dxfId="673" priority="724" operator="lessThan">
      <formula>0</formula>
    </cfRule>
  </conditionalFormatting>
  <conditionalFormatting sqref="H415">
    <cfRule type="cellIs" dxfId="672" priority="723" operator="lessThan">
      <formula>0</formula>
    </cfRule>
  </conditionalFormatting>
  <conditionalFormatting sqref="B415">
    <cfRule type="cellIs" dxfId="671" priority="722" operator="lessThan">
      <formula>0</formula>
    </cfRule>
  </conditionalFormatting>
  <conditionalFormatting sqref="B415">
    <cfRule type="cellIs" dxfId="670" priority="721" operator="lessThan">
      <formula>0</formula>
    </cfRule>
  </conditionalFormatting>
  <conditionalFormatting sqref="B411:N411">
    <cfRule type="cellIs" dxfId="669" priority="720" operator="lessThan">
      <formula>0</formula>
    </cfRule>
  </conditionalFormatting>
  <conditionalFormatting sqref="B411:N411">
    <cfRule type="cellIs" dxfId="668" priority="719" operator="lessThan">
      <formula>0</formula>
    </cfRule>
  </conditionalFormatting>
  <conditionalFormatting sqref="B411:N411">
    <cfRule type="cellIs" dxfId="667" priority="718" operator="lessThan">
      <formula>0</formula>
    </cfRule>
  </conditionalFormatting>
  <conditionalFormatting sqref="B411:N411">
    <cfRule type="cellIs" dxfId="666" priority="717" operator="lessThan">
      <formula>0</formula>
    </cfRule>
  </conditionalFormatting>
  <conditionalFormatting sqref="B411:N411">
    <cfRule type="cellIs" dxfId="665" priority="716" operator="lessThan">
      <formula>0</formula>
    </cfRule>
  </conditionalFormatting>
  <conditionalFormatting sqref="B411:N411">
    <cfRule type="cellIs" dxfId="664" priority="715" operator="lessThan">
      <formula>0</formula>
    </cfRule>
  </conditionalFormatting>
  <conditionalFormatting sqref="B411:N411">
    <cfRule type="cellIs" dxfId="663" priority="714" operator="lessThan">
      <formula>0</formula>
    </cfRule>
  </conditionalFormatting>
  <conditionalFormatting sqref="B411:N411">
    <cfRule type="cellIs" dxfId="662" priority="713" operator="lessThan">
      <formula>0</formula>
    </cfRule>
  </conditionalFormatting>
  <conditionalFormatting sqref="N414">
    <cfRule type="cellIs" dxfId="661" priority="712" operator="lessThan">
      <formula>0</formula>
    </cfRule>
  </conditionalFormatting>
  <conditionalFormatting sqref="N415">
    <cfRule type="cellIs" dxfId="660" priority="711" operator="lessThan">
      <formula>0</formula>
    </cfRule>
  </conditionalFormatting>
  <conditionalFormatting sqref="N415">
    <cfRule type="cellIs" dxfId="659" priority="710" operator="lessThan">
      <formula>0</formula>
    </cfRule>
  </conditionalFormatting>
  <conditionalFormatting sqref="C421:M421">
    <cfRule type="cellIs" dxfId="658" priority="709" operator="lessThan">
      <formula>0</formula>
    </cfRule>
  </conditionalFormatting>
  <conditionalFormatting sqref="C421:M421">
    <cfRule type="cellIs" dxfId="657" priority="708" operator="lessThan">
      <formula>0</formula>
    </cfRule>
  </conditionalFormatting>
  <conditionalFormatting sqref="H421">
    <cfRule type="cellIs" dxfId="656" priority="707" operator="lessThan">
      <formula>0</formula>
    </cfRule>
  </conditionalFormatting>
  <conditionalFormatting sqref="B421">
    <cfRule type="cellIs" dxfId="655" priority="706" operator="lessThan">
      <formula>0</formula>
    </cfRule>
  </conditionalFormatting>
  <conditionalFormatting sqref="B421">
    <cfRule type="cellIs" dxfId="654" priority="705" operator="lessThan">
      <formula>0</formula>
    </cfRule>
  </conditionalFormatting>
  <conditionalFormatting sqref="B417:N417">
    <cfRule type="cellIs" dxfId="653" priority="704" operator="lessThan">
      <formula>0</formula>
    </cfRule>
  </conditionalFormatting>
  <conditionalFormatting sqref="B417:N417">
    <cfRule type="cellIs" dxfId="652" priority="703" operator="lessThan">
      <formula>0</formula>
    </cfRule>
  </conditionalFormatting>
  <conditionalFormatting sqref="B417:N417">
    <cfRule type="cellIs" dxfId="651" priority="702" operator="lessThan">
      <formula>0</formula>
    </cfRule>
  </conditionalFormatting>
  <conditionalFormatting sqref="B417:N417">
    <cfRule type="cellIs" dxfId="650" priority="701" operator="lessThan">
      <formula>0</formula>
    </cfRule>
  </conditionalFormatting>
  <conditionalFormatting sqref="B417:N417">
    <cfRule type="cellIs" dxfId="649" priority="700" operator="lessThan">
      <formula>0</formula>
    </cfRule>
  </conditionalFormatting>
  <conditionalFormatting sqref="B417:N417">
    <cfRule type="cellIs" dxfId="648" priority="699" operator="lessThan">
      <formula>0</formula>
    </cfRule>
  </conditionalFormatting>
  <conditionalFormatting sqref="B417:N417">
    <cfRule type="cellIs" dxfId="647" priority="698" operator="lessThan">
      <formula>0</formula>
    </cfRule>
  </conditionalFormatting>
  <conditionalFormatting sqref="B417:N417">
    <cfRule type="cellIs" dxfId="646" priority="697" operator="lessThan">
      <formula>0</formula>
    </cfRule>
  </conditionalFormatting>
  <conditionalFormatting sqref="N420">
    <cfRule type="cellIs" dxfId="645" priority="696" operator="lessThan">
      <formula>0</formula>
    </cfRule>
  </conditionalFormatting>
  <conditionalFormatting sqref="N421">
    <cfRule type="cellIs" dxfId="644" priority="695" operator="lessThan">
      <formula>0</formula>
    </cfRule>
  </conditionalFormatting>
  <conditionalFormatting sqref="N421">
    <cfRule type="cellIs" dxfId="643" priority="694" operator="lessThan">
      <formula>0</formula>
    </cfRule>
  </conditionalFormatting>
  <conditionalFormatting sqref="C427:M427">
    <cfRule type="cellIs" dxfId="642" priority="693" operator="lessThan">
      <formula>0</formula>
    </cfRule>
  </conditionalFormatting>
  <conditionalFormatting sqref="C427:M427">
    <cfRule type="cellIs" dxfId="641" priority="692" operator="lessThan">
      <formula>0</formula>
    </cfRule>
  </conditionalFormatting>
  <conditionalFormatting sqref="H427">
    <cfRule type="cellIs" dxfId="640" priority="691" operator="lessThan">
      <formula>0</formula>
    </cfRule>
  </conditionalFormatting>
  <conditionalFormatting sqref="B427">
    <cfRule type="cellIs" dxfId="639" priority="690" operator="lessThan">
      <formula>0</formula>
    </cfRule>
  </conditionalFormatting>
  <conditionalFormatting sqref="B427">
    <cfRule type="cellIs" dxfId="638" priority="689" operator="lessThan">
      <formula>0</formula>
    </cfRule>
  </conditionalFormatting>
  <conditionalFormatting sqref="B423:N423">
    <cfRule type="cellIs" dxfId="637" priority="688" operator="lessThan">
      <formula>0</formula>
    </cfRule>
  </conditionalFormatting>
  <conditionalFormatting sqref="B423:N423">
    <cfRule type="cellIs" dxfId="636" priority="687" operator="lessThan">
      <formula>0</formula>
    </cfRule>
  </conditionalFormatting>
  <conditionalFormatting sqref="B423:N423">
    <cfRule type="cellIs" dxfId="635" priority="686" operator="lessThan">
      <formula>0</formula>
    </cfRule>
  </conditionalFormatting>
  <conditionalFormatting sqref="B423:N423">
    <cfRule type="cellIs" dxfId="634" priority="685" operator="lessThan">
      <formula>0</formula>
    </cfRule>
  </conditionalFormatting>
  <conditionalFormatting sqref="B423:N423">
    <cfRule type="cellIs" dxfId="633" priority="684" operator="lessThan">
      <formula>0</formula>
    </cfRule>
  </conditionalFormatting>
  <conditionalFormatting sqref="B423:N423">
    <cfRule type="cellIs" dxfId="632" priority="683" operator="lessThan">
      <formula>0</formula>
    </cfRule>
  </conditionalFormatting>
  <conditionalFormatting sqref="B423:N423">
    <cfRule type="cellIs" dxfId="631" priority="682" operator="lessThan">
      <formula>0</formula>
    </cfRule>
  </conditionalFormatting>
  <conditionalFormatting sqref="B423:N423">
    <cfRule type="cellIs" dxfId="630" priority="681" operator="lessThan">
      <formula>0</formula>
    </cfRule>
  </conditionalFormatting>
  <conditionalFormatting sqref="N426">
    <cfRule type="cellIs" dxfId="629" priority="680" operator="lessThan">
      <formula>0</formula>
    </cfRule>
  </conditionalFormatting>
  <conditionalFormatting sqref="C537:N537">
    <cfRule type="cellIs" dxfId="628" priority="400" operator="lessThan">
      <formula>0</formula>
    </cfRule>
  </conditionalFormatting>
  <conditionalFormatting sqref="C568:N568">
    <cfRule type="cellIs" dxfId="627" priority="397" operator="lessThan">
      <formula>0</formula>
    </cfRule>
  </conditionalFormatting>
  <conditionalFormatting sqref="I552:N552">
    <cfRule type="cellIs" dxfId="626" priority="394" operator="lessThan">
      <formula>0</formula>
    </cfRule>
  </conditionalFormatting>
  <conditionalFormatting sqref="I560:N560">
    <cfRule type="cellIs" dxfId="625" priority="391" operator="lessThan">
      <formula>0</formula>
    </cfRule>
  </conditionalFormatting>
  <conditionalFormatting sqref="B429:N429">
    <cfRule type="cellIs" dxfId="624" priority="668" operator="lessThan">
      <formula>0</formula>
    </cfRule>
  </conditionalFormatting>
  <conditionalFormatting sqref="B429:N429">
    <cfRule type="cellIs" dxfId="623" priority="667" operator="lessThan">
      <formula>0</formula>
    </cfRule>
  </conditionalFormatting>
  <conditionalFormatting sqref="B429:N429">
    <cfRule type="cellIs" dxfId="622" priority="666" operator="lessThan">
      <formula>0</formula>
    </cfRule>
  </conditionalFormatting>
  <conditionalFormatting sqref="B429:N429">
    <cfRule type="cellIs" dxfId="621" priority="665" operator="lessThan">
      <formula>0</formula>
    </cfRule>
  </conditionalFormatting>
  <conditionalFormatting sqref="N432">
    <cfRule type="cellIs" dxfId="620" priority="664" operator="lessThan">
      <formula>0</formula>
    </cfRule>
  </conditionalFormatting>
  <conditionalFormatting sqref="C439:M439">
    <cfRule type="cellIs" dxfId="619" priority="663" operator="lessThan">
      <formula>0</formula>
    </cfRule>
  </conditionalFormatting>
  <conditionalFormatting sqref="C439:M439">
    <cfRule type="cellIs" dxfId="618" priority="662" operator="lessThan">
      <formula>0</formula>
    </cfRule>
  </conditionalFormatting>
  <conditionalFormatting sqref="H439">
    <cfRule type="cellIs" dxfId="617" priority="661" operator="lessThan">
      <formula>0</formula>
    </cfRule>
  </conditionalFormatting>
  <conditionalFormatting sqref="B439">
    <cfRule type="cellIs" dxfId="616" priority="660" operator="lessThan">
      <formula>0</formula>
    </cfRule>
  </conditionalFormatting>
  <conditionalFormatting sqref="B439">
    <cfRule type="cellIs" dxfId="615" priority="659" operator="lessThan">
      <formula>0</formula>
    </cfRule>
  </conditionalFormatting>
  <conditionalFormatting sqref="B435:N435">
    <cfRule type="cellIs" dxfId="614" priority="658" operator="lessThan">
      <formula>0</formula>
    </cfRule>
  </conditionalFormatting>
  <conditionalFormatting sqref="B435:N435">
    <cfRule type="cellIs" dxfId="613" priority="657" operator="lessThan">
      <formula>0</formula>
    </cfRule>
  </conditionalFormatting>
  <conditionalFormatting sqref="C641:N645">
    <cfRule type="cellIs" dxfId="612" priority="376" operator="lessThan">
      <formula>0</formula>
    </cfRule>
  </conditionalFormatting>
  <conditionalFormatting sqref="C597:N597">
    <cfRule type="cellIs" dxfId="611" priority="375" operator="lessThan">
      <formula>0</formula>
    </cfRule>
  </conditionalFormatting>
  <conditionalFormatting sqref="C603:N603">
    <cfRule type="cellIs" dxfId="610" priority="372" operator="lessThan">
      <formula>0</formula>
    </cfRule>
  </conditionalFormatting>
  <conditionalFormatting sqref="C603:N603">
    <cfRule type="cellIs" dxfId="609" priority="371" operator="lessThan">
      <formula>0</formula>
    </cfRule>
  </conditionalFormatting>
  <conditionalFormatting sqref="C603:N603">
    <cfRule type="cellIs" dxfId="608" priority="370" operator="lessThan">
      <formula>0</formula>
    </cfRule>
  </conditionalFormatting>
  <conditionalFormatting sqref="H445">
    <cfRule type="cellIs" dxfId="607" priority="645" operator="lessThan">
      <formula>0</formula>
    </cfRule>
  </conditionalFormatting>
  <conditionalFormatting sqref="B445">
    <cfRule type="cellIs" dxfId="606" priority="644" operator="lessThan">
      <formula>0</formula>
    </cfRule>
  </conditionalFormatting>
  <conditionalFormatting sqref="B445">
    <cfRule type="cellIs" dxfId="605" priority="643" operator="lessThan">
      <formula>0</formula>
    </cfRule>
  </conditionalFormatting>
  <conditionalFormatting sqref="B441:N441">
    <cfRule type="cellIs" dxfId="604" priority="642" operator="lessThan">
      <formula>0</formula>
    </cfRule>
  </conditionalFormatting>
  <conditionalFormatting sqref="B441:N441">
    <cfRule type="cellIs" dxfId="603" priority="641" operator="lessThan">
      <formula>0</formula>
    </cfRule>
  </conditionalFormatting>
  <conditionalFormatting sqref="B441:N441">
    <cfRule type="cellIs" dxfId="602" priority="640" operator="lessThan">
      <formula>0</formula>
    </cfRule>
  </conditionalFormatting>
  <conditionalFormatting sqref="B441:N441">
    <cfRule type="cellIs" dxfId="601" priority="639" operator="lessThan">
      <formula>0</formula>
    </cfRule>
  </conditionalFormatting>
  <conditionalFormatting sqref="B441:N441">
    <cfRule type="cellIs" dxfId="600" priority="638" operator="lessThan">
      <formula>0</formula>
    </cfRule>
  </conditionalFormatting>
  <conditionalFormatting sqref="B441:N441">
    <cfRule type="cellIs" dxfId="599" priority="637" operator="lessThan">
      <formula>0</formula>
    </cfRule>
  </conditionalFormatting>
  <conditionalFormatting sqref="B441:N441">
    <cfRule type="cellIs" dxfId="598" priority="636" operator="lessThan">
      <formula>0</formula>
    </cfRule>
  </conditionalFormatting>
  <conditionalFormatting sqref="B441:N441">
    <cfRule type="cellIs" dxfId="597" priority="635" operator="lessThan">
      <formula>0</formula>
    </cfRule>
  </conditionalFormatting>
  <conditionalFormatting sqref="N444">
    <cfRule type="cellIs" dxfId="596" priority="634" operator="lessThan">
      <formula>0</formula>
    </cfRule>
  </conditionalFormatting>
  <conditionalFormatting sqref="N445">
    <cfRule type="cellIs" dxfId="595" priority="633" operator="lessThan">
      <formula>0</formula>
    </cfRule>
  </conditionalFormatting>
  <conditionalFormatting sqref="N445">
    <cfRule type="cellIs" dxfId="594" priority="632" operator="lessThan">
      <formula>0</formula>
    </cfRule>
  </conditionalFormatting>
  <conditionalFormatting sqref="C452:M452">
    <cfRule type="cellIs" dxfId="593" priority="631" operator="lessThan">
      <formula>0</formula>
    </cfRule>
  </conditionalFormatting>
  <conditionalFormatting sqref="C452:M452">
    <cfRule type="cellIs" dxfId="592" priority="630" operator="lessThan">
      <formula>0</formula>
    </cfRule>
  </conditionalFormatting>
  <conditionalFormatting sqref="H452">
    <cfRule type="cellIs" dxfId="591" priority="629" operator="lessThan">
      <formula>0</formula>
    </cfRule>
  </conditionalFormatting>
  <conditionalFormatting sqref="B452">
    <cfRule type="cellIs" dxfId="590" priority="628" operator="lessThan">
      <formula>0</formula>
    </cfRule>
  </conditionalFormatting>
  <conditionalFormatting sqref="B452">
    <cfRule type="cellIs" dxfId="589" priority="627" operator="lessThan">
      <formula>0</formula>
    </cfRule>
  </conditionalFormatting>
  <conditionalFormatting sqref="B448:N448">
    <cfRule type="cellIs" dxfId="588" priority="626" operator="lessThan">
      <formula>0</formula>
    </cfRule>
  </conditionalFormatting>
  <conditionalFormatting sqref="B448:N448">
    <cfRule type="cellIs" dxfId="587" priority="625" operator="lessThan">
      <formula>0</formula>
    </cfRule>
  </conditionalFormatting>
  <conditionalFormatting sqref="B448:N448">
    <cfRule type="cellIs" dxfId="586" priority="624" operator="lessThan">
      <formula>0</formula>
    </cfRule>
  </conditionalFormatting>
  <conditionalFormatting sqref="B448:N448">
    <cfRule type="cellIs" dxfId="585" priority="623" operator="lessThan">
      <formula>0</formula>
    </cfRule>
  </conditionalFormatting>
  <conditionalFormatting sqref="B448:N448">
    <cfRule type="cellIs" dxfId="584" priority="622" operator="lessThan">
      <formula>0</formula>
    </cfRule>
  </conditionalFormatting>
  <conditionalFormatting sqref="B448:N448">
    <cfRule type="cellIs" dxfId="583" priority="621" operator="lessThan">
      <formula>0</formula>
    </cfRule>
  </conditionalFormatting>
  <conditionalFormatting sqref="B448:N448">
    <cfRule type="cellIs" dxfId="582" priority="620" operator="lessThan">
      <formula>0</formula>
    </cfRule>
  </conditionalFormatting>
  <conditionalFormatting sqref="B448:N448">
    <cfRule type="cellIs" dxfId="581" priority="619" operator="lessThan">
      <formula>0</formula>
    </cfRule>
  </conditionalFormatting>
  <conditionalFormatting sqref="N451">
    <cfRule type="cellIs" dxfId="580" priority="618" operator="lessThan">
      <formula>0</formula>
    </cfRule>
  </conditionalFormatting>
  <conditionalFormatting sqref="N452">
    <cfRule type="cellIs" dxfId="579" priority="617" operator="lessThan">
      <formula>0</formula>
    </cfRule>
  </conditionalFormatting>
  <conditionalFormatting sqref="N452">
    <cfRule type="cellIs" dxfId="578" priority="616" operator="lessThan">
      <formula>0</formula>
    </cfRule>
  </conditionalFormatting>
  <conditionalFormatting sqref="C458:M458">
    <cfRule type="cellIs" dxfId="577" priority="615" operator="lessThan">
      <formula>0</formula>
    </cfRule>
  </conditionalFormatting>
  <conditionalFormatting sqref="C458:M458">
    <cfRule type="cellIs" dxfId="576" priority="614" operator="lessThan">
      <formula>0</formula>
    </cfRule>
  </conditionalFormatting>
  <conditionalFormatting sqref="H458">
    <cfRule type="cellIs" dxfId="575" priority="613" operator="lessThan">
      <formula>0</formula>
    </cfRule>
  </conditionalFormatting>
  <conditionalFormatting sqref="B458">
    <cfRule type="cellIs" dxfId="574" priority="612" operator="lessThan">
      <formula>0</formula>
    </cfRule>
  </conditionalFormatting>
  <conditionalFormatting sqref="B458">
    <cfRule type="cellIs" dxfId="573" priority="611" operator="lessThan">
      <formula>0</formula>
    </cfRule>
  </conditionalFormatting>
  <conditionalFormatting sqref="S505">
    <cfRule type="cellIs" dxfId="572" priority="333" operator="lessThan">
      <formula>0</formula>
    </cfRule>
  </conditionalFormatting>
  <conditionalFormatting sqref="R505">
    <cfRule type="cellIs" dxfId="571" priority="332" operator="lessThan">
      <formula>0</formula>
    </cfRule>
  </conditionalFormatting>
  <conditionalFormatting sqref="S513">
    <cfRule type="cellIs" dxfId="570" priority="330" operator="lessThan">
      <formula>0</formula>
    </cfRule>
  </conditionalFormatting>
  <conditionalFormatting sqref="R513">
    <cfRule type="cellIs" dxfId="569" priority="329" operator="lessThan">
      <formula>0</formula>
    </cfRule>
  </conditionalFormatting>
  <conditionalFormatting sqref="S522">
    <cfRule type="cellIs" dxfId="568" priority="327" operator="lessThan">
      <formula>0</formula>
    </cfRule>
  </conditionalFormatting>
  <conditionalFormatting sqref="R522">
    <cfRule type="cellIs" dxfId="567" priority="326" operator="lessThan">
      <formula>0</formula>
    </cfRule>
  </conditionalFormatting>
  <conditionalFormatting sqref="S530">
    <cfRule type="cellIs" dxfId="566" priority="324" operator="lessThan">
      <formula>0</formula>
    </cfRule>
  </conditionalFormatting>
  <conditionalFormatting sqref="C461:C464">
    <cfRule type="expression" dxfId="565" priority="598">
      <formula>C461/B461&gt;1</formula>
    </cfRule>
    <cfRule type="expression" dxfId="564" priority="599">
      <formula>C461/B461&lt;1</formula>
    </cfRule>
  </conditionalFormatting>
  <conditionalFormatting sqref="S538">
    <cfRule type="cellIs" dxfId="563" priority="321" operator="lessThan">
      <formula>0</formula>
    </cfRule>
  </conditionalFormatting>
  <conditionalFormatting sqref="D461:N464">
    <cfRule type="expression" dxfId="562" priority="595">
      <formula>D461/C461&gt;1</formula>
    </cfRule>
    <cfRule type="expression" dxfId="561" priority="596">
      <formula>D461/C461&lt;1</formula>
    </cfRule>
  </conditionalFormatting>
  <conditionalFormatting sqref="S553">
    <cfRule type="cellIs" dxfId="560" priority="318" operator="lessThan">
      <formula>0</formula>
    </cfRule>
  </conditionalFormatting>
  <conditionalFormatting sqref="B461:B464 B552:N552 B560:N560 B575:N575 B589:N589">
    <cfRule type="expression" dxfId="559" priority="592">
      <formula>B461/#REF!&gt;1</formula>
    </cfRule>
    <cfRule type="expression" dxfId="558" priority="593">
      <formula>B461/#REF!&lt;1</formula>
    </cfRule>
  </conditionalFormatting>
  <conditionalFormatting sqref="S561">
    <cfRule type="cellIs" dxfId="557" priority="315" operator="lessThan">
      <formula>0</formula>
    </cfRule>
  </conditionalFormatting>
  <conditionalFormatting sqref="B512">
    <cfRule type="expression" dxfId="556" priority="589">
      <formula>B512/#REF!&gt;1</formula>
    </cfRule>
    <cfRule type="expression" dxfId="555" priority="590">
      <formula>B512/#REF!&lt;1</formula>
    </cfRule>
  </conditionalFormatting>
  <conditionalFormatting sqref="S590">
    <cfRule type="cellIs" dxfId="554" priority="312" operator="lessThan">
      <formula>0</formula>
    </cfRule>
  </conditionalFormatting>
  <conditionalFormatting sqref="C512">
    <cfRule type="expression" dxfId="553" priority="586">
      <formula>C512/B512&gt;1</formula>
    </cfRule>
    <cfRule type="expression" dxfId="552" priority="587">
      <formula>C512/B512&lt;1</formula>
    </cfRule>
  </conditionalFormatting>
  <conditionalFormatting sqref="D512">
    <cfRule type="cellIs" dxfId="551" priority="585" operator="lessThan">
      <formula>0</formula>
    </cfRule>
  </conditionalFormatting>
  <conditionalFormatting sqref="D512">
    <cfRule type="expression" dxfId="550" priority="583">
      <formula>D512/C512&gt;1</formula>
    </cfRule>
    <cfRule type="expression" dxfId="549" priority="584">
      <formula>D512/C512&lt;1</formula>
    </cfRule>
  </conditionalFormatting>
  <conditionalFormatting sqref="E512">
    <cfRule type="cellIs" dxfId="548" priority="582" operator="lessThan">
      <formula>0</formula>
    </cfRule>
  </conditionalFormatting>
  <conditionalFormatting sqref="E512">
    <cfRule type="expression" dxfId="547" priority="580">
      <formula>E512/D512&gt;1</formula>
    </cfRule>
    <cfRule type="expression" dxfId="546" priority="581">
      <formula>E512/D512&lt;1</formula>
    </cfRule>
  </conditionalFormatting>
  <conditionalFormatting sqref="F512">
    <cfRule type="cellIs" dxfId="545" priority="579" operator="lessThan">
      <formula>0</formula>
    </cfRule>
  </conditionalFormatting>
  <conditionalFormatting sqref="F512">
    <cfRule type="expression" dxfId="544" priority="577">
      <formula>F512/E512&gt;1</formula>
    </cfRule>
    <cfRule type="expression" dxfId="543" priority="578">
      <formula>F512/E512&lt;1</formula>
    </cfRule>
  </conditionalFormatting>
  <conditionalFormatting sqref="G512">
    <cfRule type="cellIs" dxfId="542" priority="576" operator="lessThan">
      <formula>0</formula>
    </cfRule>
  </conditionalFormatting>
  <conditionalFormatting sqref="G512">
    <cfRule type="expression" dxfId="541" priority="574">
      <formula>G512/F512&gt;1</formula>
    </cfRule>
    <cfRule type="expression" dxfId="540" priority="575">
      <formula>G512/F512&lt;1</formula>
    </cfRule>
  </conditionalFormatting>
  <conditionalFormatting sqref="H512">
    <cfRule type="cellIs" dxfId="539" priority="573" operator="lessThan">
      <formula>0</formula>
    </cfRule>
  </conditionalFormatting>
  <conditionalFormatting sqref="H512">
    <cfRule type="expression" dxfId="538" priority="571">
      <formula>H512/G512&gt;1</formula>
    </cfRule>
    <cfRule type="expression" dxfId="537" priority="572">
      <formula>H512/G512&lt;1</formula>
    </cfRule>
  </conditionalFormatting>
  <conditionalFormatting sqref="I512:N512">
    <cfRule type="cellIs" dxfId="536" priority="570" operator="lessThan">
      <formula>0</formula>
    </cfRule>
  </conditionalFormatting>
  <conditionalFormatting sqref="I512:N512">
    <cfRule type="expression" dxfId="535" priority="568">
      <formula>I512/H512&gt;1</formula>
    </cfRule>
    <cfRule type="expression" dxfId="534" priority="569">
      <formula>I512/H512&lt;1</formula>
    </cfRule>
  </conditionalFormatting>
  <conditionalFormatting sqref="B552">
    <cfRule type="cellIs" dxfId="533" priority="567" operator="lessThan">
      <formula>0</formula>
    </cfRule>
  </conditionalFormatting>
  <conditionalFormatting sqref="B552">
    <cfRule type="expression" dxfId="532" priority="565">
      <formula>B552/#REF!&gt;1</formula>
    </cfRule>
    <cfRule type="expression" dxfId="531" priority="566">
      <formula>B552/#REF!&lt;1</formula>
    </cfRule>
  </conditionalFormatting>
  <conditionalFormatting sqref="C552">
    <cfRule type="cellIs" dxfId="530" priority="564" operator="lessThan">
      <formula>0</formula>
    </cfRule>
  </conditionalFormatting>
  <conditionalFormatting sqref="C552">
    <cfRule type="expression" dxfId="529" priority="562">
      <formula>C552/B552&gt;1</formula>
    </cfRule>
    <cfRule type="expression" dxfId="528" priority="563">
      <formula>C552/B552&lt;1</formula>
    </cfRule>
  </conditionalFormatting>
  <conditionalFormatting sqref="D552">
    <cfRule type="cellIs" dxfId="527" priority="561" operator="lessThan">
      <formula>0</formula>
    </cfRule>
  </conditionalFormatting>
  <conditionalFormatting sqref="D552">
    <cfRule type="expression" dxfId="526" priority="559">
      <formula>D552/C552&gt;1</formula>
    </cfRule>
    <cfRule type="expression" dxfId="525" priority="560">
      <formula>D552/C552&lt;1</formula>
    </cfRule>
  </conditionalFormatting>
  <conditionalFormatting sqref="E552">
    <cfRule type="cellIs" dxfId="524" priority="558" operator="lessThan">
      <formula>0</formula>
    </cfRule>
  </conditionalFormatting>
  <conditionalFormatting sqref="E552">
    <cfRule type="expression" dxfId="523" priority="556">
      <formula>E552/D552&gt;1</formula>
    </cfRule>
    <cfRule type="expression" dxfId="522" priority="557">
      <formula>E552/D552&lt;1</formula>
    </cfRule>
  </conditionalFormatting>
  <conditionalFormatting sqref="F552">
    <cfRule type="cellIs" dxfId="521" priority="555" operator="lessThan">
      <formula>0</formula>
    </cfRule>
  </conditionalFormatting>
  <conditionalFormatting sqref="F552">
    <cfRule type="expression" dxfId="520" priority="553">
      <formula>F552/E552&gt;1</formula>
    </cfRule>
    <cfRule type="expression" dxfId="519" priority="554">
      <formula>F552/E552&lt;1</formula>
    </cfRule>
  </conditionalFormatting>
  <conditionalFormatting sqref="G552">
    <cfRule type="cellIs" dxfId="518" priority="552" operator="lessThan">
      <formula>0</formula>
    </cfRule>
  </conditionalFormatting>
  <conditionalFormatting sqref="G552">
    <cfRule type="expression" dxfId="517" priority="550">
      <formula>G552/F552&gt;1</formula>
    </cfRule>
    <cfRule type="expression" dxfId="516" priority="551">
      <formula>G552/F552&lt;1</formula>
    </cfRule>
  </conditionalFormatting>
  <conditionalFormatting sqref="H552">
    <cfRule type="cellIs" dxfId="515" priority="549" operator="lessThan">
      <formula>0</formula>
    </cfRule>
  </conditionalFormatting>
  <conditionalFormatting sqref="H552">
    <cfRule type="expression" dxfId="514" priority="547">
      <formula>H552/G552&gt;1</formula>
    </cfRule>
    <cfRule type="expression" dxfId="513" priority="548">
      <formula>H552/G552&lt;1</formula>
    </cfRule>
  </conditionalFormatting>
  <conditionalFormatting sqref="B560">
    <cfRule type="cellIs" dxfId="512" priority="546" operator="lessThan">
      <formula>0</formula>
    </cfRule>
  </conditionalFormatting>
  <conditionalFormatting sqref="B560">
    <cfRule type="expression" dxfId="511" priority="544">
      <formula>B560/#REF!&gt;1</formula>
    </cfRule>
    <cfRule type="expression" dxfId="510" priority="545">
      <formula>B560/#REF!&lt;1</formula>
    </cfRule>
  </conditionalFormatting>
  <conditionalFormatting sqref="C560">
    <cfRule type="cellIs" dxfId="509" priority="543" operator="lessThan">
      <formula>0</formula>
    </cfRule>
  </conditionalFormatting>
  <conditionalFormatting sqref="C560">
    <cfRule type="expression" dxfId="508" priority="541">
      <formula>C560/B560&gt;1</formula>
    </cfRule>
    <cfRule type="expression" dxfId="507" priority="542">
      <formula>C560/B560&lt;1</formula>
    </cfRule>
  </conditionalFormatting>
  <conditionalFormatting sqref="D560">
    <cfRule type="cellIs" dxfId="506" priority="540" operator="lessThan">
      <formula>0</formula>
    </cfRule>
  </conditionalFormatting>
  <conditionalFormatting sqref="D560">
    <cfRule type="expression" dxfId="505" priority="538">
      <formula>D560/C560&gt;1</formula>
    </cfRule>
    <cfRule type="expression" dxfId="504" priority="539">
      <formula>D560/C560&lt;1</formula>
    </cfRule>
  </conditionalFormatting>
  <conditionalFormatting sqref="E560">
    <cfRule type="cellIs" dxfId="503" priority="537" operator="lessThan">
      <formula>0</formula>
    </cfRule>
  </conditionalFormatting>
  <conditionalFormatting sqref="E560">
    <cfRule type="expression" dxfId="502" priority="535">
      <formula>E560/D560&gt;1</formula>
    </cfRule>
    <cfRule type="expression" dxfId="501" priority="536">
      <formula>E560/D560&lt;1</formula>
    </cfRule>
  </conditionalFormatting>
  <conditionalFormatting sqref="F560">
    <cfRule type="cellIs" dxfId="500" priority="534" operator="lessThan">
      <formula>0</formula>
    </cfRule>
  </conditionalFormatting>
  <conditionalFormatting sqref="F560">
    <cfRule type="expression" dxfId="499" priority="532">
      <formula>F560/E560&gt;1</formula>
    </cfRule>
    <cfRule type="expression" dxfId="498" priority="533">
      <formula>F560/E560&lt;1</formula>
    </cfRule>
  </conditionalFormatting>
  <conditionalFormatting sqref="G560">
    <cfRule type="cellIs" dxfId="497" priority="531" operator="lessThan">
      <formula>0</formula>
    </cfRule>
  </conditionalFormatting>
  <conditionalFormatting sqref="G560">
    <cfRule type="expression" dxfId="496" priority="529">
      <formula>G560/F560&gt;1</formula>
    </cfRule>
    <cfRule type="expression" dxfId="495" priority="530">
      <formula>G560/F560&lt;1</formula>
    </cfRule>
  </conditionalFormatting>
  <conditionalFormatting sqref="H560">
    <cfRule type="cellIs" dxfId="494" priority="528" operator="lessThan">
      <formula>0</formula>
    </cfRule>
  </conditionalFormatting>
  <conditionalFormatting sqref="H560">
    <cfRule type="expression" dxfId="493" priority="526">
      <formula>H560/G560&gt;1</formula>
    </cfRule>
    <cfRule type="expression" dxfId="492" priority="527">
      <formula>H560/G560&lt;1</formula>
    </cfRule>
  </conditionalFormatting>
  <conditionalFormatting sqref="O616:Q619">
    <cfRule type="cellIs" dxfId="491" priority="278" operator="lessThan">
      <formula>0</formula>
    </cfRule>
  </conditionalFormatting>
  <conditionalFormatting sqref="B589">
    <cfRule type="expression" dxfId="490" priority="523">
      <formula>B589/#REF!&gt;1</formula>
    </cfRule>
    <cfRule type="expression" dxfId="489" priority="524">
      <formula>B589/#REF!&lt;1</formula>
    </cfRule>
  </conditionalFormatting>
  <conditionalFormatting sqref="C589">
    <cfRule type="cellIs" dxfId="488" priority="522" operator="lessThan">
      <formula>0</formula>
    </cfRule>
  </conditionalFormatting>
  <conditionalFormatting sqref="C589">
    <cfRule type="expression" dxfId="487" priority="520">
      <formula>C589/B589&gt;1</formula>
    </cfRule>
    <cfRule type="expression" dxfId="486" priority="521">
      <formula>C589/B589&lt;1</formula>
    </cfRule>
  </conditionalFormatting>
  <conditionalFormatting sqref="O605:Q607">
    <cfRule type="cellIs" dxfId="485" priority="272" operator="lessThan">
      <formula>0</formula>
    </cfRule>
  </conditionalFormatting>
  <conditionalFormatting sqref="D589">
    <cfRule type="expression" dxfId="484" priority="517">
      <formula>D589/C589&gt;1</formula>
    </cfRule>
    <cfRule type="expression" dxfId="483" priority="518">
      <formula>D589/C589&lt;1</formula>
    </cfRule>
  </conditionalFormatting>
  <conditionalFormatting sqref="E589">
    <cfRule type="cellIs" dxfId="482" priority="516" operator="lessThan">
      <formula>0</formula>
    </cfRule>
  </conditionalFormatting>
  <conditionalFormatting sqref="E589">
    <cfRule type="expression" dxfId="481" priority="514">
      <formula>E589/D589&gt;1</formula>
    </cfRule>
    <cfRule type="expression" dxfId="480" priority="515">
      <formula>E589/D589&lt;1</formula>
    </cfRule>
  </conditionalFormatting>
  <conditionalFormatting sqref="F589">
    <cfRule type="cellIs" dxfId="479" priority="513" operator="lessThan">
      <formula>0</formula>
    </cfRule>
  </conditionalFormatting>
  <conditionalFormatting sqref="F589">
    <cfRule type="expression" dxfId="478" priority="511">
      <formula>F589/E589&gt;1</formula>
    </cfRule>
    <cfRule type="expression" dxfId="477" priority="512">
      <formula>F589/E589&lt;1</formula>
    </cfRule>
  </conditionalFormatting>
  <conditionalFormatting sqref="O377:Q377">
    <cfRule type="cellIs" dxfId="476" priority="263" operator="lessThan">
      <formula>0</formula>
    </cfRule>
  </conditionalFormatting>
  <conditionalFormatting sqref="G589">
    <cfRule type="expression" dxfId="475" priority="508">
      <formula>G589/F589&gt;1</formula>
    </cfRule>
    <cfRule type="expression" dxfId="474" priority="509">
      <formula>G589/F589&lt;1</formula>
    </cfRule>
  </conditionalFormatting>
  <conditionalFormatting sqref="O366:Q366">
    <cfRule type="cellIs" dxfId="473" priority="262" operator="lessThan">
      <formula>0</formula>
    </cfRule>
  </conditionalFormatting>
  <conditionalFormatting sqref="H589">
    <cfRule type="expression" dxfId="472" priority="505">
      <formula>H589/G589&gt;1</formula>
    </cfRule>
    <cfRule type="expression" dxfId="471" priority="506">
      <formula>H589/G589&lt;1</formula>
    </cfRule>
  </conditionalFormatting>
  <conditionalFormatting sqref="N596">
    <cfRule type="cellIs" dxfId="470" priority="504" operator="lessThan">
      <formula>0</formula>
    </cfRule>
  </conditionalFormatting>
  <conditionalFormatting sqref="O387:Q387">
    <cfRule type="cellIs" dxfId="469" priority="257" operator="lessThan">
      <formula>0</formula>
    </cfRule>
  </conditionalFormatting>
  <conditionalFormatting sqref="O387:Q387">
    <cfRule type="cellIs" dxfId="468" priority="258" operator="lessThan">
      <formula>0</formula>
    </cfRule>
  </conditionalFormatting>
  <conditionalFormatting sqref="O387:Q387">
    <cfRule type="cellIs" dxfId="467" priority="255" operator="lessThan">
      <formula>0</formula>
    </cfRule>
  </conditionalFormatting>
  <conditionalFormatting sqref="O387:Q387">
    <cfRule type="cellIs" dxfId="466" priority="256" operator="lessThan">
      <formula>0</formula>
    </cfRule>
  </conditionalFormatting>
  <conditionalFormatting sqref="N600">
    <cfRule type="cellIs" dxfId="465" priority="503" operator="lessThan">
      <formula>0</formula>
    </cfRule>
  </conditionalFormatting>
  <conditionalFormatting sqref="N600">
    <cfRule type="cellIs" dxfId="464" priority="502" operator="lessThan">
      <formula>0</formula>
    </cfRule>
  </conditionalFormatting>
  <conditionalFormatting sqref="R363">
    <cfRule type="cellIs" dxfId="463" priority="501" operator="lessThan">
      <formula>0</formula>
    </cfRule>
  </conditionalFormatting>
  <conditionalFormatting sqref="R364:R365">
    <cfRule type="cellIs" dxfId="462" priority="500" operator="lessThan">
      <formula>0</formula>
    </cfRule>
  </conditionalFormatting>
  <conditionalFormatting sqref="R461:R464">
    <cfRule type="cellIs" dxfId="461" priority="499" operator="lessThan">
      <formula>0</formula>
    </cfRule>
  </conditionalFormatting>
  <conditionalFormatting sqref="R361">
    <cfRule type="cellIs" dxfId="460" priority="498" operator="lessThan">
      <formula>0</formula>
    </cfRule>
  </conditionalFormatting>
  <conditionalFormatting sqref="R366:R367">
    <cfRule type="cellIs" dxfId="459" priority="497" operator="lessThan">
      <formula>0</formula>
    </cfRule>
  </conditionalFormatting>
  <conditionalFormatting sqref="R369:R373">
    <cfRule type="cellIs" dxfId="458" priority="496" operator="lessThan">
      <formula>0</formula>
    </cfRule>
  </conditionalFormatting>
  <conditionalFormatting sqref="R378:R379">
    <cfRule type="cellIs" dxfId="457" priority="495" operator="lessThan">
      <formula>0</formula>
    </cfRule>
  </conditionalFormatting>
  <conditionalFormatting sqref="R384:R385">
    <cfRule type="cellIs" dxfId="456" priority="494" operator="lessThan">
      <formula>0</formula>
    </cfRule>
  </conditionalFormatting>
  <conditionalFormatting sqref="R390:R391">
    <cfRule type="cellIs" dxfId="455" priority="493" operator="lessThan">
      <formula>0</formula>
    </cfRule>
  </conditionalFormatting>
  <conditionalFormatting sqref="R396:R397">
    <cfRule type="cellIs" dxfId="454" priority="492" operator="lessThan">
      <formula>0</formula>
    </cfRule>
  </conditionalFormatting>
  <conditionalFormatting sqref="R402">
    <cfRule type="cellIs" dxfId="453" priority="491" operator="lessThan">
      <formula>0</formula>
    </cfRule>
  </conditionalFormatting>
  <conditionalFormatting sqref="R408:R409">
    <cfRule type="cellIs" dxfId="452" priority="490" operator="lessThan">
      <formula>0</formula>
    </cfRule>
  </conditionalFormatting>
  <conditionalFormatting sqref="R414:R415">
    <cfRule type="cellIs" dxfId="451" priority="489" operator="lessThan">
      <formula>0</formula>
    </cfRule>
  </conditionalFormatting>
  <conditionalFormatting sqref="R420:R421">
    <cfRule type="cellIs" dxfId="450" priority="488" operator="lessThan">
      <formula>0</formula>
    </cfRule>
  </conditionalFormatting>
  <conditionalFormatting sqref="R426:R427">
    <cfRule type="cellIs" dxfId="449" priority="487" operator="lessThan">
      <formula>0</formula>
    </cfRule>
  </conditionalFormatting>
  <conditionalFormatting sqref="R432:R433">
    <cfRule type="cellIs" dxfId="448" priority="486" operator="lessThan">
      <formula>0</formula>
    </cfRule>
  </conditionalFormatting>
  <conditionalFormatting sqref="R438:R439">
    <cfRule type="cellIs" dxfId="447" priority="485" operator="lessThan">
      <formula>0</formula>
    </cfRule>
  </conditionalFormatting>
  <conditionalFormatting sqref="R444:R445">
    <cfRule type="cellIs" dxfId="446" priority="484" operator="lessThan">
      <formula>0</formula>
    </cfRule>
  </conditionalFormatting>
  <conditionalFormatting sqref="R451:R452">
    <cfRule type="cellIs" dxfId="445" priority="483" operator="lessThan">
      <formula>0</formula>
    </cfRule>
  </conditionalFormatting>
  <conditionalFormatting sqref="R457:R458">
    <cfRule type="cellIs" dxfId="444" priority="482" operator="lessThan">
      <formula>0</formula>
    </cfRule>
  </conditionalFormatting>
  <conditionalFormatting sqref="R465">
    <cfRule type="cellIs" dxfId="443" priority="481" operator="lessThan">
      <formula>0</formula>
    </cfRule>
  </conditionalFormatting>
  <conditionalFormatting sqref="R472">
    <cfRule type="cellIs" dxfId="442" priority="480" operator="lessThan">
      <formula>0</formula>
    </cfRule>
  </conditionalFormatting>
  <conditionalFormatting sqref="R503:R504">
    <cfRule type="cellIs" dxfId="441" priority="479" operator="lessThan">
      <formula>0</formula>
    </cfRule>
  </conditionalFormatting>
  <conditionalFormatting sqref="R511:R512">
    <cfRule type="cellIs" dxfId="440" priority="478" operator="lessThan">
      <formula>0</formula>
    </cfRule>
  </conditionalFormatting>
  <conditionalFormatting sqref="R520:R521">
    <cfRule type="cellIs" dxfId="439" priority="477" operator="lessThan">
      <formula>0</formula>
    </cfRule>
  </conditionalFormatting>
  <conditionalFormatting sqref="R528:R529">
    <cfRule type="cellIs" dxfId="438" priority="476" operator="lessThan">
      <formula>0</formula>
    </cfRule>
  </conditionalFormatting>
  <conditionalFormatting sqref="R544:R545">
    <cfRule type="cellIs" dxfId="437" priority="475" operator="lessThan">
      <formula>0</formula>
    </cfRule>
  </conditionalFormatting>
  <conditionalFormatting sqref="R536:R537">
    <cfRule type="cellIs" dxfId="436" priority="474" operator="lessThan">
      <formula>0</formula>
    </cfRule>
  </conditionalFormatting>
  <conditionalFormatting sqref="R551:R552">
    <cfRule type="cellIs" dxfId="435" priority="473" operator="lessThan">
      <formula>0</formula>
    </cfRule>
  </conditionalFormatting>
  <conditionalFormatting sqref="R559:R560">
    <cfRule type="cellIs" dxfId="434" priority="472" operator="lessThan">
      <formula>0</formula>
    </cfRule>
  </conditionalFormatting>
  <conditionalFormatting sqref="R567:R568">
    <cfRule type="cellIs" dxfId="433" priority="471" operator="lessThan">
      <formula>0</formula>
    </cfRule>
  </conditionalFormatting>
  <conditionalFormatting sqref="R574:R575">
    <cfRule type="cellIs" dxfId="432" priority="470" operator="lessThan">
      <formula>0</formula>
    </cfRule>
  </conditionalFormatting>
  <conditionalFormatting sqref="R581:R582">
    <cfRule type="cellIs" dxfId="431" priority="469" operator="lessThan">
      <formula>0</formula>
    </cfRule>
  </conditionalFormatting>
  <conditionalFormatting sqref="R588:R589">
    <cfRule type="cellIs" dxfId="430" priority="468" operator="lessThan">
      <formula>0</formula>
    </cfRule>
  </conditionalFormatting>
  <conditionalFormatting sqref="R596:R597">
    <cfRule type="cellIs" dxfId="429" priority="467" operator="lessThan">
      <formula>0</formula>
    </cfRule>
  </conditionalFormatting>
  <conditionalFormatting sqref="R603">
    <cfRule type="cellIs" dxfId="428" priority="466" operator="lessThan">
      <formula>0</formula>
    </cfRule>
  </conditionalFormatting>
  <conditionalFormatting sqref="R608">
    <cfRule type="cellIs" dxfId="427" priority="465" operator="lessThan">
      <formula>0</formula>
    </cfRule>
  </conditionalFormatting>
  <conditionalFormatting sqref="O405:Q405">
    <cfRule type="cellIs" dxfId="426" priority="215" operator="lessThan">
      <formula>0</formula>
    </cfRule>
  </conditionalFormatting>
  <conditionalFormatting sqref="R632:R634">
    <cfRule type="cellIs" dxfId="425" priority="464" operator="lessThan">
      <formula>0</formula>
    </cfRule>
  </conditionalFormatting>
  <conditionalFormatting sqref="I710:N710 R708:S711">
    <cfRule type="cellIs" dxfId="424" priority="458" operator="lessThan">
      <formula>0</formula>
    </cfRule>
  </conditionalFormatting>
  <conditionalFormatting sqref="R636:R637 R641:R645">
    <cfRule type="cellIs" dxfId="423" priority="463" operator="lessThan">
      <formula>0</formula>
    </cfRule>
  </conditionalFormatting>
  <conditionalFormatting sqref="R648">
    <cfRule type="cellIs" dxfId="422" priority="462" operator="lessThan">
      <formula>0</formula>
    </cfRule>
  </conditionalFormatting>
  <conditionalFormatting sqref="R649">
    <cfRule type="cellIs" dxfId="421" priority="461" operator="lessThan">
      <formula>0</formula>
    </cfRule>
  </conditionalFormatting>
  <conditionalFormatting sqref="R651">
    <cfRule type="cellIs" dxfId="420" priority="460" operator="lessThan">
      <formula>0</formula>
    </cfRule>
  </conditionalFormatting>
  <conditionalFormatting sqref="R652">
    <cfRule type="cellIs" dxfId="419" priority="459" operator="lessThan">
      <formula>0</formula>
    </cfRule>
  </conditionalFormatting>
  <conditionalFormatting sqref="D654:N654 D651:N651 D648:N649 D632:N634">
    <cfRule type="expression" dxfId="418" priority="431">
      <formula>D632/C632&gt;1</formula>
    </cfRule>
    <cfRule type="expression" dxfId="417" priority="432">
      <formula>D632/C632&lt;1</formula>
    </cfRule>
  </conditionalFormatting>
  <conditionalFormatting sqref="C507:C510">
    <cfRule type="cellIs" dxfId="416" priority="457" operator="lessThan">
      <formula>0</formula>
    </cfRule>
  </conditionalFormatting>
  <conditionalFormatting sqref="C507:C510">
    <cfRule type="expression" dxfId="415" priority="455">
      <formula>C507/B507&gt;1</formula>
    </cfRule>
    <cfRule type="expression" dxfId="414" priority="456">
      <formula>C507/B507&lt;1</formula>
    </cfRule>
  </conditionalFormatting>
  <conditionalFormatting sqref="D507:N510">
    <cfRule type="cellIs" dxfId="413" priority="454" operator="lessThan">
      <formula>0</formula>
    </cfRule>
  </conditionalFormatting>
  <conditionalFormatting sqref="D507:N510">
    <cfRule type="expression" dxfId="412" priority="452">
      <formula>D507/C507&gt;1</formula>
    </cfRule>
    <cfRule type="expression" dxfId="411" priority="453">
      <formula>D507/C507&lt;1</formula>
    </cfRule>
  </conditionalFormatting>
  <conditionalFormatting sqref="B507:B510">
    <cfRule type="cellIs" dxfId="410" priority="451" operator="lessThan">
      <formula>0</formula>
    </cfRule>
  </conditionalFormatting>
  <conditionalFormatting sqref="B507:B510">
    <cfRule type="expression" dxfId="409" priority="449">
      <formula>B507/#REF!&gt;1</formula>
    </cfRule>
    <cfRule type="expression" dxfId="408" priority="450">
      <formula>B507/#REF!&lt;1</formula>
    </cfRule>
  </conditionalFormatting>
  <conditionalFormatting sqref="J588:N588 J574:N574 J559:N559 J551:N551">
    <cfRule type="cellIs" dxfId="407" priority="448" operator="lessThan">
      <formula>0</formula>
    </cfRule>
  </conditionalFormatting>
  <conditionalFormatting sqref="C588:I588 C584:C587 C574:I574 C570:C573 C559:I559 C555:C558 C551:I551 C547:C550">
    <cfRule type="cellIs" dxfId="406" priority="447" operator="lessThan">
      <formula>0</formula>
    </cfRule>
  </conditionalFormatting>
  <conditionalFormatting sqref="C588:M588 C574:M574 C559:M559 C551:M551">
    <cfRule type="cellIs" dxfId="405" priority="446" operator="lessThan">
      <formula>0</formula>
    </cfRule>
  </conditionalFormatting>
  <conditionalFormatting sqref="C584:C587 C570:C573 C555:C558 C547:C550">
    <cfRule type="expression" dxfId="404" priority="444">
      <formula>C547/B547&gt;1</formula>
    </cfRule>
    <cfRule type="expression" dxfId="403" priority="445">
      <formula>C547/B547&lt;1</formula>
    </cfRule>
  </conditionalFormatting>
  <conditionalFormatting sqref="D584:N587 D570:N573 D555:N558 D547:N550">
    <cfRule type="cellIs" dxfId="402" priority="443" operator="lessThan">
      <formula>0</formula>
    </cfRule>
  </conditionalFormatting>
  <conditionalFormatting sqref="D584:N587 D570:N573 D555:N558 D547:N550">
    <cfRule type="expression" dxfId="401" priority="441">
      <formula>D547/C547&gt;1</formula>
    </cfRule>
    <cfRule type="expression" dxfId="400" priority="442">
      <formula>D547/C547&lt;1</formula>
    </cfRule>
  </conditionalFormatting>
  <conditionalFormatting sqref="C588:N588 C574:N574 C559:N559 C551:N551">
    <cfRule type="cellIs" dxfId="399" priority="440" operator="lessThan">
      <formula>0</formula>
    </cfRule>
  </conditionalFormatting>
  <conditionalFormatting sqref="C588:N588 C574:N574 C559:N559 C551:N551">
    <cfRule type="expression" dxfId="398" priority="438">
      <formula>C551/B551&gt;1</formula>
    </cfRule>
    <cfRule type="expression" dxfId="397" priority="439">
      <formula>C551/B551&lt;1</formula>
    </cfRule>
  </conditionalFormatting>
  <conditionalFormatting sqref="B654 B651 B648:B649 B632:B634 B641:B645">
    <cfRule type="cellIs" dxfId="396" priority="437" operator="lessThan">
      <formula>0</formula>
    </cfRule>
  </conditionalFormatting>
  <conditionalFormatting sqref="C654 C651 C648:C649 C632:C634">
    <cfRule type="cellIs" dxfId="395" priority="436" operator="lessThan">
      <formula>0</formula>
    </cfRule>
  </conditionalFormatting>
  <conditionalFormatting sqref="C654 C651 C648:C649 C632:C634">
    <cfRule type="expression" dxfId="394" priority="434">
      <formula>C632/B632&gt;1</formula>
    </cfRule>
    <cfRule type="expression" dxfId="393" priority="435">
      <formula>C632/B632&lt;1</formula>
    </cfRule>
  </conditionalFormatting>
  <conditionalFormatting sqref="D654:N654 D651:N651 D648:N649 D632:N634">
    <cfRule type="cellIs" dxfId="392" priority="433" operator="lessThan">
      <formula>0</formula>
    </cfRule>
  </conditionalFormatting>
  <conditionalFormatting sqref="B504:N504 B537 B568 B597">
    <cfRule type="expression" dxfId="391" priority="1193">
      <formula>B504/#REF!&gt;1</formula>
    </cfRule>
    <cfRule type="expression" dxfId="390" priority="1194">
      <formula>B504/#REF!&lt;1</formula>
    </cfRule>
  </conditionalFormatting>
  <conditionalFormatting sqref="C465">
    <cfRule type="cellIs" dxfId="389" priority="430" operator="lessThan">
      <formula>0</formula>
    </cfRule>
  </conditionalFormatting>
  <conditionalFormatting sqref="C465">
    <cfRule type="expression" dxfId="388" priority="428">
      <formula>C465/B465&gt;1</formula>
    </cfRule>
    <cfRule type="expression" dxfId="387" priority="429">
      <formula>C465/B465&lt;1</formula>
    </cfRule>
  </conditionalFormatting>
  <conditionalFormatting sqref="D465:N465">
    <cfRule type="cellIs" dxfId="386" priority="427" operator="lessThan">
      <formula>0</formula>
    </cfRule>
  </conditionalFormatting>
  <conditionalFormatting sqref="D465:N465">
    <cfRule type="expression" dxfId="385" priority="425">
      <formula>D465/C465&gt;1</formula>
    </cfRule>
    <cfRule type="expression" dxfId="384" priority="426">
      <formula>D465/C465&lt;1</formula>
    </cfRule>
  </conditionalFormatting>
  <conditionalFormatting sqref="B465">
    <cfRule type="cellIs" dxfId="383" priority="424" operator="lessThan">
      <formula>0</formula>
    </cfRule>
  </conditionalFormatting>
  <conditionalFormatting sqref="B465">
    <cfRule type="expression" dxfId="382" priority="422">
      <formula>B465/#REF!&gt;1</formula>
    </cfRule>
    <cfRule type="expression" dxfId="381" priority="423">
      <formula>B465/#REF!&lt;1</formula>
    </cfRule>
  </conditionalFormatting>
  <conditionalFormatting sqref="C511">
    <cfRule type="cellIs" dxfId="380" priority="421" operator="lessThan">
      <formula>0</formula>
    </cfRule>
  </conditionalFormatting>
  <conditionalFormatting sqref="D511:N511">
    <cfRule type="cellIs" dxfId="379" priority="418" operator="lessThan">
      <formula>0</formula>
    </cfRule>
  </conditionalFormatting>
  <conditionalFormatting sqref="C511">
    <cfRule type="expression" dxfId="378" priority="419">
      <formula>C511/B511&gt;1</formula>
    </cfRule>
    <cfRule type="expression" dxfId="377" priority="420">
      <formula>C511/B511&lt;1</formula>
    </cfRule>
  </conditionalFormatting>
  <conditionalFormatting sqref="D511:N511">
    <cfRule type="expression" dxfId="376" priority="416">
      <formula>D511/C511&gt;1</formula>
    </cfRule>
    <cfRule type="expression" dxfId="375" priority="417">
      <formula>D511/C511&lt;1</formula>
    </cfRule>
  </conditionalFormatting>
  <conditionalFormatting sqref="B511">
    <cfRule type="cellIs" dxfId="374" priority="415" operator="lessThan">
      <formula>0</formula>
    </cfRule>
  </conditionalFormatting>
  <conditionalFormatting sqref="B511">
    <cfRule type="expression" dxfId="373" priority="413">
      <formula>B511/#REF!&gt;1</formula>
    </cfRule>
    <cfRule type="expression" dxfId="372" priority="414">
      <formula>B511/#REF!&lt;1</formula>
    </cfRule>
  </conditionalFormatting>
  <conditionalFormatting sqref="B529 B521">
    <cfRule type="cellIs" dxfId="371" priority="412" operator="lessThan">
      <formula>0</formula>
    </cfRule>
  </conditionalFormatting>
  <conditionalFormatting sqref="B529 B521">
    <cfRule type="expression" dxfId="370" priority="410">
      <formula>B521/#REF!&gt;1</formula>
    </cfRule>
    <cfRule type="expression" dxfId="369" priority="411">
      <formula>B521/#REF!&lt;1</formula>
    </cfRule>
  </conditionalFormatting>
  <conditionalFormatting sqref="C521">
    <cfRule type="cellIs" dxfId="368" priority="409" operator="lessThan">
      <formula>0</formula>
    </cfRule>
  </conditionalFormatting>
  <conditionalFormatting sqref="C521 B636:Q637">
    <cfRule type="expression" dxfId="367" priority="407">
      <formula>B521/A521&gt;1</formula>
    </cfRule>
    <cfRule type="expression" dxfId="366" priority="408">
      <formula>B521/A521&lt;1</formula>
    </cfRule>
  </conditionalFormatting>
  <conditionalFormatting sqref="C603:N603">
    <cfRule type="expression" dxfId="365" priority="368">
      <formula>C603/B603&gt;1</formula>
    </cfRule>
    <cfRule type="expression" dxfId="364" priority="369">
      <formula>C603/B603&lt;1</formula>
    </cfRule>
  </conditionalFormatting>
  <conditionalFormatting sqref="I552:N552">
    <cfRule type="expression" dxfId="363" priority="392">
      <formula>I552/H552&gt;1</formula>
    </cfRule>
    <cfRule type="expression" dxfId="362" priority="393">
      <formula>I552/H552&lt;1</formula>
    </cfRule>
  </conditionalFormatting>
  <conditionalFormatting sqref="I560:N560">
    <cfRule type="expression" dxfId="361" priority="389">
      <formula>I560/H560&gt;1</formula>
    </cfRule>
    <cfRule type="expression" dxfId="360" priority="390">
      <formula>I560/H560&lt;1</formula>
    </cfRule>
  </conditionalFormatting>
  <conditionalFormatting sqref="B575:N575">
    <cfRule type="cellIs" dxfId="359" priority="388" operator="lessThan">
      <formula>0</formula>
    </cfRule>
  </conditionalFormatting>
  <conditionalFormatting sqref="B575:N575">
    <cfRule type="expression" dxfId="358" priority="386">
      <formula>B575/A575&gt;1</formula>
    </cfRule>
    <cfRule type="expression" dxfId="357" priority="387">
      <formula>B575/A575&lt;1</formula>
    </cfRule>
  </conditionalFormatting>
  <conditionalFormatting sqref="B589:N589">
    <cfRule type="cellIs" dxfId="356" priority="385" operator="lessThan">
      <formula>0</formula>
    </cfRule>
  </conditionalFormatting>
  <conditionalFormatting sqref="B589:N589">
    <cfRule type="expression" dxfId="355" priority="383">
      <formula>B589/A589&gt;1</formula>
    </cfRule>
    <cfRule type="expression" dxfId="354" priority="384">
      <formula>B589/A589&lt;1</formula>
    </cfRule>
  </conditionalFormatting>
  <conditionalFormatting sqref="N608">
    <cfRule type="cellIs" dxfId="353" priority="361" operator="lessThan">
      <formula>0</formula>
    </cfRule>
  </conditionalFormatting>
  <conditionalFormatting sqref="D521:N521">
    <cfRule type="cellIs" dxfId="352" priority="406" operator="lessThan">
      <formula>0</formula>
    </cfRule>
  </conditionalFormatting>
  <conditionalFormatting sqref="D521:N521">
    <cfRule type="expression" dxfId="351" priority="404">
      <formula>D521/C521&gt;1</formula>
    </cfRule>
    <cfRule type="expression" dxfId="350" priority="405">
      <formula>D521/C521&lt;1</formula>
    </cfRule>
  </conditionalFormatting>
  <conditionalFormatting sqref="C529:N529">
    <cfRule type="cellIs" dxfId="349" priority="403" operator="lessThan">
      <formula>0</formula>
    </cfRule>
  </conditionalFormatting>
  <conditionalFormatting sqref="C529:N529">
    <cfRule type="expression" dxfId="348" priority="401">
      <formula>C529/B529&gt;1</formula>
    </cfRule>
    <cfRule type="expression" dxfId="347" priority="402">
      <formula>C529/B529&lt;1</formula>
    </cfRule>
  </conditionalFormatting>
  <conditionalFormatting sqref="C582:N582">
    <cfRule type="expression" dxfId="346" priority="377">
      <formula>C582/B582&gt;1</formula>
    </cfRule>
    <cfRule type="expression" dxfId="345" priority="378">
      <formula>C582/B582&lt;1</formula>
    </cfRule>
  </conditionalFormatting>
  <conditionalFormatting sqref="C537:N537">
    <cfRule type="expression" dxfId="344" priority="398">
      <formula>C537/B537&gt;1</formula>
    </cfRule>
    <cfRule type="expression" dxfId="343" priority="399">
      <formula>C537/B537&lt;1</formula>
    </cfRule>
  </conditionalFormatting>
  <conditionalFormatting sqref="C568:N568">
    <cfRule type="expression" dxfId="342" priority="395">
      <formula>C568/B568&gt;1</formula>
    </cfRule>
    <cfRule type="expression" dxfId="341" priority="396">
      <formula>C568/B568&lt;1</formula>
    </cfRule>
  </conditionalFormatting>
  <conditionalFormatting sqref="C608:M608">
    <cfRule type="expression" dxfId="340" priority="363">
      <formula>C608/B608&gt;1</formula>
    </cfRule>
    <cfRule type="expression" dxfId="339" priority="364">
      <formula>C608/B608&lt;1</formula>
    </cfRule>
  </conditionalFormatting>
  <conditionalFormatting sqref="N608">
    <cfRule type="expression" dxfId="338" priority="358">
      <formula>N608/M608&gt;1</formula>
    </cfRule>
    <cfRule type="expression" dxfId="337" priority="359">
      <formula>N608/M608&lt;1</formula>
    </cfRule>
  </conditionalFormatting>
  <conditionalFormatting sqref="C608:M608">
    <cfRule type="cellIs" dxfId="336" priority="367" operator="lessThan">
      <formula>0</formula>
    </cfRule>
  </conditionalFormatting>
  <conditionalFormatting sqref="C608:M608">
    <cfRule type="cellIs" dxfId="335" priority="366" operator="lessThan">
      <formula>0</formula>
    </cfRule>
  </conditionalFormatting>
  <conditionalFormatting sqref="B582">
    <cfRule type="cellIs" dxfId="334" priority="380" operator="lessThan">
      <formula>0</formula>
    </cfRule>
  </conditionalFormatting>
  <conditionalFormatting sqref="B582">
    <cfRule type="expression" dxfId="333" priority="381">
      <formula>B582/#REF!&gt;1</formula>
    </cfRule>
    <cfRule type="expression" dxfId="332" priority="382">
      <formula>B582/#REF!&lt;1</formula>
    </cfRule>
  </conditionalFormatting>
  <conditionalFormatting sqref="C582:N582">
    <cfRule type="cellIs" dxfId="331" priority="379" operator="lessThan">
      <formula>0</formula>
    </cfRule>
  </conditionalFormatting>
  <conditionalFormatting sqref="C597:N597">
    <cfRule type="expression" dxfId="330" priority="373">
      <formula>C597/B597&gt;1</formula>
    </cfRule>
    <cfRule type="expression" dxfId="329" priority="374">
      <formula>C597/B597&lt;1</formula>
    </cfRule>
  </conditionalFormatting>
  <conditionalFormatting sqref="N608">
    <cfRule type="cellIs" dxfId="328" priority="362" operator="lessThan">
      <formula>0</formula>
    </cfRule>
  </conditionalFormatting>
  <conditionalFormatting sqref="C608:M608">
    <cfRule type="cellIs" dxfId="327" priority="365" operator="lessThan">
      <formula>0</formula>
    </cfRule>
  </conditionalFormatting>
  <conditionalFormatting sqref="N608">
    <cfRule type="cellIs" dxfId="326" priority="360" operator="lessThan">
      <formula>0</formula>
    </cfRule>
  </conditionalFormatting>
  <conditionalFormatting sqref="B676:N679">
    <cfRule type="cellIs" dxfId="325" priority="357" operator="lessThan">
      <formula>0</formula>
    </cfRule>
  </conditionalFormatting>
  <conditionalFormatting sqref="I678:N678 R676:S679">
    <cfRule type="cellIs" dxfId="324" priority="356" operator="lessThan">
      <formula>0</formula>
    </cfRule>
  </conditionalFormatting>
  <conditionalFormatting sqref="B680:N683">
    <cfRule type="cellIs" dxfId="323" priority="355" operator="lessThan">
      <formula>0</formula>
    </cfRule>
  </conditionalFormatting>
  <conditionalFormatting sqref="I682:N682 R680:S683">
    <cfRule type="cellIs" dxfId="322" priority="354" operator="lessThan">
      <formula>0</formula>
    </cfRule>
  </conditionalFormatting>
  <conditionalFormatting sqref="B684:N687">
    <cfRule type="cellIs" dxfId="321" priority="353" operator="lessThan">
      <formula>0</formula>
    </cfRule>
  </conditionalFormatting>
  <conditionalFormatting sqref="I686:N686 R684:S687">
    <cfRule type="cellIs" dxfId="320" priority="352" operator="lessThan">
      <formula>0</formula>
    </cfRule>
  </conditionalFormatting>
  <conditionalFormatting sqref="B688:N691">
    <cfRule type="cellIs" dxfId="319" priority="351" operator="lessThan">
      <formula>0</formula>
    </cfRule>
  </conditionalFormatting>
  <conditionalFormatting sqref="I690:N690 R688:S691">
    <cfRule type="cellIs" dxfId="318" priority="350" operator="lessThan">
      <formula>0</formula>
    </cfRule>
  </conditionalFormatting>
  <conditionalFormatting sqref="B692:N695 O694:Q694">
    <cfRule type="cellIs" dxfId="317" priority="349" operator="lessThan">
      <formula>0</formula>
    </cfRule>
  </conditionalFormatting>
  <conditionalFormatting sqref="R692:S695 I694:Q694">
    <cfRule type="cellIs" dxfId="316" priority="348" operator="lessThan">
      <formula>0</formula>
    </cfRule>
  </conditionalFormatting>
  <conditionalFormatting sqref="B696:N699">
    <cfRule type="cellIs" dxfId="315" priority="347" operator="lessThan">
      <formula>0</formula>
    </cfRule>
  </conditionalFormatting>
  <conditionalFormatting sqref="I698:N698 R696:S699">
    <cfRule type="cellIs" dxfId="314" priority="346" operator="lessThan">
      <formula>0</formula>
    </cfRule>
  </conditionalFormatting>
  <conditionalFormatting sqref="B700:N703">
    <cfRule type="cellIs" dxfId="313" priority="345" operator="lessThan">
      <formula>0</formula>
    </cfRule>
  </conditionalFormatting>
  <conditionalFormatting sqref="I702:N702 R700:S703">
    <cfRule type="cellIs" dxfId="312" priority="344" operator="lessThan">
      <formula>0</formula>
    </cfRule>
  </conditionalFormatting>
  <conditionalFormatting sqref="B704:N707">
    <cfRule type="cellIs" dxfId="311" priority="343" operator="lessThan">
      <formula>0</formula>
    </cfRule>
  </conditionalFormatting>
  <conditionalFormatting sqref="I706:N706 R704:S707">
    <cfRule type="cellIs" dxfId="310" priority="342" operator="lessThan">
      <formula>0</formula>
    </cfRule>
  </conditionalFormatting>
  <conditionalFormatting sqref="B712:N715">
    <cfRule type="cellIs" dxfId="309" priority="341" operator="lessThan">
      <formula>0</formula>
    </cfRule>
  </conditionalFormatting>
  <conditionalFormatting sqref="I714:N714 R712:S715">
    <cfRule type="cellIs" dxfId="308" priority="340" operator="lessThan">
      <formula>0</formula>
    </cfRule>
  </conditionalFormatting>
  <conditionalFormatting sqref="B716:N719">
    <cfRule type="cellIs" dxfId="307" priority="339" operator="lessThan">
      <formula>0</formula>
    </cfRule>
  </conditionalFormatting>
  <conditionalFormatting sqref="I718:N718 R716:S719">
    <cfRule type="cellIs" dxfId="306" priority="338" operator="lessThan">
      <formula>0</formula>
    </cfRule>
  </conditionalFormatting>
  <conditionalFormatting sqref="R654">
    <cfRule type="cellIs" dxfId="305" priority="337" operator="lessThan">
      <formula>0</formula>
    </cfRule>
  </conditionalFormatting>
  <conditionalFormatting sqref="S466">
    <cfRule type="cellIs" dxfId="304" priority="336" operator="lessThan">
      <formula>0</formula>
    </cfRule>
  </conditionalFormatting>
  <conditionalFormatting sqref="R466">
    <cfRule type="cellIs" dxfId="303" priority="335" operator="lessThan">
      <formula>0</formula>
    </cfRule>
  </conditionalFormatting>
  <conditionalFormatting sqref="B466:N466">
    <cfRule type="cellIs" dxfId="302" priority="334" operator="lessThan">
      <formula>0</formula>
    </cfRule>
  </conditionalFormatting>
  <conditionalFormatting sqref="B505:N505">
    <cfRule type="cellIs" dxfId="301" priority="331" operator="lessThan">
      <formula>0</formula>
    </cfRule>
  </conditionalFormatting>
  <conditionalFormatting sqref="B513:N513">
    <cfRule type="cellIs" dxfId="300" priority="328" operator="lessThan">
      <formula>0</formula>
    </cfRule>
  </conditionalFormatting>
  <conditionalFormatting sqref="B522:N522">
    <cfRule type="cellIs" dxfId="299" priority="325" operator="lessThan">
      <formula>0</formula>
    </cfRule>
  </conditionalFormatting>
  <conditionalFormatting sqref="B530:N530">
    <cfRule type="cellIs" dxfId="298" priority="322" operator="lessThan">
      <formula>0</formula>
    </cfRule>
  </conditionalFormatting>
  <conditionalFormatting sqref="B538:N538">
    <cfRule type="cellIs" dxfId="297" priority="319" operator="lessThan">
      <formula>0</formula>
    </cfRule>
  </conditionalFormatting>
  <conditionalFormatting sqref="B553:N553">
    <cfRule type="cellIs" dxfId="296" priority="316" operator="lessThan">
      <formula>0</formula>
    </cfRule>
  </conditionalFormatting>
  <conditionalFormatting sqref="B561:N561">
    <cfRule type="cellIs" dxfId="295" priority="313" operator="lessThan">
      <formula>0</formula>
    </cfRule>
  </conditionalFormatting>
  <conditionalFormatting sqref="B590:N590">
    <cfRule type="cellIs" dxfId="294" priority="310" operator="lessThan">
      <formula>0</formula>
    </cfRule>
  </conditionalFormatting>
  <conditionalFormatting sqref="O608:Q608">
    <cfRule type="cellIs" dxfId="293" priority="51" operator="lessThan">
      <formula>0</formula>
    </cfRule>
  </conditionalFormatting>
  <conditionalFormatting sqref="O608:Q608">
    <cfRule type="cellIs" dxfId="292" priority="52" operator="lessThan">
      <formula>0</formula>
    </cfRule>
  </conditionalFormatting>
  <conditionalFormatting sqref="O603:Q603">
    <cfRule type="cellIs" dxfId="291" priority="55" operator="lessThan">
      <formula>0</formula>
    </cfRule>
  </conditionalFormatting>
  <conditionalFormatting sqref="O603:Q603">
    <cfRule type="cellIs" dxfId="290" priority="56" operator="lessThan">
      <formula>0</formula>
    </cfRule>
  </conditionalFormatting>
  <conditionalFormatting sqref="O603:Q603">
    <cfRule type="cellIs" dxfId="289" priority="57" operator="lessThan">
      <formula>0</formula>
    </cfRule>
  </conditionalFormatting>
  <conditionalFormatting sqref="O608:Q608">
    <cfRule type="cellIs" dxfId="288" priority="50" operator="lessThan">
      <formula>0</formula>
    </cfRule>
  </conditionalFormatting>
  <conditionalFormatting sqref="R491:S491">
    <cfRule type="cellIs" dxfId="287" priority="309" operator="lessThan">
      <formula>0</formula>
    </cfRule>
  </conditionalFormatting>
  <conditionalFormatting sqref="S492:S496">
    <cfRule type="cellIs" dxfId="286" priority="308" operator="lessThan">
      <formula>0</formula>
    </cfRule>
  </conditionalFormatting>
  <conditionalFormatting sqref="R492:R495">
    <cfRule type="cellIs" dxfId="285" priority="307" operator="lessThan">
      <formula>0</formula>
    </cfRule>
  </conditionalFormatting>
  <conditionalFormatting sqref="R496">
    <cfRule type="cellIs" dxfId="284" priority="306" operator="lessThan">
      <formula>0</formula>
    </cfRule>
  </conditionalFormatting>
  <conditionalFormatting sqref="R473:S473 B473">
    <cfRule type="cellIs" dxfId="283" priority="305" operator="lessThan">
      <formula>0</formula>
    </cfRule>
  </conditionalFormatting>
  <conditionalFormatting sqref="S474:S478">
    <cfRule type="cellIs" dxfId="282" priority="304" operator="lessThan">
      <formula>0</formula>
    </cfRule>
  </conditionalFormatting>
  <conditionalFormatting sqref="R474:R477">
    <cfRule type="cellIs" dxfId="281" priority="303" operator="lessThan">
      <formula>0</formula>
    </cfRule>
  </conditionalFormatting>
  <conditionalFormatting sqref="R478">
    <cfRule type="cellIs" dxfId="280" priority="302" operator="lessThan">
      <formula>0</formula>
    </cfRule>
  </conditionalFormatting>
  <conditionalFormatting sqref="R479:S479 B479">
    <cfRule type="cellIs" dxfId="279" priority="301" operator="lessThan">
      <formula>0</formula>
    </cfRule>
  </conditionalFormatting>
  <conditionalFormatting sqref="S480:S484">
    <cfRule type="cellIs" dxfId="278" priority="300" operator="lessThan">
      <formula>0</formula>
    </cfRule>
  </conditionalFormatting>
  <conditionalFormatting sqref="R480:R483">
    <cfRule type="cellIs" dxfId="277" priority="299" operator="lessThan">
      <formula>0</formula>
    </cfRule>
  </conditionalFormatting>
  <conditionalFormatting sqref="R484">
    <cfRule type="cellIs" dxfId="276" priority="298" operator="lessThan">
      <formula>0</formula>
    </cfRule>
  </conditionalFormatting>
  <conditionalFormatting sqref="R485:S485 B485">
    <cfRule type="cellIs" dxfId="275" priority="297" operator="lessThan">
      <formula>0</formula>
    </cfRule>
  </conditionalFormatting>
  <conditionalFormatting sqref="S486:S490">
    <cfRule type="cellIs" dxfId="274" priority="296" operator="lessThan">
      <formula>0</formula>
    </cfRule>
  </conditionalFormatting>
  <conditionalFormatting sqref="R486:R489">
    <cfRule type="cellIs" dxfId="273" priority="295" operator="lessThan">
      <formula>0</formula>
    </cfRule>
  </conditionalFormatting>
  <conditionalFormatting sqref="R490">
    <cfRule type="cellIs" dxfId="272" priority="294" operator="lessThan">
      <formula>0</formula>
    </cfRule>
  </conditionalFormatting>
  <conditionalFormatting sqref="O363:Q365 O369:Q371 O375:Q377 O381:Q383 O387:Q389 O393:Q395 O399:Q401 O405:Q407 O411:Q413 O417:Q419 O423:Q425 O429:Q431 O433:Q433 O435:Q437 O441:Q443 O448:Q450 O454:Q456 O504:Q504 O621:Q624 O552:Q552 O560:Q560 O575:Q575 O589:Q589">
    <cfRule type="cellIs" dxfId="271" priority="291" operator="lessThan">
      <formula>0</formula>
    </cfRule>
  </conditionalFormatting>
  <conditionalFormatting sqref="O348:Q348">
    <cfRule type="cellIs" dxfId="270" priority="290" operator="lessThan">
      <formula>0</formula>
    </cfRule>
  </conditionalFormatting>
  <conditionalFormatting sqref="O348:Q348">
    <cfRule type="cellIs" dxfId="269" priority="289" operator="lessThan">
      <formula>0</formula>
    </cfRule>
  </conditionalFormatting>
  <conditionalFormatting sqref="O351:Q354">
    <cfRule type="cellIs" dxfId="268" priority="288" operator="lessThan">
      <formula>0</formula>
    </cfRule>
  </conditionalFormatting>
  <conditionalFormatting sqref="O363:Q364">
    <cfRule type="cellIs" dxfId="267" priority="287" operator="lessThan">
      <formula>0</formula>
    </cfRule>
  </conditionalFormatting>
  <conditionalFormatting sqref="O369:Q370">
    <cfRule type="cellIs" dxfId="266" priority="286" operator="lessThan">
      <formula>0</formula>
    </cfRule>
  </conditionalFormatting>
  <conditionalFormatting sqref="O375:Q376">
    <cfRule type="cellIs" dxfId="265" priority="285" operator="lessThan">
      <formula>0</formula>
    </cfRule>
  </conditionalFormatting>
  <conditionalFormatting sqref="O381:Q383">
    <cfRule type="cellIs" dxfId="264" priority="284" operator="lessThan">
      <formula>0</formula>
    </cfRule>
  </conditionalFormatting>
  <conditionalFormatting sqref="O355:Q355">
    <cfRule type="cellIs" dxfId="263" priority="283" operator="lessThan">
      <formula>0</formula>
    </cfRule>
  </conditionalFormatting>
  <conditionalFormatting sqref="O593:Q595">
    <cfRule type="cellIs" dxfId="262" priority="281" operator="lessThan">
      <formula>0</formula>
    </cfRule>
  </conditionalFormatting>
  <conditionalFormatting sqref="O593:Q595">
    <cfRule type="cellIs" dxfId="261" priority="282" operator="lessThan">
      <formula>0</formula>
    </cfRule>
  </conditionalFormatting>
  <conditionalFormatting sqref="O601:Q602 O599:Q599">
    <cfRule type="cellIs" dxfId="260" priority="280" operator="lessThan">
      <formula>0</formula>
    </cfRule>
  </conditionalFormatting>
  <conditionalFormatting sqref="O621:Q624">
    <cfRule type="cellIs" dxfId="259" priority="275" operator="lessThan">
      <formula>0</formula>
    </cfRule>
  </conditionalFormatting>
  <conditionalFormatting sqref="O621:Q624">
    <cfRule type="cellIs" dxfId="258" priority="276" operator="lessThan">
      <formula>0</formula>
    </cfRule>
  </conditionalFormatting>
  <conditionalFormatting sqref="O626:Q629">
    <cfRule type="cellIs" dxfId="257" priority="274" operator="lessThan">
      <formula>0</formula>
    </cfRule>
  </conditionalFormatting>
  <conditionalFormatting sqref="O611:Q614">
    <cfRule type="cellIs" dxfId="256" priority="269" operator="lessThan">
      <formula>0</formula>
    </cfRule>
  </conditionalFormatting>
  <conditionalFormatting sqref="O611:Q614">
    <cfRule type="cellIs" dxfId="255" priority="270" operator="lessThan">
      <formula>0</formula>
    </cfRule>
  </conditionalFormatting>
  <conditionalFormatting sqref="O655:P660 O650:Q650 O663:Q663 O642:Q645 O652:Q653 O672:Q675 O708:Q711 O665:Q670 Q655:Q661">
    <cfRule type="cellIs" dxfId="254" priority="268" operator="lessThan">
      <formula>0</formula>
    </cfRule>
  </conditionalFormatting>
  <conditionalFormatting sqref="O674:Q674">
    <cfRule type="cellIs" dxfId="253" priority="267" operator="lessThan">
      <formula>0</formula>
    </cfRule>
  </conditionalFormatting>
  <conditionalFormatting sqref="O647:Q647">
    <cfRule type="cellIs" dxfId="252" priority="266" operator="lessThan">
      <formula>0</formula>
    </cfRule>
  </conditionalFormatting>
  <conditionalFormatting sqref="O393:Q393">
    <cfRule type="cellIs" dxfId="251" priority="245" operator="lessThan">
      <formula>0</formula>
    </cfRule>
  </conditionalFormatting>
  <conditionalFormatting sqref="O390:Q390">
    <cfRule type="cellIs" dxfId="250" priority="250" operator="lessThan">
      <formula>0</formula>
    </cfRule>
  </conditionalFormatting>
  <conditionalFormatting sqref="O393:Q393">
    <cfRule type="cellIs" dxfId="249" priority="248" operator="lessThan">
      <formula>0</formula>
    </cfRule>
  </conditionalFormatting>
  <conditionalFormatting sqref="O378:Q378">
    <cfRule type="cellIs" dxfId="248" priority="260" operator="lessThan">
      <formula>0</formula>
    </cfRule>
  </conditionalFormatting>
  <conditionalFormatting sqref="O372:Q372">
    <cfRule type="cellIs" dxfId="247" priority="261" operator="lessThan">
      <formula>0</formula>
    </cfRule>
  </conditionalFormatting>
  <conditionalFormatting sqref="O384:Q384">
    <cfRule type="cellIs" dxfId="246" priority="259" operator="lessThan">
      <formula>0</formula>
    </cfRule>
  </conditionalFormatting>
  <conditionalFormatting sqref="O387:Q387">
    <cfRule type="cellIs" dxfId="245" priority="254" operator="lessThan">
      <formula>0</formula>
    </cfRule>
  </conditionalFormatting>
  <conditionalFormatting sqref="O387:Q387">
    <cfRule type="cellIs" dxfId="244" priority="253" operator="lessThan">
      <formula>0</formula>
    </cfRule>
  </conditionalFormatting>
  <conditionalFormatting sqref="O387:Q387">
    <cfRule type="cellIs" dxfId="243" priority="252" operator="lessThan">
      <formula>0</formula>
    </cfRule>
  </conditionalFormatting>
  <conditionalFormatting sqref="O387:Q387">
    <cfRule type="cellIs" dxfId="242" priority="251" operator="lessThan">
      <formula>0</formula>
    </cfRule>
  </conditionalFormatting>
  <conditionalFormatting sqref="O393:Q393">
    <cfRule type="cellIs" dxfId="241" priority="246" operator="lessThan">
      <formula>0</formula>
    </cfRule>
  </conditionalFormatting>
  <conditionalFormatting sqref="O393:Q393">
    <cfRule type="cellIs" dxfId="240" priority="249" operator="lessThan">
      <formula>0</formula>
    </cfRule>
  </conditionalFormatting>
  <conditionalFormatting sqref="O393:Q393">
    <cfRule type="cellIs" dxfId="239" priority="244" operator="lessThan">
      <formula>0</formula>
    </cfRule>
  </conditionalFormatting>
  <conditionalFormatting sqref="O393:Q393">
    <cfRule type="cellIs" dxfId="238" priority="247" operator="lessThan">
      <formula>0</formula>
    </cfRule>
  </conditionalFormatting>
  <conditionalFormatting sqref="O393:Q393">
    <cfRule type="cellIs" dxfId="237" priority="242" operator="lessThan">
      <formula>0</formula>
    </cfRule>
  </conditionalFormatting>
  <conditionalFormatting sqref="O393:Q393">
    <cfRule type="cellIs" dxfId="236" priority="243" operator="lessThan">
      <formula>0</formula>
    </cfRule>
  </conditionalFormatting>
  <conditionalFormatting sqref="O399:Q399">
    <cfRule type="cellIs" dxfId="235" priority="240" operator="lessThan">
      <formula>0</formula>
    </cfRule>
  </conditionalFormatting>
  <conditionalFormatting sqref="O396:Q396">
    <cfRule type="cellIs" dxfId="234" priority="241" operator="lessThan">
      <formula>0</formula>
    </cfRule>
  </conditionalFormatting>
  <conditionalFormatting sqref="O399:Q399">
    <cfRule type="cellIs" dxfId="233" priority="239" operator="lessThan">
      <formula>0</formula>
    </cfRule>
  </conditionalFormatting>
  <conditionalFormatting sqref="O399:Q399">
    <cfRule type="cellIs" dxfId="232" priority="238" operator="lessThan">
      <formula>0</formula>
    </cfRule>
  </conditionalFormatting>
  <conditionalFormatting sqref="O399:Q399">
    <cfRule type="cellIs" dxfId="231" priority="237" operator="lessThan">
      <formula>0</formula>
    </cfRule>
  </conditionalFormatting>
  <conditionalFormatting sqref="O399:Q399">
    <cfRule type="cellIs" dxfId="230" priority="236" operator="lessThan">
      <formula>0</formula>
    </cfRule>
  </conditionalFormatting>
  <conditionalFormatting sqref="O399:Q399">
    <cfRule type="cellIs" dxfId="229" priority="235" operator="lessThan">
      <formula>0</formula>
    </cfRule>
  </conditionalFormatting>
  <conditionalFormatting sqref="O399:Q399">
    <cfRule type="cellIs" dxfId="228" priority="234" operator="lessThan">
      <formula>0</formula>
    </cfRule>
  </conditionalFormatting>
  <conditionalFormatting sqref="O399:Q399">
    <cfRule type="cellIs" dxfId="227" priority="233" operator="lessThan">
      <formula>0</formula>
    </cfRule>
  </conditionalFormatting>
  <conditionalFormatting sqref="O402:Q402">
    <cfRule type="cellIs" dxfId="226" priority="232" operator="lessThan">
      <formula>0</formula>
    </cfRule>
  </conditionalFormatting>
  <conditionalFormatting sqref="O355:Q355">
    <cfRule type="cellIs" dxfId="225" priority="231" operator="lessThan">
      <formula>0</formula>
    </cfRule>
  </conditionalFormatting>
  <conditionalFormatting sqref="O361:Q361">
    <cfRule type="cellIs" dxfId="224" priority="230" operator="lessThan">
      <formula>0</formula>
    </cfRule>
  </conditionalFormatting>
  <conditionalFormatting sqref="O361:Q361">
    <cfRule type="cellIs" dxfId="223" priority="229" operator="lessThan">
      <formula>0</formula>
    </cfRule>
  </conditionalFormatting>
  <conditionalFormatting sqref="O367:Q367">
    <cfRule type="cellIs" dxfId="222" priority="228" operator="lessThan">
      <formula>0</formula>
    </cfRule>
  </conditionalFormatting>
  <conditionalFormatting sqref="O367:Q367">
    <cfRule type="cellIs" dxfId="221" priority="227" operator="lessThan">
      <formula>0</formula>
    </cfRule>
  </conditionalFormatting>
  <conditionalFormatting sqref="O373:Q373">
    <cfRule type="cellIs" dxfId="220" priority="226" operator="lessThan">
      <formula>0</formula>
    </cfRule>
  </conditionalFormatting>
  <conditionalFormatting sqref="O373:Q373">
    <cfRule type="cellIs" dxfId="219" priority="225" operator="lessThan">
      <formula>0</formula>
    </cfRule>
  </conditionalFormatting>
  <conditionalFormatting sqref="O379:Q379">
    <cfRule type="cellIs" dxfId="218" priority="224" operator="lessThan">
      <formula>0</formula>
    </cfRule>
  </conditionalFormatting>
  <conditionalFormatting sqref="O379:Q379">
    <cfRule type="cellIs" dxfId="217" priority="223" operator="lessThan">
      <formula>0</formula>
    </cfRule>
  </conditionalFormatting>
  <conditionalFormatting sqref="O385:Q385">
    <cfRule type="cellIs" dxfId="216" priority="222" operator="lessThan">
      <formula>0</formula>
    </cfRule>
  </conditionalFormatting>
  <conditionalFormatting sqref="O385:Q385">
    <cfRule type="cellIs" dxfId="215" priority="221" operator="lessThan">
      <formula>0</formula>
    </cfRule>
  </conditionalFormatting>
  <conditionalFormatting sqref="O391:Q391">
    <cfRule type="cellIs" dxfId="214" priority="220" operator="lessThan">
      <formula>0</formula>
    </cfRule>
  </conditionalFormatting>
  <conditionalFormatting sqref="O391:Q391">
    <cfRule type="cellIs" dxfId="213" priority="219" operator="lessThan">
      <formula>0</formula>
    </cfRule>
  </conditionalFormatting>
  <conditionalFormatting sqref="O397:Q397">
    <cfRule type="cellIs" dxfId="212" priority="218" operator="lessThan">
      <formula>0</formula>
    </cfRule>
  </conditionalFormatting>
  <conditionalFormatting sqref="O397:Q397">
    <cfRule type="cellIs" dxfId="211" priority="217" operator="lessThan">
      <formula>0</formula>
    </cfRule>
  </conditionalFormatting>
  <conditionalFormatting sqref="O405:Q405">
    <cfRule type="cellIs" dxfId="210" priority="216" operator="lessThan">
      <formula>0</formula>
    </cfRule>
  </conditionalFormatting>
  <conditionalFormatting sqref="O405:Q405">
    <cfRule type="cellIs" dxfId="209" priority="214" operator="lessThan">
      <formula>0</formula>
    </cfRule>
  </conditionalFormatting>
  <conditionalFormatting sqref="O405:Q405">
    <cfRule type="cellIs" dxfId="208" priority="213" operator="lessThan">
      <formula>0</formula>
    </cfRule>
  </conditionalFormatting>
  <conditionalFormatting sqref="O405:Q405">
    <cfRule type="cellIs" dxfId="207" priority="212" operator="lessThan">
      <formula>0</formula>
    </cfRule>
  </conditionalFormatting>
  <conditionalFormatting sqref="O405:Q405">
    <cfRule type="cellIs" dxfId="206" priority="211" operator="lessThan">
      <formula>0</formula>
    </cfRule>
  </conditionalFormatting>
  <conditionalFormatting sqref="O405:Q405">
    <cfRule type="cellIs" dxfId="205" priority="210" operator="lessThan">
      <formula>0</formula>
    </cfRule>
  </conditionalFormatting>
  <conditionalFormatting sqref="O405:Q405">
    <cfRule type="cellIs" dxfId="204" priority="209" operator="lessThan">
      <formula>0</formula>
    </cfRule>
  </conditionalFormatting>
  <conditionalFormatting sqref="O408:Q408">
    <cfRule type="cellIs" dxfId="203" priority="208" operator="lessThan">
      <formula>0</formula>
    </cfRule>
  </conditionalFormatting>
  <conditionalFormatting sqref="O409:Q409">
    <cfRule type="cellIs" dxfId="202" priority="207" operator="lessThan">
      <formula>0</formula>
    </cfRule>
  </conditionalFormatting>
  <conditionalFormatting sqref="O409:Q409">
    <cfRule type="cellIs" dxfId="201" priority="206" operator="lessThan">
      <formula>0</formula>
    </cfRule>
  </conditionalFormatting>
  <conditionalFormatting sqref="O411:Q411">
    <cfRule type="cellIs" dxfId="200" priority="205" operator="lessThan">
      <formula>0</formula>
    </cfRule>
  </conditionalFormatting>
  <conditionalFormatting sqref="O411:Q411">
    <cfRule type="cellIs" dxfId="199" priority="204" operator="lessThan">
      <formula>0</formula>
    </cfRule>
  </conditionalFormatting>
  <conditionalFormatting sqref="O411:Q411">
    <cfRule type="cellIs" dxfId="198" priority="203" operator="lessThan">
      <formula>0</formula>
    </cfRule>
  </conditionalFormatting>
  <conditionalFormatting sqref="O411:Q411">
    <cfRule type="cellIs" dxfId="197" priority="202" operator="lessThan">
      <formula>0</formula>
    </cfRule>
  </conditionalFormatting>
  <conditionalFormatting sqref="O411:Q411">
    <cfRule type="cellIs" dxfId="196" priority="201" operator="lessThan">
      <formula>0</formula>
    </cfRule>
  </conditionalFormatting>
  <conditionalFormatting sqref="O411:Q411">
    <cfRule type="cellIs" dxfId="195" priority="200" operator="lessThan">
      <formula>0</formula>
    </cfRule>
  </conditionalFormatting>
  <conditionalFormatting sqref="O411:Q411">
    <cfRule type="cellIs" dxfId="194" priority="199" operator="lessThan">
      <formula>0</formula>
    </cfRule>
  </conditionalFormatting>
  <conditionalFormatting sqref="O411:Q411">
    <cfRule type="cellIs" dxfId="193" priority="198" operator="lessThan">
      <formula>0</formula>
    </cfRule>
  </conditionalFormatting>
  <conditionalFormatting sqref="O414:Q414">
    <cfRule type="cellIs" dxfId="192" priority="197" operator="lessThan">
      <formula>0</formula>
    </cfRule>
  </conditionalFormatting>
  <conditionalFormatting sqref="O415:Q415">
    <cfRule type="cellIs" dxfId="191" priority="196" operator="lessThan">
      <formula>0</formula>
    </cfRule>
  </conditionalFormatting>
  <conditionalFormatting sqref="O415:Q415">
    <cfRule type="cellIs" dxfId="190" priority="195" operator="lessThan">
      <formula>0</formula>
    </cfRule>
  </conditionalFormatting>
  <conditionalFormatting sqref="O417:Q417">
    <cfRule type="cellIs" dxfId="189" priority="194" operator="lessThan">
      <formula>0</formula>
    </cfRule>
  </conditionalFormatting>
  <conditionalFormatting sqref="O417:Q417">
    <cfRule type="cellIs" dxfId="188" priority="193" operator="lessThan">
      <formula>0</formula>
    </cfRule>
  </conditionalFormatting>
  <conditionalFormatting sqref="O417:Q417">
    <cfRule type="cellIs" dxfId="187" priority="192" operator="lessThan">
      <formula>0</formula>
    </cfRule>
  </conditionalFormatting>
  <conditionalFormatting sqref="O417:Q417">
    <cfRule type="cellIs" dxfId="186" priority="191" operator="lessThan">
      <formula>0</formula>
    </cfRule>
  </conditionalFormatting>
  <conditionalFormatting sqref="O417:Q417">
    <cfRule type="cellIs" dxfId="185" priority="190" operator="lessThan">
      <formula>0</formula>
    </cfRule>
  </conditionalFormatting>
  <conditionalFormatting sqref="O417:Q417">
    <cfRule type="cellIs" dxfId="184" priority="189" operator="lessThan">
      <formula>0</formula>
    </cfRule>
  </conditionalFormatting>
  <conditionalFormatting sqref="O417:Q417">
    <cfRule type="cellIs" dxfId="183" priority="188" operator="lessThan">
      <formula>0</formula>
    </cfRule>
  </conditionalFormatting>
  <conditionalFormatting sqref="O417:Q417">
    <cfRule type="cellIs" dxfId="182" priority="187" operator="lessThan">
      <formula>0</formula>
    </cfRule>
  </conditionalFormatting>
  <conditionalFormatting sqref="O420:Q420">
    <cfRule type="cellIs" dxfId="181" priority="186" operator="lessThan">
      <formula>0</formula>
    </cfRule>
  </conditionalFormatting>
  <conditionalFormatting sqref="O421:Q421">
    <cfRule type="cellIs" dxfId="180" priority="185" operator="lessThan">
      <formula>0</formula>
    </cfRule>
  </conditionalFormatting>
  <conditionalFormatting sqref="O421:Q421">
    <cfRule type="cellIs" dxfId="179" priority="184" operator="lessThan">
      <formula>0</formula>
    </cfRule>
  </conditionalFormatting>
  <conditionalFormatting sqref="O423:Q423">
    <cfRule type="cellIs" dxfId="178" priority="183" operator="lessThan">
      <formula>0</formula>
    </cfRule>
  </conditionalFormatting>
  <conditionalFormatting sqref="O423:Q423">
    <cfRule type="cellIs" dxfId="177" priority="182" operator="lessThan">
      <formula>0</formula>
    </cfRule>
  </conditionalFormatting>
  <conditionalFormatting sqref="O423:Q423">
    <cfRule type="cellIs" dxfId="176" priority="181" operator="lessThan">
      <formula>0</formula>
    </cfRule>
  </conditionalFormatting>
  <conditionalFormatting sqref="O423:Q423">
    <cfRule type="cellIs" dxfId="175" priority="180" operator="lessThan">
      <formula>0</formula>
    </cfRule>
  </conditionalFormatting>
  <conditionalFormatting sqref="O423:Q423">
    <cfRule type="cellIs" dxfId="174" priority="179" operator="lessThan">
      <formula>0</formula>
    </cfRule>
  </conditionalFormatting>
  <conditionalFormatting sqref="O423:Q423">
    <cfRule type="cellIs" dxfId="173" priority="178" operator="lessThan">
      <formula>0</formula>
    </cfRule>
  </conditionalFormatting>
  <conditionalFormatting sqref="O423:Q423">
    <cfRule type="cellIs" dxfId="172" priority="177" operator="lessThan">
      <formula>0</formula>
    </cfRule>
  </conditionalFormatting>
  <conditionalFormatting sqref="O423:Q423">
    <cfRule type="cellIs" dxfId="171" priority="176" operator="lessThan">
      <formula>0</formula>
    </cfRule>
  </conditionalFormatting>
  <conditionalFormatting sqref="O426:Q426">
    <cfRule type="cellIs" dxfId="170" priority="175" operator="lessThan">
      <formula>0</formula>
    </cfRule>
  </conditionalFormatting>
  <conditionalFormatting sqref="O427:Q427">
    <cfRule type="cellIs" dxfId="169" priority="174" operator="lessThan">
      <formula>0</formula>
    </cfRule>
  </conditionalFormatting>
  <conditionalFormatting sqref="O427:Q427">
    <cfRule type="cellIs" dxfId="168" priority="173" operator="lessThan">
      <formula>0</formula>
    </cfRule>
  </conditionalFormatting>
  <conditionalFormatting sqref="O429:Q429">
    <cfRule type="cellIs" dxfId="167" priority="172" operator="lessThan">
      <formula>0</formula>
    </cfRule>
  </conditionalFormatting>
  <conditionalFormatting sqref="O429:Q429">
    <cfRule type="cellIs" dxfId="166" priority="171" operator="lessThan">
      <formula>0</formula>
    </cfRule>
  </conditionalFormatting>
  <conditionalFormatting sqref="O429:Q429">
    <cfRule type="cellIs" dxfId="165" priority="170" operator="lessThan">
      <formula>0</formula>
    </cfRule>
  </conditionalFormatting>
  <conditionalFormatting sqref="O429:Q429">
    <cfRule type="cellIs" dxfId="164" priority="169" operator="lessThan">
      <formula>0</formula>
    </cfRule>
  </conditionalFormatting>
  <conditionalFormatting sqref="O429:Q429">
    <cfRule type="cellIs" dxfId="163" priority="168" operator="lessThan">
      <formula>0</formula>
    </cfRule>
  </conditionalFormatting>
  <conditionalFormatting sqref="O429:Q429">
    <cfRule type="cellIs" dxfId="162" priority="167" operator="lessThan">
      <formula>0</formula>
    </cfRule>
  </conditionalFormatting>
  <conditionalFormatting sqref="O429:Q429">
    <cfRule type="cellIs" dxfId="161" priority="166" operator="lessThan">
      <formula>0</formula>
    </cfRule>
  </conditionalFormatting>
  <conditionalFormatting sqref="O429:Q429">
    <cfRule type="cellIs" dxfId="160" priority="165" operator="lessThan">
      <formula>0</formula>
    </cfRule>
  </conditionalFormatting>
  <conditionalFormatting sqref="O432:Q432">
    <cfRule type="cellIs" dxfId="159" priority="164" operator="lessThan">
      <formula>0</formula>
    </cfRule>
  </conditionalFormatting>
  <conditionalFormatting sqref="O435:Q435">
    <cfRule type="cellIs" dxfId="158" priority="163" operator="lessThan">
      <formula>0</formula>
    </cfRule>
  </conditionalFormatting>
  <conditionalFormatting sqref="O435:Q435">
    <cfRule type="cellIs" dxfId="157" priority="162" operator="lessThan">
      <formula>0</formula>
    </cfRule>
  </conditionalFormatting>
  <conditionalFormatting sqref="O435:Q435">
    <cfRule type="cellIs" dxfId="156" priority="161" operator="lessThan">
      <formula>0</formula>
    </cfRule>
  </conditionalFormatting>
  <conditionalFormatting sqref="O435:Q435">
    <cfRule type="cellIs" dxfId="155" priority="160" operator="lessThan">
      <formula>0</formula>
    </cfRule>
  </conditionalFormatting>
  <conditionalFormatting sqref="O435:Q435">
    <cfRule type="cellIs" dxfId="154" priority="159" operator="lessThan">
      <formula>0</formula>
    </cfRule>
  </conditionalFormatting>
  <conditionalFormatting sqref="O435:Q435">
    <cfRule type="cellIs" dxfId="153" priority="158" operator="lessThan">
      <formula>0</formula>
    </cfRule>
  </conditionalFormatting>
  <conditionalFormatting sqref="O435:Q435">
    <cfRule type="cellIs" dxfId="152" priority="157" operator="lessThan">
      <formula>0</formula>
    </cfRule>
  </conditionalFormatting>
  <conditionalFormatting sqref="O435:Q435">
    <cfRule type="cellIs" dxfId="151" priority="156" operator="lessThan">
      <formula>0</formula>
    </cfRule>
  </conditionalFormatting>
  <conditionalFormatting sqref="O438:Q438">
    <cfRule type="cellIs" dxfId="150" priority="155" operator="lessThan">
      <formula>0</formula>
    </cfRule>
  </conditionalFormatting>
  <conditionalFormatting sqref="O439:Q439">
    <cfRule type="cellIs" dxfId="149" priority="154" operator="lessThan">
      <formula>0</formula>
    </cfRule>
  </conditionalFormatting>
  <conditionalFormatting sqref="O439:Q439">
    <cfRule type="cellIs" dxfId="148" priority="153" operator="lessThan">
      <formula>0</formula>
    </cfRule>
  </conditionalFormatting>
  <conditionalFormatting sqref="O441:Q441">
    <cfRule type="cellIs" dxfId="147" priority="152" operator="lessThan">
      <formula>0</formula>
    </cfRule>
  </conditionalFormatting>
  <conditionalFormatting sqref="O441:Q441">
    <cfRule type="cellIs" dxfId="146" priority="151" operator="lessThan">
      <formula>0</formula>
    </cfRule>
  </conditionalFormatting>
  <conditionalFormatting sqref="O441:Q441">
    <cfRule type="cellIs" dxfId="145" priority="150" operator="lessThan">
      <formula>0</formula>
    </cfRule>
  </conditionalFormatting>
  <conditionalFormatting sqref="O441:Q441">
    <cfRule type="cellIs" dxfId="144" priority="149" operator="lessThan">
      <formula>0</formula>
    </cfRule>
  </conditionalFormatting>
  <conditionalFormatting sqref="O441:Q441">
    <cfRule type="cellIs" dxfId="143" priority="148" operator="lessThan">
      <formula>0</formula>
    </cfRule>
  </conditionalFormatting>
  <conditionalFormatting sqref="O441:Q441">
    <cfRule type="cellIs" dxfId="142" priority="147" operator="lessThan">
      <formula>0</formula>
    </cfRule>
  </conditionalFormatting>
  <conditionalFormatting sqref="O441:Q441">
    <cfRule type="cellIs" dxfId="141" priority="146" operator="lessThan">
      <formula>0</formula>
    </cfRule>
  </conditionalFormatting>
  <conditionalFormatting sqref="O441:Q441">
    <cfRule type="cellIs" dxfId="140" priority="145" operator="lessThan">
      <formula>0</formula>
    </cfRule>
  </conditionalFormatting>
  <conditionalFormatting sqref="O444:Q444">
    <cfRule type="cellIs" dxfId="139" priority="144" operator="lessThan">
      <formula>0</formula>
    </cfRule>
  </conditionalFormatting>
  <conditionalFormatting sqref="O445:Q445">
    <cfRule type="cellIs" dxfId="138" priority="143" operator="lessThan">
      <formula>0</formula>
    </cfRule>
  </conditionalFormatting>
  <conditionalFormatting sqref="O445:Q445">
    <cfRule type="cellIs" dxfId="137" priority="142" operator="lessThan">
      <formula>0</formula>
    </cfRule>
  </conditionalFormatting>
  <conditionalFormatting sqref="O448:Q448">
    <cfRule type="cellIs" dxfId="136" priority="141" operator="lessThan">
      <formula>0</formula>
    </cfRule>
  </conditionalFormatting>
  <conditionalFormatting sqref="O448:Q448">
    <cfRule type="cellIs" dxfId="135" priority="140" operator="lessThan">
      <formula>0</formula>
    </cfRule>
  </conditionalFormatting>
  <conditionalFormatting sqref="O448:Q448">
    <cfRule type="cellIs" dxfId="134" priority="139" operator="lessThan">
      <formula>0</formula>
    </cfRule>
  </conditionalFormatting>
  <conditionalFormatting sqref="O448:Q448">
    <cfRule type="cellIs" dxfId="133" priority="138" operator="lessThan">
      <formula>0</formula>
    </cfRule>
  </conditionalFormatting>
  <conditionalFormatting sqref="O448:Q448">
    <cfRule type="cellIs" dxfId="132" priority="137" operator="lessThan">
      <formula>0</formula>
    </cfRule>
  </conditionalFormatting>
  <conditionalFormatting sqref="O448:Q448">
    <cfRule type="cellIs" dxfId="131" priority="136" operator="lessThan">
      <formula>0</formula>
    </cfRule>
  </conditionalFormatting>
  <conditionalFormatting sqref="O448:Q448">
    <cfRule type="cellIs" dxfId="130" priority="135" operator="lessThan">
      <formula>0</formula>
    </cfRule>
  </conditionalFormatting>
  <conditionalFormatting sqref="O448:Q448">
    <cfRule type="cellIs" dxfId="129" priority="134" operator="lessThan">
      <formula>0</formula>
    </cfRule>
  </conditionalFormatting>
  <conditionalFormatting sqref="O451:Q451">
    <cfRule type="cellIs" dxfId="128" priority="133" operator="lessThan">
      <formula>0</formula>
    </cfRule>
  </conditionalFormatting>
  <conditionalFormatting sqref="O452:Q452">
    <cfRule type="cellIs" dxfId="127" priority="132" operator="lessThan">
      <formula>0</formula>
    </cfRule>
  </conditionalFormatting>
  <conditionalFormatting sqref="O452:Q452">
    <cfRule type="cellIs" dxfId="126" priority="131" operator="lessThan">
      <formula>0</formula>
    </cfRule>
  </conditionalFormatting>
  <conditionalFormatting sqref="O454:Q454">
    <cfRule type="cellIs" dxfId="125" priority="130" operator="lessThan">
      <formula>0</formula>
    </cfRule>
  </conditionalFormatting>
  <conditionalFormatting sqref="O454:Q454">
    <cfRule type="cellIs" dxfId="124" priority="129" operator="lessThan">
      <formula>0</formula>
    </cfRule>
  </conditionalFormatting>
  <conditionalFormatting sqref="O454:Q454">
    <cfRule type="cellIs" dxfId="123" priority="128" operator="lessThan">
      <formula>0</formula>
    </cfRule>
  </conditionalFormatting>
  <conditionalFormatting sqref="O454:Q454">
    <cfRule type="cellIs" dxfId="122" priority="127" operator="lessThan">
      <formula>0</formula>
    </cfRule>
  </conditionalFormatting>
  <conditionalFormatting sqref="O454:Q454">
    <cfRule type="cellIs" dxfId="121" priority="126" operator="lessThan">
      <formula>0</formula>
    </cfRule>
  </conditionalFormatting>
  <conditionalFormatting sqref="O454:Q454">
    <cfRule type="cellIs" dxfId="120" priority="125" operator="lessThan">
      <formula>0</formula>
    </cfRule>
  </conditionalFormatting>
  <conditionalFormatting sqref="O454:Q454">
    <cfRule type="cellIs" dxfId="119" priority="124" operator="lessThan">
      <formula>0</formula>
    </cfRule>
  </conditionalFormatting>
  <conditionalFormatting sqref="O454:Q454">
    <cfRule type="cellIs" dxfId="118" priority="123" operator="lessThan">
      <formula>0</formula>
    </cfRule>
  </conditionalFormatting>
  <conditionalFormatting sqref="O457:Q457">
    <cfRule type="cellIs" dxfId="117" priority="122" operator="lessThan">
      <formula>0</formula>
    </cfRule>
  </conditionalFormatting>
  <conditionalFormatting sqref="O458:Q458">
    <cfRule type="cellIs" dxfId="116" priority="121" operator="lessThan">
      <formula>0</formula>
    </cfRule>
  </conditionalFormatting>
  <conditionalFormatting sqref="O458:Q458">
    <cfRule type="cellIs" dxfId="115" priority="120" operator="lessThan">
      <formula>0</formula>
    </cfRule>
  </conditionalFormatting>
  <conditionalFormatting sqref="O461:Q464">
    <cfRule type="cellIs" dxfId="114" priority="119" operator="lessThan">
      <formula>0</formula>
    </cfRule>
  </conditionalFormatting>
  <conditionalFormatting sqref="O461:Q464">
    <cfRule type="expression" dxfId="113" priority="117">
      <formula>O461/N461&gt;1</formula>
    </cfRule>
    <cfRule type="expression" dxfId="112" priority="118">
      <formula>O461/N461&lt;1</formula>
    </cfRule>
  </conditionalFormatting>
  <conditionalFormatting sqref="O552:Q552 O560:Q560 O575:Q575 O589:Q589">
    <cfRule type="expression" dxfId="111" priority="115">
      <formula>O552/#REF!&gt;1</formula>
    </cfRule>
    <cfRule type="expression" dxfId="110" priority="116">
      <formula>O552/#REF!&lt;1</formula>
    </cfRule>
  </conditionalFormatting>
  <conditionalFormatting sqref="O512:Q512">
    <cfRule type="cellIs" dxfId="109" priority="114" operator="lessThan">
      <formula>0</formula>
    </cfRule>
  </conditionalFormatting>
  <conditionalFormatting sqref="O512:Q512">
    <cfRule type="expression" dxfId="108" priority="112">
      <formula>O512/N512&gt;1</formula>
    </cfRule>
    <cfRule type="expression" dxfId="107" priority="113">
      <formula>O512/N512&lt;1</formula>
    </cfRule>
  </conditionalFormatting>
  <conditionalFormatting sqref="O596:Q596">
    <cfRule type="cellIs" dxfId="106" priority="111" operator="lessThan">
      <formula>0</formula>
    </cfRule>
  </conditionalFormatting>
  <conditionalFormatting sqref="O600:Q600">
    <cfRule type="cellIs" dxfId="105" priority="110" operator="lessThan">
      <formula>0</formula>
    </cfRule>
  </conditionalFormatting>
  <conditionalFormatting sqref="O600:Q600">
    <cfRule type="cellIs" dxfId="104" priority="109" operator="lessThan">
      <formula>0</formula>
    </cfRule>
  </conditionalFormatting>
  <conditionalFormatting sqref="O710:Q710">
    <cfRule type="cellIs" dxfId="103" priority="108" operator="lessThan">
      <formula>0</formula>
    </cfRule>
  </conditionalFormatting>
  <conditionalFormatting sqref="O654:Q654 O651:Q651 O648:Q649 O632:Q634">
    <cfRule type="expression" dxfId="102" priority="95">
      <formula>O632/N632&gt;1</formula>
    </cfRule>
    <cfRule type="expression" dxfId="101" priority="96">
      <formula>O632/N632&lt;1</formula>
    </cfRule>
  </conditionalFormatting>
  <conditionalFormatting sqref="O507:Q510">
    <cfRule type="cellIs" dxfId="100" priority="107" operator="lessThan">
      <formula>0</formula>
    </cfRule>
  </conditionalFormatting>
  <conditionalFormatting sqref="O507:Q510">
    <cfRule type="expression" dxfId="99" priority="105">
      <formula>O507/N507&gt;1</formula>
    </cfRule>
    <cfRule type="expression" dxfId="98" priority="106">
      <formula>O507/N507&lt;1</formula>
    </cfRule>
  </conditionalFormatting>
  <conditionalFormatting sqref="O588:Q588 O574:Q574 O559:Q559 O551:Q551">
    <cfRule type="cellIs" dxfId="97" priority="104" operator="lessThan">
      <formula>0</formula>
    </cfRule>
  </conditionalFormatting>
  <conditionalFormatting sqref="O584:Q587 O570:Q573 O555:Q558 O547:Q550">
    <cfRule type="cellIs" dxfId="96" priority="103" operator="lessThan">
      <formula>0</formula>
    </cfRule>
  </conditionalFormatting>
  <conditionalFormatting sqref="O584:Q587 O570:Q573 O555:Q558 O547:Q550">
    <cfRule type="expression" dxfId="95" priority="101">
      <formula>O547/N547&gt;1</formula>
    </cfRule>
    <cfRule type="expression" dxfId="94" priority="102">
      <formula>O547/N547&lt;1</formula>
    </cfRule>
  </conditionalFormatting>
  <conditionalFormatting sqref="O588:Q588 O574:Q574 O559:Q559 O551:Q551">
    <cfRule type="cellIs" dxfId="93" priority="100" operator="lessThan">
      <formula>0</formula>
    </cfRule>
  </conditionalFormatting>
  <conditionalFormatting sqref="O588:Q588 O574:Q574 O559:Q559 O551:Q551">
    <cfRule type="expression" dxfId="92" priority="98">
      <formula>O551/N551&gt;1</formula>
    </cfRule>
    <cfRule type="expression" dxfId="91" priority="99">
      <formula>O551/N551&lt;1</formula>
    </cfRule>
  </conditionalFormatting>
  <conditionalFormatting sqref="O654:Q654 O651:Q651 O648:Q649 O632:Q634">
    <cfRule type="cellIs" dxfId="90" priority="97" operator="lessThan">
      <formula>0</formula>
    </cfRule>
  </conditionalFormatting>
  <conditionalFormatting sqref="O504:Q504">
    <cfRule type="expression" dxfId="89" priority="292">
      <formula>O504/#REF!&gt;1</formula>
    </cfRule>
    <cfRule type="expression" dxfId="88" priority="293">
      <formula>O504/#REF!&lt;1</formula>
    </cfRule>
  </conditionalFormatting>
  <conditionalFormatting sqref="O465:Q465">
    <cfRule type="cellIs" dxfId="87" priority="94" operator="lessThan">
      <formula>0</formula>
    </cfRule>
  </conditionalFormatting>
  <conditionalFormatting sqref="O465:Q465">
    <cfRule type="expression" dxfId="86" priority="92">
      <formula>O465/N465&gt;1</formula>
    </cfRule>
    <cfRule type="expression" dxfId="85" priority="93">
      <formula>O465/N465&lt;1</formula>
    </cfRule>
  </conditionalFormatting>
  <conditionalFormatting sqref="O511:Q511">
    <cfRule type="cellIs" dxfId="84" priority="91" operator="lessThan">
      <formula>0</formula>
    </cfRule>
  </conditionalFormatting>
  <conditionalFormatting sqref="O511:Q511">
    <cfRule type="expression" dxfId="83" priority="89">
      <formula>O511/N511&gt;1</formula>
    </cfRule>
    <cfRule type="expression" dxfId="82" priority="90">
      <formula>O511/N511&lt;1</formula>
    </cfRule>
  </conditionalFormatting>
  <conditionalFormatting sqref="O568:Q568">
    <cfRule type="cellIs" dxfId="81" priority="79" operator="lessThan">
      <formula>0</formula>
    </cfRule>
  </conditionalFormatting>
  <conditionalFormatting sqref="O603:Q603">
    <cfRule type="expression" dxfId="80" priority="53">
      <formula>O603/N603&gt;1</formula>
    </cfRule>
    <cfRule type="expression" dxfId="79" priority="54">
      <formula>O603/N603&lt;1</formula>
    </cfRule>
  </conditionalFormatting>
  <conditionalFormatting sqref="O552:Q552">
    <cfRule type="cellIs" dxfId="78" priority="76" operator="lessThan">
      <formula>0</formula>
    </cfRule>
  </conditionalFormatting>
  <conditionalFormatting sqref="O552:Q552">
    <cfRule type="expression" dxfId="77" priority="74">
      <formula>O552/N552&gt;1</formula>
    </cfRule>
    <cfRule type="expression" dxfId="76" priority="75">
      <formula>O552/N552&lt;1</formula>
    </cfRule>
  </conditionalFormatting>
  <conditionalFormatting sqref="O560:Q560">
    <cfRule type="cellIs" dxfId="75" priority="73" operator="lessThan">
      <formula>0</formula>
    </cfRule>
  </conditionalFormatting>
  <conditionalFormatting sqref="O560:Q560">
    <cfRule type="expression" dxfId="74" priority="71">
      <formula>O560/N560&gt;1</formula>
    </cfRule>
    <cfRule type="expression" dxfId="73" priority="72">
      <formula>O560/N560&lt;1</formula>
    </cfRule>
  </conditionalFormatting>
  <conditionalFormatting sqref="O575:Q575">
    <cfRule type="cellIs" dxfId="72" priority="70" operator="lessThan">
      <formula>0</formula>
    </cfRule>
  </conditionalFormatting>
  <conditionalFormatting sqref="O575:Q575">
    <cfRule type="expression" dxfId="71" priority="68">
      <formula>O575/N575&gt;1</formula>
    </cfRule>
    <cfRule type="expression" dxfId="70" priority="69">
      <formula>O575/N575&lt;1</formula>
    </cfRule>
  </conditionalFormatting>
  <conditionalFormatting sqref="O589:Q589">
    <cfRule type="cellIs" dxfId="69" priority="67" operator="lessThan">
      <formula>0</formula>
    </cfRule>
  </conditionalFormatting>
  <conditionalFormatting sqref="O589:Q589">
    <cfRule type="expression" dxfId="68" priority="65">
      <formula>O589/N589&gt;1</formula>
    </cfRule>
    <cfRule type="expression" dxfId="67" priority="66">
      <formula>O589/N589&lt;1</formula>
    </cfRule>
  </conditionalFormatting>
  <conditionalFormatting sqref="O521:Q521">
    <cfRule type="cellIs" dxfId="66" priority="88" operator="lessThan">
      <formula>0</formula>
    </cfRule>
  </conditionalFormatting>
  <conditionalFormatting sqref="O521:Q521">
    <cfRule type="expression" dxfId="65" priority="86">
      <formula>O521/N521&gt;1</formula>
    </cfRule>
    <cfRule type="expression" dxfId="64" priority="87">
      <formula>O521/N521&lt;1</formula>
    </cfRule>
  </conditionalFormatting>
  <conditionalFormatting sqref="O529:Q529">
    <cfRule type="cellIs" dxfId="63" priority="85" operator="lessThan">
      <formula>0</formula>
    </cfRule>
  </conditionalFormatting>
  <conditionalFormatting sqref="O529:Q529">
    <cfRule type="expression" dxfId="62" priority="83">
      <formula>O529/N529&gt;1</formula>
    </cfRule>
    <cfRule type="expression" dxfId="61" priority="84">
      <formula>O529/N529&lt;1</formula>
    </cfRule>
  </conditionalFormatting>
  <conditionalFormatting sqref="O582:Q582">
    <cfRule type="expression" dxfId="60" priority="62">
      <formula>O582/N582&gt;1</formula>
    </cfRule>
    <cfRule type="expression" dxfId="59" priority="63">
      <formula>O582/N582&lt;1</formula>
    </cfRule>
  </conditionalFormatting>
  <conditionalFormatting sqref="O537:Q537">
    <cfRule type="cellIs" dxfId="58" priority="82" operator="lessThan">
      <formula>0</formula>
    </cfRule>
  </conditionalFormatting>
  <conditionalFormatting sqref="O537:Q537">
    <cfRule type="expression" dxfId="57" priority="80">
      <formula>O537/N537&gt;1</formula>
    </cfRule>
    <cfRule type="expression" dxfId="56" priority="81">
      <formula>O537/N537&lt;1</formula>
    </cfRule>
  </conditionalFormatting>
  <conditionalFormatting sqref="O641:Q645 B636:Q637">
    <cfRule type="cellIs" dxfId="55" priority="61" operator="lessThan">
      <formula>0</formula>
    </cfRule>
  </conditionalFormatting>
  <conditionalFormatting sqref="O568:Q568">
    <cfRule type="expression" dxfId="54" priority="77">
      <formula>O568/N568&gt;1</formula>
    </cfRule>
    <cfRule type="expression" dxfId="53" priority="78">
      <formula>O568/N568&lt;1</formula>
    </cfRule>
  </conditionalFormatting>
  <conditionalFormatting sqref="O597:Q597">
    <cfRule type="cellIs" dxfId="52" priority="60" operator="lessThan">
      <formula>0</formula>
    </cfRule>
  </conditionalFormatting>
  <conditionalFormatting sqref="O608:Q608">
    <cfRule type="expression" dxfId="51" priority="48">
      <formula>O608/N608&gt;1</formula>
    </cfRule>
    <cfRule type="expression" dxfId="50" priority="49">
      <formula>O608/N608&lt;1</formula>
    </cfRule>
  </conditionalFormatting>
  <conditionalFormatting sqref="O582:Q582">
    <cfRule type="cellIs" dxfId="49" priority="64" operator="lessThan">
      <formula>0</formula>
    </cfRule>
  </conditionalFormatting>
  <conditionalFormatting sqref="O597:Q597">
    <cfRule type="expression" dxfId="48" priority="58">
      <formula>O597/N597&gt;1</formula>
    </cfRule>
    <cfRule type="expression" dxfId="47" priority="59">
      <formula>O597/N597&lt;1</formula>
    </cfRule>
  </conditionalFormatting>
  <conditionalFormatting sqref="O676:Q679">
    <cfRule type="cellIs" dxfId="46" priority="47" operator="lessThan">
      <formula>0</formula>
    </cfRule>
  </conditionalFormatting>
  <conditionalFormatting sqref="O678:Q678">
    <cfRule type="cellIs" dxfId="45" priority="46" operator="lessThan">
      <formula>0</formula>
    </cfRule>
  </conditionalFormatting>
  <conditionalFormatting sqref="O680:Q683">
    <cfRule type="cellIs" dxfId="44" priority="45" operator="lessThan">
      <formula>0</formula>
    </cfRule>
  </conditionalFormatting>
  <conditionalFormatting sqref="O682:Q682">
    <cfRule type="cellIs" dxfId="43" priority="44" operator="lessThan">
      <formula>0</formula>
    </cfRule>
  </conditionalFormatting>
  <conditionalFormatting sqref="O684:Q687">
    <cfRule type="cellIs" dxfId="42" priority="43" operator="lessThan">
      <formula>0</formula>
    </cfRule>
  </conditionalFormatting>
  <conditionalFormatting sqref="O686:Q686">
    <cfRule type="cellIs" dxfId="41" priority="42" operator="lessThan">
      <formula>0</formula>
    </cfRule>
  </conditionalFormatting>
  <conditionalFormatting sqref="O688:Q691">
    <cfRule type="cellIs" dxfId="40" priority="41" operator="lessThan">
      <formula>0</formula>
    </cfRule>
  </conditionalFormatting>
  <conditionalFormatting sqref="O690:Q690">
    <cfRule type="cellIs" dxfId="39" priority="40" operator="lessThan">
      <formula>0</formula>
    </cfRule>
  </conditionalFormatting>
  <conditionalFormatting sqref="O692:Q693 O695:Q695">
    <cfRule type="cellIs" dxfId="38" priority="39" operator="lessThan">
      <formula>0</formula>
    </cfRule>
  </conditionalFormatting>
  <conditionalFormatting sqref="O696:Q699">
    <cfRule type="cellIs" dxfId="37" priority="38" operator="lessThan">
      <formula>0</formula>
    </cfRule>
  </conditionalFormatting>
  <conditionalFormatting sqref="O698:Q698">
    <cfRule type="cellIs" dxfId="36" priority="37" operator="lessThan">
      <formula>0</formula>
    </cfRule>
  </conditionalFormatting>
  <conditionalFormatting sqref="O700:Q703">
    <cfRule type="cellIs" dxfId="35" priority="36" operator="lessThan">
      <formula>0</formula>
    </cfRule>
  </conditionalFormatting>
  <conditionalFormatting sqref="O702:Q702">
    <cfRule type="cellIs" dxfId="34" priority="35" operator="lessThan">
      <formula>0</formula>
    </cfRule>
  </conditionalFormatting>
  <conditionalFormatting sqref="O704:Q707">
    <cfRule type="cellIs" dxfId="33" priority="34" operator="lessThan">
      <formula>0</formula>
    </cfRule>
  </conditionalFormatting>
  <conditionalFormatting sqref="O706:Q706">
    <cfRule type="cellIs" dxfId="32" priority="33" operator="lessThan">
      <formula>0</formula>
    </cfRule>
  </conditionalFormatting>
  <conditionalFormatting sqref="O712:Q715">
    <cfRule type="cellIs" dxfId="31" priority="32" operator="lessThan">
      <formula>0</formula>
    </cfRule>
  </conditionalFormatting>
  <conditionalFormatting sqref="O714:Q714">
    <cfRule type="cellIs" dxfId="30" priority="31" operator="lessThan">
      <formula>0</formula>
    </cfRule>
  </conditionalFormatting>
  <conditionalFormatting sqref="O716:Q719">
    <cfRule type="cellIs" dxfId="29" priority="30" operator="lessThan">
      <formula>0</formula>
    </cfRule>
  </conditionalFormatting>
  <conditionalFormatting sqref="O718:Q718">
    <cfRule type="cellIs" dxfId="28" priority="29" operator="lessThan">
      <formula>0</formula>
    </cfRule>
  </conditionalFormatting>
  <conditionalFormatting sqref="O466:Q466">
    <cfRule type="cellIs" dxfId="27" priority="28" operator="lessThan">
      <formula>0</formula>
    </cfRule>
  </conditionalFormatting>
  <conditionalFormatting sqref="O505:Q505">
    <cfRule type="cellIs" dxfId="26" priority="27" operator="lessThan">
      <formula>0</formula>
    </cfRule>
  </conditionalFormatting>
  <conditionalFormatting sqref="O513:Q513">
    <cfRule type="cellIs" dxfId="25" priority="26" operator="lessThan">
      <formula>0</formula>
    </cfRule>
  </conditionalFormatting>
  <conditionalFormatting sqref="O522:Q522">
    <cfRule type="cellIs" dxfId="24" priority="25" operator="lessThan">
      <formula>0</formula>
    </cfRule>
  </conditionalFormatting>
  <conditionalFormatting sqref="O530:Q530">
    <cfRule type="cellIs" dxfId="23" priority="24" operator="lessThan">
      <formula>0</formula>
    </cfRule>
  </conditionalFormatting>
  <conditionalFormatting sqref="O538:Q538">
    <cfRule type="cellIs" dxfId="22" priority="23" operator="lessThan">
      <formula>0</formula>
    </cfRule>
  </conditionalFormatting>
  <conditionalFormatting sqref="O553:Q553">
    <cfRule type="cellIs" dxfId="21" priority="22" operator="lessThan">
      <formula>0</formula>
    </cfRule>
  </conditionalFormatting>
  <conditionalFormatting sqref="O561:Q561">
    <cfRule type="cellIs" dxfId="20" priority="21" operator="lessThan">
      <formula>0</formula>
    </cfRule>
  </conditionalFormatting>
  <conditionalFormatting sqref="O590:Q590">
    <cfRule type="cellIs" dxfId="19" priority="20" operator="lessThan">
      <formula>0</formula>
    </cfRule>
  </conditionalFormatting>
  <conditionalFormatting sqref="B720:N723">
    <cfRule type="cellIs" dxfId="18" priority="19" operator="lessThan">
      <formula>0</formula>
    </cfRule>
  </conditionalFormatting>
  <conditionalFormatting sqref="I722:N722 R720:S723">
    <cfRule type="cellIs" dxfId="17" priority="18" operator="lessThan">
      <formula>0</formula>
    </cfRule>
  </conditionalFormatting>
  <conditionalFormatting sqref="O720:Q723">
    <cfRule type="cellIs" dxfId="16" priority="17" operator="lessThan">
      <formula>0</formula>
    </cfRule>
  </conditionalFormatting>
  <conditionalFormatting sqref="O722:Q722">
    <cfRule type="cellIs" dxfId="15" priority="16" operator="lessThan">
      <formula>0</formula>
    </cfRule>
  </conditionalFormatting>
  <conditionalFormatting sqref="R655:R658">
    <cfRule type="cellIs" dxfId="14" priority="15" operator="lessThan">
      <formula>0</formula>
    </cfRule>
  </conditionalFormatting>
  <conditionalFormatting sqref="R638:S638 S639:S640">
    <cfRule type="cellIs" dxfId="13" priority="14" operator="lessThan">
      <formula>0</formula>
    </cfRule>
  </conditionalFormatting>
  <conditionalFormatting sqref="B638">
    <cfRule type="cellIs" dxfId="12" priority="13" operator="lessThan">
      <formula>0</formula>
    </cfRule>
  </conditionalFormatting>
  <conditionalFormatting sqref="R639:R640">
    <cfRule type="cellIs" dxfId="11" priority="12" operator="lessThan">
      <formula>0</formula>
    </cfRule>
  </conditionalFormatting>
  <conditionalFormatting sqref="B639:Q640">
    <cfRule type="expression" dxfId="10" priority="10">
      <formula>B639/A639&gt;1</formula>
    </cfRule>
    <cfRule type="expression" dxfId="9" priority="11">
      <formula>B639/A639&lt;1</formula>
    </cfRule>
  </conditionalFormatting>
  <conditionalFormatting sqref="B639:Q640">
    <cfRule type="cellIs" dxfId="8" priority="9" operator="lessThan">
      <formula>0</formula>
    </cfRule>
  </conditionalFormatting>
  <conditionalFormatting sqref="B491">
    <cfRule type="cellIs" dxfId="7" priority="8" operator="lessThan">
      <formula>0</formula>
    </cfRule>
  </conditionalFormatting>
  <conditionalFormatting sqref="B492:N496">
    <cfRule type="cellIs" dxfId="6" priority="7" operator="lessThan">
      <formula>0</formula>
    </cfRule>
  </conditionalFormatting>
  <conditionalFormatting sqref="B492:N496">
    <cfRule type="expression" dxfId="5" priority="5">
      <formula>B492/A492&gt;1</formula>
    </cfRule>
    <cfRule type="expression" dxfId="4" priority="6">
      <formula>B492/A492&lt;1</formula>
    </cfRule>
  </conditionalFormatting>
  <conditionalFormatting sqref="O492:Q496">
    <cfRule type="cellIs" dxfId="3" priority="4" operator="lessThan">
      <formula>0</formula>
    </cfRule>
  </conditionalFormatting>
  <conditionalFormatting sqref="O492:Q496">
    <cfRule type="expression" dxfId="2" priority="2">
      <formula>O492/N492&gt;1</formula>
    </cfRule>
    <cfRule type="expression" dxfId="1" priority="3">
      <formula>O492/N492&lt;1</formula>
    </cfRule>
  </conditionalFormatting>
  <conditionalFormatting sqref="B357:Q360">
    <cfRule type="cellIs" dxfId="0" priority="1" operator="less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d d b 7 4 4 b - 9 f e 4 - 4 c f 9 - 9 7 9 1 - c c e 3 0 3 8 3 6 1 6 d "   x m l n s = " h t t p : / / s c h e m a s . m i c r o s o f t . c o m / D a t a M a s h u p " > A A A A A N c V A A B Q S w M E F A A C A A g A 6 W W M 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6 W W M 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l l j F Z d b Q v 6 0 R I A A J u w A Q A T A B w A R m 9 y b X V s Y X M v U 2 V j d G l v b j E u b S C i G A A o o B Q A A A A A A A A A A A A A A A A A A A A A A A A A A A D t X f 9 v 2 8 Y V / z 1 A / g f C R T s Z M G w d Z c t 2 t 3 R Q Z C U x G n + p p H Q o h q G Q b S 7 V o i + G R L c z g g C x F 8 B p t l + 2 N k v d D F l r I 8 j m I E C T u p j 8 3 + h P G X k k x S N 5 k v n l K D 1 R L w g S k T z e e / f 4 P v f l 3 X v v 2 s q 2 W m 0 2 p J L x P / n 1 1 S t X r 7 S / q L S U H a l U r d T z 2 k 9 V u i b V F P X q F U n 7 U 2 r u t b Y V 7 c 7 v l K 3 Z z c p d J a X / y D c b q t J Q 2 6 m p L 1 R 1 9 8 O 5 u b b 2 7 r b + 7 u x 2 s z 7 X V p v b 9 + a m p q d n j E p W K m p F 1 u o w K r s v P / i 9 f u c P 5 t P 3 p j S q j b s a B + X 9 X W V K K 1 e u b N W U 2 X K r 0 m j / s d m q 5 5 u 1 v X p D f 9 h O 0 a p m 7 t + f W q / U l a k Z S d X u S q r y Z / X B j K T d b M 5 q 9 1 Y b a n Z + V i 9 P b 9 6 u N u 6 1 P U V L 1 b s N z 8 3 b l b Z q 3 W z s 1 b e U F r 2 d / + L u + 5 z b n + p 8 K b w H l d q e I q X u T X O e r e U r u 1 J q j f d o c 6 7 A v X v 9 U w + j K 9 y i K 5 s l T 8 m C f Y 8 p W d z I 8 V p U 3 C j w b q 9 v r v F u f 1 Z V a j v v e y j e u F F r V l T e C 2 s 3 v a X X K n e r 2 4 R X W H 8 g 8 w R S u M n 7 R j c d V T + Y v n q l 2 u A q m E P n F V V t V X a U 1 V z u c 0 2 p t 5 V G e 6 8 d V P / b G g C + + u q r 2 b Z Z G c V A r l G p 7 b d V r W S b V j q X b 9 Z 3 N Z q 6 A s / + q b 3 7 2 2 3 j u t z c r W 5 f I + k P 6 p X W P U W 9 V i q U n c B J 2 8 B J m 8 C x m 0 Y L s A 1 6 b 4 r f p J Q 8 P T X m 7 d I 7 F W m z V d 1 W Q r V k u 1 Z p t 6 v b z t b k S e b z N c p g a a + u c b p P m 7 C j q J V q 7 V q p v J H / + P P y Z 5 u F D 5 q t H a V 1 b Z 1 p z A e 6 r l 0 r + e / k c r u 7 S m N H a 8 o n e 0 p r 3 + 7 m N P l t V R t K 6 r 7 R t W k l u x c P u 5 2 D b u e / 3 c 7 T b u e 0 e 6 H 9 f t n t / N T t v O l 2 O v T m W b f z r t t 5 T Y u d 0 r 8 / 0 q f G T e 3 f U y m V u 1 n c m J Y + + k h y P b H r 0 + k 8 o m / / r 3 v x m B Y 7 6 n a + t S 5 / l F I 3 N j Z W 9 K 7 K Z O q Z X v 7 i s N s 5 p v 9 q l Z x 0 O 7 9 I q X I h f 8 s g 1 b + U x f Q p / X F s l f w P 0 7 w D p k C P o z O r P a v 5 c i B W O k + 6 n f P u x d d 6 E a 0 W v b p X 9 P c b e v + h / t L F E a X 6 j F J 9 Q 5 + e 0 z t a + b 9 J q U K 5 u L F u E u 0 c 0 r r e U F F f U I o v a a X v K I / a d / l W k t N z 6 e y c n J Z l i W Q / T J M P 0 4 u S x H u z 1 9 K / 0 p Y a T w / p T a 0 Z j 6 k 0 / k k L a y W f 0 5 J v u 5 3 v r d 8 d + q E M 2 g e 8 + s + Y p r + i 7 2 o / n p k N e W b V 9 4 J S M + r Q B F w s l D b u F P P 2 h 3 x N a / y f q R g X V N c u H m u j 1 + p 6 Y T p I Z f r D l 7 T U E f 3 7 j n 6 2 3 n c 3 P v F 3 l k y + o a 1 4 T r / r D 9 p n 1 r 7 D e q F 4 0 6 L 4 H W 3 / K S V 0 T q V g S V P n + Y j e P N Z U d 3 U 9 v 5 q 7 b b f G f E J Z 7 j g Z e G 2 x d + B u k K 4 F W k 1 R a O s v H d N S j y x V v p 5 b / z h S l Y Y a G J A x P u 4 P 9 M c J 0 y h v m S c U h q 9 o l U 8 1 Q K 2 X 7 h Q t N r 6 n p c 9 7 1 K V U q V D 8 d D V f M C k e M J 3 H C y o l Q z i 3 C r f L t 4 J W o r 3 e 6 2 9 M M P 9 C 7 5 z o 7 D k U 4 6 3 1 y Y 4 t 5 T I q L m v a t V p a 8 0 v 5 k O k F j p g e 0 O g 6 H t N X z 2 j X y u K / X M y t l / y S c D + n L f u a S u u d 9 R 3 0 D y y l N o s b N / z W a r z 9 D S 3 y x B J 6 f m P N d 8 u Z v t Q h 2 H N T F j q F c w r 0 F 7 T u t c L K a s 6 q / M z C z C P a m 7 w b P A T p K r V y p + T o Q M w + V u o R 1 1 j 6 F / 1 1 T q s x 9 F Z r 3 9 8 1 6 t b 3 e K 2 X S 5 X K h c J t A Z y Y 9 3 + i Q 9 s 7 f V y 1 B W F 0 j m f 0 U Y d R U J d Q N n O b h a I I V r 6 3 7 j + m r z h a r 5 H 5 + K Y I I s / p 1 z 2 0 p g / G K P 8 j x Z h r 6 K c 3 P V z o w 5 4 I P k 7 M n l 7 / c a y / o t e e u 1 M W U r n r y w 2 c G l 0 y 4 3 l s 9 f 3 6 L M N G V j / u 7 J H J R p 8 9 V u U 3 t G 5 1 b d M E g V b p v y l w 3 1 J 6 e k e e K 9 1 a t W c V A o j o n Z v R l f 5 F J 6 V V o / 8 4 t l r 6 l v a p D 8 1 W G 7 M c R 0 / w M y 1 s S M A c n L V + f W O t E C u P j i n Z U 4 t N 9 k O 9 o o L z K G e x Z E v v j T V G H N n T W x O 4 7 n H c M c + 0 5 5 a n V p O O a L + 8 q X F t 9 x q G e l j z B b 2 + V 9 Z M O x R Z u 8 J T S 3 u f 0 j I P a X l d J 4 f Q M M 9 A 1 Z t e 2 p O + d / 0 r 0 7 / r M O T / g r 7 9 D 2 v k D 0 D K q G k Y P H q G j 7 4 i W 8 u Z q x e 6 6 p N I m r 0 g z I X M / M 4 w v + e Z 3 w v M 7 y z z e 5 H 5 v c T 8 X p 5 6 M N 1 b i B a V e v N L b R 1 q m N X a 9 k r U e G D e T n l W r D P 3 j Z X X m b G I k t j F i 0 b L / d B c z d A n 5 l z 0 3 F K t b 6 Q U / R Y d Y 4 0 y b R T q r V 4 e G e s q K f W r d D p t K K z 2 0 j N a r E f p O S 3 a m z Y e S 0 Z v a 9 w + 0 o u 9 7 7 M c h 7 0 e 6 c u Z 1 J v y 0 v r W x 0 5 m S / v 1 r W Z N / 2 V a F n V T o v 7 f L a W y o 7 R o k U J Z / 6 9 e q U 4 5 b V b u z + S 0 h o C z E U A 1 y W R s k 0 y G a 2 b K c A Q 7 e j s H V H H K y 4 y J a 5 k r U H k 5 l E T F m W v A y m 6 J k d 0 S X 3 Z L L t k l w e o E 9 X s E t U A L s 5 x B F Y h M G A U l f A U l o W Q i y A A I V n C M K s l 8 X Z I 9 y j Q a O y Z U E T J 9 I 7 9 r 9 P S M Q m 2 x U M W y a I t l k S u W R S F i E W l P h i p K Z u b C n 7 i 4 5 y 1 R b e J Q B S E z c 2 K Z P y m W 3 b P i k Z j 2 w Q o w y w g w y x d g N q g A I + 1 Q g J U U 0 3 / J / A 5 M 9 v R g o j d a w A p n g R H O A l 8 4 C 0 G F M 2 C / C K w c W L c J m S 8 H O a g c Q m 5 7 g Z X R P C O j e b 6 M 5 t 0 y g r B 7 B 1 W g h A E f 4 Y O P e M A H Y h M S r E Q Z G B M + j I k H x j H v p Y K V F Q N n w o c z E Q l n Q V v C Y M X J z G h J J q J 7 M c n o / s W D F 9 M e N 1 Z r q 0 H 7 Q N 9 6 H + r f 5 4 K O O q b N j l P k K R 2 Y f h 5 U x G 3 5 6 8 u F c 8 P D t d / h f K X P J s n A d w Z t A 7 n 9 c v v u C n k K + t g k c g v E z 4 5 R Y J / g G L 0 e w O K H s V + R d F T 8 p A X h x 6 E c / R D k K N Q P Q 4 5 C / V D k V l p f m G B e C o C k / v g Y H p Z c U R I B w G Q S G h K c 4 v T z A Y t H x h B P + I Z 4 4 j H E x + y u B F V W z E y K P 5 H y P Y + C 4 X I F V c 7 M e o m / X P K 9 W h q l 2 x h U 6 T I W R b 5 B 0 W N P T K D r G 9 S P Q 5 j N K c L f n S K e 7 S n w H n x g p c 1 s 1 B D + T g 3 x b N X A d k Q E K 2 r G P E / 4 5 n n i M c 8 D 8 q c E K 1 e m O y f Z q O u p L K 6 n c D 3 F Q L D n Q T w c 9 V / L r V r 6 r n u p o u E A F X 2 4 i k 4 g K H r w F b n l z j 9 6 5 j l h 6 a 6 t Q x 7 n G Q C c B / X e t k I l R s 9 5 U L O E F d g x e s 4 5 C / 2 w P f o C d u j Y o X u U P A t A y T n 2 l r B K j t N z V H K v k i 8 C U H K O 8 3 B Y J V / E P f G I e + L 9 S r r U m m k a m P 1 w K 6 B 0 9 B r N i R I I q 9 F L 2 G 1 j t + 1 R 8 m U A S s 4 J V A i r 5 M v Y b U 9 u t 8 1 k z A u d / w + z 5 o W N i K c i h 5 M 5 L y g 7 w s K x b c J j G s v M N E B M / G / Q C s U E z z J U R x J 5 G p F + v 8 j N q N U K j H x k W I k W O R i i I o F h d w G o H 0 a I W Q t A J m D A V 4 C a + 0 d L B a g k X K g R Q w B A n I 4 Y b o Q F u Q h i 5 / I I E U G E h I R X C O K l v / + 5 I A I x e u T 6 4 F C M O 6 t Y Q v G 5 g 8 b N Z z R 3 S o a 7 Z L g j D q l B I v z 3 h s R q Z O e 3 I f E Z z H O s x 5 T l S + O + Q V w 3 Z N d 1 x n U 9 7 7 p e c F 1 n X d e L r u s l 1 / U y v c a s f Z i 1 L 3 Y b B V S z 0 H h m 7 g M t 0 j H I 3 g d b f p O T w Q / 0 d x h V 5 j 7 Q Q o G e v Q + 2 8 M Y m g x 9 o M Y 4 2 i x 9 o 0 Y x f J j / Q 4 h x 2 N j / Q w h i X j H 6 w h Q g t q x 9 s a Q H I 7 A d b Q M P N 7 g d b F n A y / M G W 0 5 h m + Q M t 1 L H N 9 A d b q v C y / c G W 1 1 h m / I M t U s z 6 B 8 p V F r P + 9 f e 6 A I s h D O D H m A r f g E p M 5 j / Y m I S X / Q + 0 v B K W A R C 0 r B O R B R C 0 h C c 1 E y D o j 5 L I D I C w J Z 6 4 L I C w x T 3 e m Q B h y x a z A e I a K 7 Y 1 l s O D e f T B 6 2 h Q Q G W P P y M g F G U P n R U Q S A N C Z g Y E w n 3 I 7 I B A u A + Z I R A I 9 5 g l E D v 5 e L M E A l F 0 z B S I i h 5 v p k A g i o 7 Z A g H t p Y 9 x 2 i k 2 o H X 0 W o 0 Z A 7 H 7 j j d j I B B F x 6 y B 2 H 0 L c Y M S H q M + O I 7 J J k V f W g 2 H p d 1 m S 6 3 U R p a m M C D A Z A R Y A g H m P 2 m l S 2 F g p q / M w E p f G Y w d g f k I L M L C Y s i D V S g q + L p H d U R R y 5 H o 9 4 / 4 j V a t 0 G j Z H i t R I 0 0 D V y Q 0 R N M 3 9 c N I s Y 2 + y Q Q O C v R d 8 6 B o O t + V h A 1 D 6 x E A E b 8 l g h u B g U 9 C 2 P E T M S S E k K B Q G y G 8 n A y I Q x B C I F a v 7 E s 5 F O X O L J J Q n K 7 A 8 f I Z 1 Y 2 2 x 1 1 S X F C H 0 i A x v p t D Y V W A 0 + N Q + A z q L Z h x 5 F Z 0 r t c I d 8 H m T q v o 8 L z K u F J D O q 7 n X d c L r u u s 6 3 r R d b 3 k u l 5 2 s 1 / a r V V V M + O g t L U v r S i 1 a r 2 q K i 2 7 I b S I U c K T I p J M 0 R S J l x g j a A 1 a n U Z V Z W 3 F e 3 2 / R y g 1 9 R u t y C d 7 T V U p q f u 6 4 N p f T h u L 6 E H V z v o g P S u z T W W X z e Q S Q 8 s g w V x u f 6 G 8 u S 0 C l z D q z 9 5 G w C e F z I C 1 w X E 8 f s L a 4 D D e d 9 L j f e E Y t o C i j Z s u N L T N G 3 e V k m j 0 F g s 2 s W Z b q L D i Z Z E N D S v 0 S k C v h H h y 3 Q J G E C / V b W g E E R y Y J n h g G v o u H F R M 8 T I g h 8 a U q M A t x N R Y Y m p 0 e 8 x A 0 Q X Q D R W h N T H Q G u g + A R Q x A M M R c I m U l C U S C G c h o M B D R 3 J A Q 9 W 4 2 9 h F + M I B x Q n 3 0 I X Q C y b c j k K o j M j b E y q + e O d x h M a X q N h r x F d i 8 X U Y 1 Z 8 Z K p B 4 R 7 W E B h L G d k + 0 + S E O b 3 2 o u O G d 4 B M a N 6 K y 3 C B u E o m b S 2 J R o E K E d 7 B T a I h g W C z O 0 e K L t o I K I d 6 Z X 6 E h N I 8 Q m u R R J k J g l 9 B Y Q q B Y 4 x 4 F F z o 5 L c 7 o E G s Q I m W h g o 1 3 Q m B o s I m a G + I e b p z z x F B 7 u M x L Q 4 K f z 8 h w q M D i H S U Z G l g 4 Y 5 z 4 R V c U K I n L f Q A V b X j K K K I N C t p O T M / z P t k 9 o E I I 5 J k g C K G J h F D c + W u g Y p B 3 V E l o D I o K m c L V G L j V G E t I A C Q F J m w C i i z O O S 5 h c Y V r M R z a w O c j A w p D g A c S I Q w R h o L T 7 Q E F H 8 B D k i Y X f G O 9 q 5 a g T J J A s c o 9 y z z 0 S h C j k S d + r B y L X K l Q w c g 7 5 j 4 0 G E X F W 6 J Z J i l m G f j J g a E C k w m a I V G D Z g g G z e C k F k 7 q a 6 i Q Y 1 a R J O o y k u B h u z g W e k 9 r N L O 1 D w U B g 0 5 r h L k l j r q e J F 3 P w F B 1 g D n b U c + T p O f z M P Q c 4 D 4 w 6 n m S 9 H w B h p 4 D 3 G h F P U + S n m d h 6 D n A P U 3 U 8 y T p + S I M P Q e Y a B X N n G N o 5 m R P q x u 5 U g P M t 4 2 d d 5 I 6 7 2 U Y e o 7 J e r H z F n Y + 1 4 H I Q y g H p 9 i 2 S d G X V q e l l A x 2 Y 4 p N c h U 1 Q Q + C L I E g 6 3 O S M P c g Y Y f C z I A 8 / 3 V + 2 m Y M w A G Z w d j p P B F 2 h K B F W N i J a s E q F H X m V I / q i E 7 l i U S / / 9 E l 0 a p 9 b m X g O R B w m E O P l a j Z 7 g N X J D Q X u G / q h w y 4 g m d K 9 k 0 m c C 5 Z 3 z U P y r b p u 5 K z k L k I e w T 6 B Z k M N V u b C G 4 E 5 r M S w o 6 f / D 5 C C A n K f i K E l x N z h O D l h h B C I N b I + U s 5 F B V I L J J Q n J G W 8 f L Z i R i K 1 u M u K f E 6 Q 2 m Q m G i G o b A q w L l 7 K H w G d X / V m O q 7 X i P c B Z t r T T f j 8 C U 0 2 9 h z u H J c z 7 u u F 1 z X W d f 1 o u t 6 y X W 9 7 G a / t F u r q p J h Y 5 C 2 9 q U V p V a t V 1 W l Z T e E F j F K p L z t n Z E u N 0 b Q G r Q 6 j a r K 2 o r 3 + n 6 P U G r q v V Q 6 n U v r b H 6 y 1 1 S V k r q v i 6 / 9 5 b S x l B 5 U + a w P B m Z l t s H s 4 p l c Y m 4 Z J J 7 L r T C U N 7 d d 4 B J G + x g F i k q j U t e Y N h h p 2 2 w b D 8 z b K X f r f P A o U / n x h 9 h e b 3 I y 5 T I D u v m J 2 x I o w B w B 1 D A I 0 L V x c g 2 D 4 x 5 H C c f a B h R t M r P Z J U f d 7 Z J x u y u J l n i x Y B N r S 4 Y K K 8 Z X Q o 7 q L C G j t w R 6 S z i D H w V u n k B F E J N b U Y 6 a W 1 E W l V s R B 6 Z x H J i G v j U I F V N M g K Q c N U B S x p z B E 4 2 p 0 W 1 8 A 0 U X Q P d Y h N b E Q G u g T w d Q x A C M k s A l U l K W S C A 8 m I A C D z 3 c A Q 1 V 4 2 5 j F + G g B x Q n M r M Z J U f d j Z J x O w q h M i I X V K j 4 Y u L B 5 a g B 4 T J m u U Z 8 x e 1 k D R V I z F J K j r q W k j H k f K L N D 3 G E E E D F D Z N 4 R 4 6 a e U f G M 0 4 Q N + E D Z K B C h I 3 U j R y q i 7 G 6 O E e L L w Q M K o S Y N I Z y 1 D y G M h 5 o N 9 G j T I R o M 6 E B j k C x R p g Z H Y k 6 o y M 4 o 0 O s Q Q j f h Q o 2 Z m 5 I o s 4 N i a i 5 I e 7 h x j l P D L W H y 7 w 0 J P j 5 D F e H C i x m x k i i z h g J z h g n f t E V B U r i E j J A R R u z z U u i b v M S 3 O Z F t M W X c g Q q h E C e v Y M Q m k g I x Z 1 U B y o G m Z A p E j V k i o g K m c L V G L j V G E t I A C Q F Z p E C i i y A x x D h 0 J a 4 o Q 1 O k j S g M A R 4 S h L C E G E o O A c g U P A B P L p p c s E 3 1 r t q C U p v C R S r h I l F J l G D k Q l G I 0 / 8 W D k W C V y h g p G J t i R R w y 2 J q H h L N M s k x S w D P 2 M x V G A y Q T M k a t A M w a A Z n N T C y c c N F X L M K p J E X U Y S P A I Y x 0 L v K Z J m C v m R H y M J c 0 s c d T 1 J u p 6 B o e o A c 7 a j n i d J z + d h 6 D n A f W D U 8 y T p + Q I M P Q e 4 0 Y p 6 n i Q 9 z 8 L Q c 4 B 7 m q j n S d L z R R h 6 D j D R K p o 5 x 9 D M y R 6 h N 3 K l B p h v G z v v J H X e y z D 0 H J P 1 Y u c d s v P + P 1 B L A Q I t A B Q A A g A I A O l l j F b S 3 U r R p A A A A P Y A A A A S A A A A A A A A A A A A A A A A A A A A A A B D b 2 5 m a W c v U G F j a 2 F n Z S 5 4 b W x Q S w E C L Q A U A A I A C A D p Z Y x W D 8 r p q 6 Q A A A D p A A A A E w A A A A A A A A A A A A A A A A D w A A A A W 0 N v b n R l b n R f V H l w Z X N d L n h t b F B L A Q I t A B Q A A g A I A O l l j F Z d b Q v 6 0 R I A A J u w A Q A T A A A A A A A A A A A A A A A A A O E B A A B G b 3 J t d W x h c y 9 T Z W N 0 a W 9 u M S 5 t U E s F B g A A A A A D A A M A w g A A A P 8 U 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C Q A A A A A A / f 0 J 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p Y W 1 D a G F y 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p Y W 1 D a G F y d C I g L z 4 8 R W 5 0 c n k g V H l w Z T 0 i R m l s b G V k Q 2 9 t c G x l d G V S Z X N 1 b H R U b 1 d v c m t z a G V l d C I g V m F s d W U 9 I m w x I i A v P j x F b n R y e S B U e X B l P S J S Z W N v d m V y e V R h c m d l d F J v d y I g V m F s d W U 9 I m w x I i A v P j x F b n R y e S B U e X B l P S J S Z W N v d m V y e V R h c m d l d E N v b H V t b i I g V m F s d W U 9 I m w x I i A v P j x F b n R y e S B U e X B l P S J S Z W N v d m V y e V R h c m d l d F N o Z W V 0 I i B W Y W x 1 Z T 0 i c 1 N o Z W V 0 M S I g L z 4 8 R W 5 0 c n k g V H l w Z T 0 i U X V l c n l J R C I g V m F s d W U 9 I n M 3 M j R l M G F h N i 0 5 Y W Y 3 L T R m M z g t O W Q w Z S 0 w Z j I 3 M m E 2 N T R h N 2 Q i I C 8 + P E V u d H J 5 I F R 5 c G U 9 I k Z p b G x M Y X N 0 V X B k Y X R l Z C I g V m F s d W U 9 I m Q y M D I y L T A 0 L T I 0 V D A z O j M 5 O j U w L j E y N D M 5 N D l a I i A v P j x F b n R y e S B U e X B l P S J G a W x s R X J y b 3 J D b 3 V u d C I g V m F s d W U 9 I m w w I i A v P j x F b n R y e S B U e X B l P S J G a W x s Q 2 9 s d W 1 u V H l w Z X M i I F Z h b H V l P S J z Q m d N R 0 J n V U Z C U V V G Q l F Z R k J n V U Z C U V V H Q l F Z R k J R V U c i I C 8 + P E V u d H J 5 I F R 5 c G U 9 I k Z p b G x D b 2 x 1 b W 5 O Y W 1 l c y I g V m F s d W U 9 I n N b J n F 1 b 3 Q 7 T m F t Z S Z x d W 9 0 O y w m c X V v d D t O b y 4 m c X V v d D s s J n F 1 b 3 Q 7 T G l u a 3 M m c X V v d D s s J n F 1 b 3 Q 7 U 2 l n b i Z x d W 9 0 O y w m c X V v d D t M Y X N 0 J n F 1 b 3 Q 7 L C Z x d W 9 0 O 0 N o Z y U m c X V v d D s s J n F 1 b 3 Q 7 V m 9 s d W 1 l J n F 1 b 3 Q 7 L C Z x d W 9 0 O 1 Z h b H V l I C h r K S Z x d W 9 0 O y w m c X V v d D t N Q 2 F w I C h N K S Z x d W 9 0 O y w m c X V v d D t Q L 0 U m c X V v d D s s J n F 1 b 3 Q 7 U C 9 C V i Z x d W 9 0 O y w m c X V v d D t E L 0 U m c X V v d D s s J n F 1 b 3 Q 7 R F B T J n F 1 b 3 Q 7 L C Z x d W 9 0 O 0 V Q U y Z x d W 9 0 O y w m c X V v d D t S T 0 E l J n F 1 b 3 Q 7 L C Z x d W 9 0 O 1 J P R S U m c X V v d D s s J n F 1 b 3 Q 7 T l B N J S Z x d W 9 0 O y w m c X V v d D t Z a W V s Z C U m c X V v d D s s J n F 1 b 3 Q 7 R k Z s b 2 F 0 J S Z x d W 9 0 O y w m c X V v d D t N R y U m c X V v d D s s J n F 1 b 3 Q 7 T W F n a W M x J n F 1 b 3 Q 7 L C Z x d W 9 0 O 0 1 h Z 2 l j M i Z x d W 9 0 O y w m c X V v d D t Q R U c m c X V v d D s s J n F 1 b 3 Q 7 Q 0 c m c X V v d D t d I i A v P j x F b n R y e S B U e X B l P S J G a W x s R X J y b 3 J D b 2 R l I i B W Y W x 1 Z T 0 i c 1 V u a 2 5 v d 2 4 i I C 8 + P E V u d H J 5 I F R 5 c G U 9 I k Z p b G x T d G F 0 d X M i I F Z h b H V l P S J z V 2 F p d G l u Z 0 Z v c k V 4 Y 2 V s U m V m c m V z a C I g L z 4 8 R W 5 0 c n k g V H l w Z T 0 i R m l s b E N v d W 5 0 I i B W Y W x 1 Z T 0 i b D c 3 O S I g L z 4 8 R W 5 0 c n k g V H l w Z T 0 i Q W R k Z W R U b 0 R h d G F N b 2 R l b C I g V m F s d W U 9 I m w w I i A v P j x F b n R y e S B U e X B l P S J S Z W x h d G l v b n N o a X B J b m Z v Q 2 9 u d G F p b m V y I i B W Y W x 1 Z T 0 i c 3 s m c X V v d D t j b 2 x 1 b W 5 D b 3 V u d C Z x d W 9 0 O z o y N C w m c X V v d D t r Z X l D b 2 x 1 b W 5 O Y W 1 l c y Z x d W 9 0 O z p b X S w m c X V v d D t x d W V y e V J l b G F 0 a W 9 u c 2 h p c H M m c X V v d D s 6 W 1 0 s J n F 1 b 3 Q 7 Y 2 9 s d W 1 u S W R l b n R p d G l l c y Z x d W 9 0 O z p b J n F 1 b 3 Q 7 U 2 V j d G l v b j E v U 2 l h b U N o Y X J 0 L 0 N o Y W 5 n Z W Q g V H l w Z S 5 7 T m F t Z S w w f S Z x d W 9 0 O y w m c X V v d D t T Z W N 0 a W 9 u M S 9 T a W F t Q 2 h h c n Q v Q 2 h h b m d l Z C B U e X B l L n t O b y 4 s M X 0 m c X V v d D s s J n F 1 b 3 Q 7 U 2 V j d G l v b j E v U 2 l h b U N o Y X J 0 L 0 N o Y W 5 n Z W Q g V H l w Z S 5 7 T G l u a 3 M s M n 0 m c X V v d D s s J n F 1 b 3 Q 7 U 2 V j d G l v b j E v U 2 l h b U N o Y X J 0 L 0 N o Y W 5 n Z W Q g V H l w Z S 5 7 U 2 l n b i w z f S Z x d W 9 0 O y w m c X V v d D t T Z W N 0 a W 9 u M S 9 T a W F t Q 2 h h c n Q v Q 2 h h b m d l Z C B U e X B l L n t M Y X N 0 L D R 9 J n F 1 b 3 Q 7 L C Z x d W 9 0 O 1 N l Y 3 R p b 2 4 x L 1 N p Y W 1 D a G F y d C 9 D a G F u Z 2 V k I F R 5 c G U u e 0 N o Z y U s N X 0 m c X V v d D s s J n F 1 b 3 Q 7 U 2 V j d G l v b j E v U 2 l h b U N o Y X J 0 L 0 N o Y W 5 n Z W Q g V H l w Z S 5 7 V m 9 s d W 1 l L D Z 9 J n F 1 b 3 Q 7 L C Z x d W 9 0 O 1 N l Y 3 R p b 2 4 x L 1 N p Y W 1 D a G F y d C 9 D a G F u Z 2 V k I F R 5 c G U u e 1 Z h b H V l I C h r K S w 3 f S Z x d W 9 0 O y w m c X V v d D t T Z W N 0 a W 9 u M S 9 T a W F t Q 2 h h c n Q v Q 2 h h b m d l Z C B U e X B l L n t N Q 2 F w I C h N K S w 4 f S Z x d W 9 0 O y w m c X V v d D t T Z W N 0 a W 9 u M S 9 T a W F t Q 2 h h c n Q v Q 2 h h b m d l Z C B U e X B l L n t Q L 0 U s O X 0 m c X V v d D s s J n F 1 b 3 Q 7 U 2 V j d G l v b j E v U 2 l h b U N o Y X J 0 L 0 N o Y W 5 n Z W Q g V H l w Z S 5 7 U C 9 C V i w x M H 0 m c X V v d D s s J n F 1 b 3 Q 7 U 2 V j d G l v b j E v U 2 l h b U N o Y X J 0 L 0 N o Y W 5 n Z W Q g V H l w Z S 5 7 R C 9 F L D E x f S Z x d W 9 0 O y w m c X V v d D t T Z W N 0 a W 9 u M S 9 T a W F t Q 2 h h c n Q v Q 2 h h b m d l Z C B U e X B l L n t E U F M s M T J 9 J n F 1 b 3 Q 7 L C Z x d W 9 0 O 1 N l Y 3 R p b 2 4 x L 1 N p Y W 1 D a G F y d C 9 D a G F u Z 2 V k I F R 5 c G U u e 0 V Q U y w x M 3 0 m c X V v d D s s J n F 1 b 3 Q 7 U 2 V j d G l v b j E v U 2 l h b U N o Y X J 0 L 0 N o Y W 5 n Z W Q g V H l w Z S 5 7 U k 9 B J S w x N H 0 m c X V v d D s s J n F 1 b 3 Q 7 U 2 V j d G l v b j E v U 2 l h b U N o Y X J 0 L 0 N o Y W 5 n Z W Q g V H l w Z S 5 7 U k 9 F J S w x N X 0 m c X V v d D s s J n F 1 b 3 Q 7 U 2 V j d G l v b j E v U 2 l h b U N o Y X J 0 L 0 N o Y W 5 n Z W Q g V H l w Z S 5 7 T l B N J S w x N n 0 m c X V v d D s s J n F 1 b 3 Q 7 U 2 V j d G l v b j E v U 2 l h b U N o Y X J 0 L 0 N o Y W 5 n Z W Q g V H l w Z S 5 7 W W l l b G Q l L D E 3 f S Z x d W 9 0 O y w m c X V v d D t T Z W N 0 a W 9 u M S 9 T a W F t Q 2 h h c n Q v Q 2 h h b m d l Z C B U e X B l L n t G R m x v Y X Q l L D E 4 f S Z x d W 9 0 O y w m c X V v d D t T Z W N 0 a W 9 u M S 9 T a W F t Q 2 h h c n Q v Q 2 h h b m d l Z C B U e X B l L n t N R y U s M T l 9 J n F 1 b 3 Q 7 L C Z x d W 9 0 O 1 N l Y 3 R p b 2 4 x L 1 N p Y W 1 D a G F y d C 9 D a G F u Z 2 V k I F R 5 c G U u e 0 1 h Z 2 l j M S w y M H 0 m c X V v d D s s J n F 1 b 3 Q 7 U 2 V j d G l v b j E v U 2 l h b U N o Y X J 0 L 0 N o Y W 5 n Z W Q g V H l w Z S 5 7 T W F n a W M y L D I x f S Z x d W 9 0 O y w m c X V v d D t T Z W N 0 a W 9 u M S 9 T a W F t Q 2 h h c n Q v Q 2 h h b m d l Z C B U e X B l L n t Q R U c s M j J 9 J n F 1 b 3 Q 7 L C Z x d W 9 0 O 1 N l Y 3 R p b 2 4 x L 1 N p Y W 1 D a G F y d C 9 D a G F u Z 2 V k I F R 5 c G U u e 0 N H L D I z f S Z x d W 9 0 O 1 0 s J n F 1 b 3 Q 7 Q 2 9 s d W 1 u Q 2 9 1 b n Q m c X V v d D s 6 M j Q s J n F 1 b 3 Q 7 S 2 V 5 Q 2 9 s d W 1 u T m F t Z X M m c X V v d D s 6 W 1 0 s J n F 1 b 3 Q 7 Q 2 9 s d W 1 u S W R l b n R p d G l l c y Z x d W 9 0 O z p b J n F 1 b 3 Q 7 U 2 V j d G l v b j E v U 2 l h b U N o Y X J 0 L 0 N o Y W 5 n Z W Q g V H l w Z S 5 7 T m F t Z S w w f S Z x d W 9 0 O y w m c X V v d D t T Z W N 0 a W 9 u M S 9 T a W F t Q 2 h h c n Q v Q 2 h h b m d l Z C B U e X B l L n t O b y 4 s M X 0 m c X V v d D s s J n F 1 b 3 Q 7 U 2 V j d G l v b j E v U 2 l h b U N o Y X J 0 L 0 N o Y W 5 n Z W Q g V H l w Z S 5 7 T G l u a 3 M s M n 0 m c X V v d D s s J n F 1 b 3 Q 7 U 2 V j d G l v b j E v U 2 l h b U N o Y X J 0 L 0 N o Y W 5 n Z W Q g V H l w Z S 5 7 U 2 l n b i w z f S Z x d W 9 0 O y w m c X V v d D t T Z W N 0 a W 9 u M S 9 T a W F t Q 2 h h c n Q v Q 2 h h b m d l Z C B U e X B l L n t M Y X N 0 L D R 9 J n F 1 b 3 Q 7 L C Z x d W 9 0 O 1 N l Y 3 R p b 2 4 x L 1 N p Y W 1 D a G F y d C 9 D a G F u Z 2 V k I F R 5 c G U u e 0 N o Z y U s N X 0 m c X V v d D s s J n F 1 b 3 Q 7 U 2 V j d G l v b j E v U 2 l h b U N o Y X J 0 L 0 N o Y W 5 n Z W Q g V H l w Z S 5 7 V m 9 s d W 1 l L D Z 9 J n F 1 b 3 Q 7 L C Z x d W 9 0 O 1 N l Y 3 R p b 2 4 x L 1 N p Y W 1 D a G F y d C 9 D a G F u Z 2 V k I F R 5 c G U u e 1 Z h b H V l I C h r K S w 3 f S Z x d W 9 0 O y w m c X V v d D t T Z W N 0 a W 9 u M S 9 T a W F t Q 2 h h c n Q v Q 2 h h b m d l Z C B U e X B l L n t N Q 2 F w I C h N K S w 4 f S Z x d W 9 0 O y w m c X V v d D t T Z W N 0 a W 9 u M S 9 T a W F t Q 2 h h c n Q v Q 2 h h b m d l Z C B U e X B l L n t Q L 0 U s O X 0 m c X V v d D s s J n F 1 b 3 Q 7 U 2 V j d G l v b j E v U 2 l h b U N o Y X J 0 L 0 N o Y W 5 n Z W Q g V H l w Z S 5 7 U C 9 C V i w x M H 0 m c X V v d D s s J n F 1 b 3 Q 7 U 2 V j d G l v b j E v U 2 l h b U N o Y X J 0 L 0 N o Y W 5 n Z W Q g V H l w Z S 5 7 R C 9 F L D E x f S Z x d W 9 0 O y w m c X V v d D t T Z W N 0 a W 9 u M S 9 T a W F t Q 2 h h c n Q v Q 2 h h b m d l Z C B U e X B l L n t E U F M s M T J 9 J n F 1 b 3 Q 7 L C Z x d W 9 0 O 1 N l Y 3 R p b 2 4 x L 1 N p Y W 1 D a G F y d C 9 D a G F u Z 2 V k I F R 5 c G U u e 0 V Q U y w x M 3 0 m c X V v d D s s J n F 1 b 3 Q 7 U 2 V j d G l v b j E v U 2 l h b U N o Y X J 0 L 0 N o Y W 5 n Z W Q g V H l w Z S 5 7 U k 9 B J S w x N H 0 m c X V v d D s s J n F 1 b 3 Q 7 U 2 V j d G l v b j E v U 2 l h b U N o Y X J 0 L 0 N o Y W 5 n Z W Q g V H l w Z S 5 7 U k 9 F J S w x N X 0 m c X V v d D s s J n F 1 b 3 Q 7 U 2 V j d G l v b j E v U 2 l h b U N o Y X J 0 L 0 N o Y W 5 n Z W Q g V H l w Z S 5 7 T l B N J S w x N n 0 m c X V v d D s s J n F 1 b 3 Q 7 U 2 V j d G l v b j E v U 2 l h b U N o Y X J 0 L 0 N o Y W 5 n Z W Q g V H l w Z S 5 7 W W l l b G Q l L D E 3 f S Z x d W 9 0 O y w m c X V v d D t T Z W N 0 a W 9 u M S 9 T a W F t Q 2 h h c n Q v Q 2 h h b m d l Z C B U e X B l L n t G R m x v Y X Q l L D E 4 f S Z x d W 9 0 O y w m c X V v d D t T Z W N 0 a W 9 u M S 9 T a W F t Q 2 h h c n Q v Q 2 h h b m d l Z C B U e X B l L n t N R y U s M T l 9 J n F 1 b 3 Q 7 L C Z x d W 9 0 O 1 N l Y 3 R p b 2 4 x L 1 N p Y W 1 D a G F y d C 9 D a G F u Z 2 V k I F R 5 c G U u e 0 1 h Z 2 l j M S w y M H 0 m c X V v d D s s J n F 1 b 3 Q 7 U 2 V j d G l v b j E v U 2 l h b U N o Y X J 0 L 0 N o Y W 5 n Z W Q g V H l w Z S 5 7 T W F n a W M y L D I x f S Z x d W 9 0 O y w m c X V v d D t T Z W N 0 a W 9 u M S 9 T a W F t Q 2 h h c n Q v Q 2 h h b m d l Z C B U e X B l L n t Q R U c s M j J 9 J n F 1 b 3 Q 7 L C Z x d W 9 0 O 1 N l Y 3 R p b 2 4 x L 1 N p Y W 1 D a G F y d C 9 D a G F u Z 2 V k I F R 5 c G U u e 0 N H L D I z f S Z x d W 9 0 O 1 0 s J n F 1 b 3 Q 7 U m V s Y X R p b 2 5 z a G l w S W 5 m b y Z x d W 9 0 O z p b X X 0 i I C 8 + P C 9 T d G F i b G V F b n R y a W V z P j w v S X R l b T 4 8 S X R l b T 4 8 S X R l b U x v Y 2 F 0 a W 9 u P j x J d G V t V H l w Z T 5 G b 3 J t d W x h P C 9 J d G V t V H l w Z T 4 8 S X R l b V B h d G g + U 2 V j d G l v b j E v U 2 l h b U N o Y X J 0 L 1 N v d X J j Z T w v S X R l b V B h d G g + P C 9 J d G V t T G 9 j Y X R p b 2 4 + P F N 0 Y W J s Z U V u d H J p Z X M g L z 4 8 L 0 l 0 Z W 0 + P E l 0 Z W 0 + P E l 0 Z W 1 M b 2 N h d G l v b j 4 8 S X R l b V R 5 c G U + R m 9 y b X V s Y T w v S X R l b V R 5 c G U + P E l 0 Z W 1 Q Y X R o P l N l Y 3 R p b 2 4 x L 1 N p Y W 1 D a G F y d C 9 E Y X R h M j w v S X R l b V B h d G g + P C 9 J d G V t T G 9 j Y X R p b 2 4 + P F N 0 Y W J s Z U V u d H J p Z X M g L z 4 8 L 0 l 0 Z W 0 + P E l 0 Z W 0 + P E l 0 Z W 1 M b 2 N h d G l v b j 4 8 S X R l b V R 5 c G U + R m 9 y b X V s Y T w v S X R l b V R 5 c G U + P E l 0 Z W 1 Q Y X R o P l N l Y 3 R p b 2 4 x L 1 N p Y W 1 D a G F y d C 9 D a G F u Z 2 V k J T I w V H l w Z T w v S X R l b V B h d G g + P C 9 J d G V t T G 9 j Y X R p b 2 4 + P F N 0 Y W J s Z U V u d H J p Z X M g L z 4 8 L 0 l 0 Z W 0 + P E l 0 Z W 0 + P E l 0 Z W 1 M b 2 N h d G l v b j 4 8 S X R l b V R 5 c G U + R m 9 y b X V s Y T w v S X R l b V R 5 c G U + P E l 0 Z W 1 Q Y X R o P l N l Y 3 R p b 2 4 x L 1 N l d H R y Y W R l S U F B X 0 N v b m N l b n N 1 c 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y N T g i I C 8 + P E V u d H J 5 I F R 5 c G U 9 I k Z p b G x F c n J v c k N v Z G U i I F Z h b H V l P S J z V W 5 r b m 9 3 b i I g L z 4 8 R W 5 0 c n k g V H l w Z T 0 i R m l s b E V y c m 9 y Q 2 9 1 b n Q i I F Z h b H V l P S J s M C I g L z 4 8 R W 5 0 c n k g V H l w Z T 0 i R m l s b E x h c 3 R V c G R h d G V k I i B W Y W x 1 Z T 0 i Z D I w M j E t M D Y t M j J U M D U 6 M z g 6 M T A u N j k 1 N D E 0 N V o i I C 8 + P E V u d H J 5 I F R 5 c G U 9 I k Z p b G x D b 2 x 1 b W 5 U e X B l c y I g V m F s d W U 9 I n N C Z 1 l H Q m d Z R 0 J n W U d C Z 1 l H Q m d Z P S I g L z 4 8 R W 5 0 c n k g V H l w Z T 0 i R m l s b E N v b H V t b k 5 h b W V z I i B W Y W x 1 Z T 0 i c 1 s m c X V v d D t O Z X Q g U H J v Z m l 0 L y B W Y W x 1 Y X R p b 2 4 g 4 L i r 4 L i h 4 L i n 4 L i U L + C 4 q + C 4 u O C 5 i e C 4 m S o q K i o g 4 L i i 4 L i t 4 L i U 4 L i j 4 L i n 4 L i h 4 L i X 4 L i 4 4 L i B 4 L i r 4 L i h 4 L i n 4 L i U I F F v U S U g W W 9 Z J S Z x d W 9 0 O y w m c X V v d D s y M D I w I E F j d H V h b C B O Z X Q g U H J v Z m l 0 I C j g u K X g u Y n g u L L g u J n g u J r g u L L g u J c p I C 0 g L S A t K i Z x d W 9 0 O y w m c X V v d D s y M D I x I E 5 l d C B Q c m 9 m a X Q g R m 9 y Z W N h c 3 Q g I C j g u K X g u Y n g u L L g u J n g u J r g u L L g u J c p I O C 4 k y D g u I E u 4 L i i L i A y M C A t I C 0 g L S Z x d W 9 0 O y w m c X V v d D s y M D I x I E 5 l d C B Q c m 9 m a X Q g R m 9 y Z W N h c 3 Q g I C j g u K X g u Y n g u L L g u J n g u J r g u L L g u J c p I O C 4 k y D g u J g u 4 L i E L i A y M C A t I C 0 g L S Z x d W 9 0 O y w m c X V v d D s y M D I x I E 5 l d C B Q c m 9 m a X Q g R m 9 y Z W N h c 3 Q g I C j g u K X g u Y n g u L L g u J n g u J r g u L L g u J c p I O C 4 k y D g u K H g u L U u 4 L i E L i A y M S A t I C 0 g L S Z x d W 9 0 O y w m c X V v d D s y M D I x I E 5 l d C B Q c m 9 m a X Q g R m 9 y Z W N h c 3 Q g I C j g u K X g u Y n g u L L g u J n g u J r g u L L g u J c p I O C 4 k y D g u K H g u L Q u 4 L i i L i A y M S A t I C 0 q K i A t J n F 1 b 3 Q 7 L C Z x d W 9 0 O z I w M j I g T m V 0 I F B y b 2 Z p d C B G b 3 J l Y 2 F z d C A g K O C 4 p e C 5 i e C 4 s u C 4 m e C 4 m u C 4 s u C 4 l y k g 4 L i T I O C 4 g S 7 g u K I u I D I x I C 0 g L S A t J n F 1 b 3 Q 7 L C Z x d W 9 0 O z I w M j I g T m V 0 I F B y b 2 Z p d C B G b 3 J l Y 2 F z d C A g K O C 4 p e C 5 i e C 4 s u C 4 m e C 4 m u C 4 s u C 4 l y k g 4 L i T I O C 4 m C 7 g u I Q u I D I x I C 0 g L S A t J n F 1 b 3 Q 7 L C Z x d W 9 0 O z I w M j I g T m V 0 I F B y b 2 Z p d C B G b 3 J l Y 2 F z d C A g K O C 4 p e C 5 i e C 4 s u C 4 m e C 4 m u C 4 s u C 4 l y k g 4 L i T I O C 4 o e C 4 t S 7 g u I Q u I D I y I C 0 g L S A t J n F 1 b 3 Q 7 L C Z x d W 9 0 O z I w M j I g T m V 0 I F B y b 2 Z p d C B G b 3 J l Y 2 F z d C A g K O C 4 p e C 5 i e C 4 s u C 4 m e C 4 m u C 4 s u C 4 l y k g 4 L i T I O C 4 o e C 4 t C 7 g u K I u I D I y I C 0 g L S o q I C 0 m c X V v d D s s J n F 1 b 3 Q 7 V m F s d W F 0 a W 9 u I E Z v c m V j Y X N 0 I D I x U C 9 F K i o q J n F 1 b 3 Q 7 L C Z x d W 9 0 O 1 Z h b H V h d G l v b i B G b 3 J l Y 2 F z d C A y M V A v Q l Y q K i o m c X V v d D s s J n F 1 b 3 Q 7 V m F s d W F 0 a W 9 u I E Z v c m V j Y X N 0 I D I x R E l W J n F 1 b 3 Q 7 L C Z x d W 9 0 O 1 Z h b H V h d G l v b i B G b 3 J l Y 2 F z d C B U Y X J n Z X Q g U H J p Y 2 U m c X V v d D t d I i A v P j x F b n R y e S B U e X B l P S J S Z W N v d m V y e V R h c m d l d F J v d y I g V m F s d W U 9 I m w x I i A v P j x F b n R y e S B U e X B l P S J S Z W N v d m V y e V R h c m d l d E N v b H V t b i I g V m F s d W U 9 I m w x I i A v P j x F b n R y e S B U e X B l P S J S Z W N v d m V y e V R h c m d l d F N o Z W V 0 I i B W Y W x 1 Z T 0 i c 1 N o Z W V 0 M y I g L z 4 8 R W 5 0 c n k g V H l w Z T 0 i U X V l c n l J R C I g V m F s d W U 9 I n N m N D c y N W Z h M C 1 h Y j Z h L T R j M T c t Y T M 5 Y S 1 m N z F i Y j d j M j N h M D E 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T Z X R 0 c m F k Z U l B Q V 9 D b 2 5 j Z W 5 z d X M v R G F 0 Y T A u e 0 5 l d C B Q c m 9 m a X Q v I F Z h b H V h d G l v b i D g u K v g u K H g u K f g u J Q v 4 L i r 4 L i 4 4 L m J 4 L i Z K i o q K i D g u K L g u K 3 g u J T g u K P g u K f g u K H g u J f g u L j g u I H g u K v g u K H g u K f g u J Q g U W 9 R J S B Z b 1 k l L D B 9 J n F 1 b 3 Q 7 L C Z x d W 9 0 O 1 N l Y 3 R p b 2 4 x L 1 N l d H R y Y W R l S U F B X 0 N v b m N l b n N 1 c y 9 E Y X R h M C 5 7 M j A y M C B B Y 3 R 1 Y W w g T m V 0 I F B y b 2 Z p d C A o 4 L i l 4 L m J 4 L i y 4 L i Z 4 L i a 4 L i y 4 L i X K S A t I C 0 g L S o s M X 0 m c X V v d D s s J n F 1 b 3 Q 7 U 2 V j d G l v b j E v U 2 V 0 d H J h Z G V J Q U F f Q 2 9 u Y 2 V u c 3 V z L 0 R h d G E w L n s y M D I x I E 5 l d C B Q c m 9 m a X Q g R m 9 y Z W N h c 3 Q g I C j g u K X g u Y n g u L L g u J n g u J r g u L L g u J c p I O C 4 k y D g u I E u 4 L i i L i A y M C A t I C 0 g L S w y f S Z x d W 9 0 O y w m c X V v d D t T Z W N 0 a W 9 u M S 9 T Z X R 0 c m F k Z U l B Q V 9 D b 2 5 j Z W 5 z d X M v R G F 0 Y T A u e z I w M j E g T m V 0 I F B y b 2 Z p d C B G b 3 J l Y 2 F z d C A g K O C 4 p e C 5 i e C 4 s u C 4 m e C 4 m u C 4 s u C 4 l y k g 4 L i T I O C 4 m C 7 g u I Q u I D I w I C 0 g L S A t L D N 9 J n F 1 b 3 Q 7 L C Z x d W 9 0 O 1 N l Y 3 R p b 2 4 x L 1 N l d H R y Y W R l S U F B X 0 N v b m N l b n N 1 c y 9 E Y X R h M C 5 7 M j A y M S B O Z X Q g U H J v Z m l 0 I E Z v c m V j Y X N 0 I C A o 4 L i l 4 L m J 4 L i y 4 L i Z 4 L i a 4 L i y 4 L i X K S D g u J M g 4 L i h 4 L i 1 L u C 4 h C 4 g M j E g L S A t I C 0 s N H 0 m c X V v d D s s J n F 1 b 3 Q 7 U 2 V j d G l v b j E v U 2 V 0 d H J h Z G V J Q U F f Q 2 9 u Y 2 V u c 3 V z L 0 R h d G E w L n s y M D I x I E 5 l d C B Q c m 9 m a X Q g R m 9 y Z W N h c 3 Q g I C j g u K X g u Y n g u L L g u J n g u J r g u L L g u J c p I O C 4 k y D g u K H g u L Q u 4 L i i L i A y M S A t I C 0 q K i A t L D V 9 J n F 1 b 3 Q 7 L C Z x d W 9 0 O 1 N l Y 3 R p b 2 4 x L 1 N l d H R y Y W R l S U F B X 0 N v b m N l b n N 1 c y 9 E Y X R h M C 5 7 M j A y M i B O Z X Q g U H J v Z m l 0 I E Z v c m V j Y X N 0 I C A o 4 L i l 4 L m J 4 L i y 4 L i Z 4 L i a 4 L i y 4 L i X K S D g u J M g 4 L i B L u C 4 o i 4 g M j E g L S A t I C 0 s N n 0 m c X V v d D s s J n F 1 b 3 Q 7 U 2 V j d G l v b j E v U 2 V 0 d H J h Z G V J Q U F f Q 2 9 u Y 2 V u c 3 V z L 0 R h d G E w L n s y M D I y I E 5 l d C B Q c m 9 m a X Q g R m 9 y Z W N h c 3 Q g I C j g u K X g u Y n g u L L g u J n g u J r g u L L g u J c p I O C 4 k y D g u J g u 4 L i E L i A y M S A t I C 0 g L S w 3 f S Z x d W 9 0 O y w m c X V v d D t T Z W N 0 a W 9 u M S 9 T Z X R 0 c m F k Z U l B Q V 9 D b 2 5 j Z W 5 z d X M v R G F 0 Y T A u e z I w M j I g T m V 0 I F B y b 2 Z p d C B G b 3 J l Y 2 F z d C A g K O C 4 p e C 5 i e C 4 s u C 4 m e C 4 m u C 4 s u C 4 l y k g 4 L i T I O C 4 o e C 4 t S 7 g u I Q u I D I y I C 0 g L S A t L D h 9 J n F 1 b 3 Q 7 L C Z x d W 9 0 O 1 N l Y 3 R p b 2 4 x L 1 N l d H R y Y W R l S U F B X 0 N v b m N l b n N 1 c y 9 E Y X R h M C 5 7 M j A y M i B O Z X Q g U H J v Z m l 0 I E Z v c m V j Y X N 0 I C A o 4 L i l 4 L m J 4 L i y 4 L i Z 4 L i a 4 L i y 4 L i X K S D g u J M g 4 L i h 4 L i 0 L u C 4 o i 4 g M j I g L S A t K i o g L S w 5 f S Z x d W 9 0 O y w m c X V v d D t T Z W N 0 a W 9 u M S 9 T Z X R 0 c m F k Z U l B Q V 9 D b 2 5 j Z W 5 z d X M v R G F 0 Y T A u e 1 Z h b H V h d G l v b i B G b 3 J l Y 2 F z d C A y M V A v R S o q K i w x M H 0 m c X V v d D s s J n F 1 b 3 Q 7 U 2 V j d G l v b j E v U 2 V 0 d H J h Z G V J Q U F f Q 2 9 u Y 2 V u c 3 V z L 0 R h d G E w L n t W Y W x 1 Y X R p b 2 4 g R m 9 y Z W N h c 3 Q g M j F Q L 0 J W K i o q L D E x f S Z x d W 9 0 O y w m c X V v d D t T Z W N 0 a W 9 u M S 9 T Z X R 0 c m F k Z U l B Q V 9 D b 2 5 j Z W 5 z d X M v R G F 0 Y T A u e 1 Z h b H V h d G l v b i B G b 3 J l Y 2 F z d C A y M U R J V i w x M n 0 m c X V v d D s s J n F 1 b 3 Q 7 U 2 V j d G l v b j E v U 2 V 0 d H J h Z G V J Q U F f Q 2 9 u Y 2 V u c 3 V z L 0 R h d G E w L n t W Y W x 1 Y X R p b 2 4 g R m 9 y Z W N h c 3 Q g V G F y Z 2 V 0 I F B y a W N l L D E z f S Z x d W 9 0 O 1 0 s J n F 1 b 3 Q 7 Q 2 9 s d W 1 u Q 2 9 1 b n Q m c X V v d D s 6 M T Q s J n F 1 b 3 Q 7 S 2 V 5 Q 2 9 s d W 1 u T m F t Z X M m c X V v d D s 6 W 1 0 s J n F 1 b 3 Q 7 Q 2 9 s d W 1 u S W R l b n R p d G l l c y Z x d W 9 0 O z p b J n F 1 b 3 Q 7 U 2 V j d G l v b j E v U 2 V 0 d H J h Z G V J Q U F f Q 2 9 u Y 2 V u c 3 V z L 0 R h d G E w L n t O Z X Q g U H J v Z m l 0 L y B W Y W x 1 Y X R p b 2 4 g 4 L i r 4 L i h 4 L i n 4 L i U L + C 4 q + C 4 u O C 5 i e C 4 m S o q K i o g 4 L i i 4 L i t 4 L i U 4 L i j 4 L i n 4 L i h 4 L i X 4 L i 4 4 L i B 4 L i r 4 L i h 4 L i n 4 L i U I F F v U S U g W W 9 Z J S w w f S Z x d W 9 0 O y w m c X V v d D t T Z W N 0 a W 9 u M S 9 T Z X R 0 c m F k Z U l B Q V 9 D b 2 5 j Z W 5 z d X M v R G F 0 Y T A u e z I w M j A g Q W N 0 d W F s I E 5 l d C B Q c m 9 m a X Q g K O C 4 p e C 5 i e C 4 s u C 4 m e C 4 m u C 4 s u C 4 l y k g L S A t I C 0 q L D F 9 J n F 1 b 3 Q 7 L C Z x d W 9 0 O 1 N l Y 3 R p b 2 4 x L 1 N l d H R y Y W R l S U F B X 0 N v b m N l b n N 1 c y 9 E Y X R h M C 5 7 M j A y M S B O Z X Q g U H J v Z m l 0 I E Z v c m V j Y X N 0 I C A o 4 L i l 4 L m J 4 L i y 4 L i Z 4 L i a 4 L i y 4 L i X K S D g u J M g 4 L i B L u C 4 o i 4 g M j A g L S A t I C 0 s M n 0 m c X V v d D s s J n F 1 b 3 Q 7 U 2 V j d G l v b j E v U 2 V 0 d H J h Z G V J Q U F f Q 2 9 u Y 2 V u c 3 V z L 0 R h d G E w L n s y M D I x I E 5 l d C B Q c m 9 m a X Q g R m 9 y Z W N h c 3 Q g I C j g u K X g u Y n g u L L g u J n g u J r g u L L g u J c p I O C 4 k y D g u J g u 4 L i E L i A y M C A t I C 0 g L S w z f S Z x d W 9 0 O y w m c X V v d D t T Z W N 0 a W 9 u M S 9 T Z X R 0 c m F k Z U l B Q V 9 D b 2 5 j Z W 5 z d X M v R G F 0 Y T A u e z I w M j E g T m V 0 I F B y b 2 Z p d C B G b 3 J l Y 2 F z d C A g K O C 4 p e C 5 i e C 4 s u C 4 m e C 4 m u C 4 s u C 4 l y k g 4 L i T I O C 4 o e C 4 t S 7 g u I Q u I D I x I C 0 g L S A t L D R 9 J n F 1 b 3 Q 7 L C Z x d W 9 0 O 1 N l Y 3 R p b 2 4 x L 1 N l d H R y Y W R l S U F B X 0 N v b m N l b n N 1 c y 9 E Y X R h M C 5 7 M j A y M S B O Z X Q g U H J v Z m l 0 I E Z v c m V j Y X N 0 I C A o 4 L i l 4 L m J 4 L i y 4 L i Z 4 L i a 4 L i y 4 L i X K S D g u J M g 4 L i h 4 L i 0 L u C 4 o i 4 g M j E g L S A t K i o g L S w 1 f S Z x d W 9 0 O y w m c X V v d D t T Z W N 0 a W 9 u M S 9 T Z X R 0 c m F k Z U l B Q V 9 D b 2 5 j Z W 5 z d X M v R G F 0 Y T A u e z I w M j I g T m V 0 I F B y b 2 Z p d C B G b 3 J l Y 2 F z d C A g K O C 4 p e C 5 i e C 4 s u C 4 m e C 4 m u C 4 s u C 4 l y k g 4 L i T I O C 4 g S 7 g u K I u I D I x I C 0 g L S A t L D Z 9 J n F 1 b 3 Q 7 L C Z x d W 9 0 O 1 N l Y 3 R p b 2 4 x L 1 N l d H R y Y W R l S U F B X 0 N v b m N l b n N 1 c y 9 E Y X R h M C 5 7 M j A y M i B O Z X Q g U H J v Z m l 0 I E Z v c m V j Y X N 0 I C A o 4 L i l 4 L m J 4 L i y 4 L i Z 4 L i a 4 L i y 4 L i X K S D g u J M g 4 L i Y L u C 4 h C 4 g M j E g L S A t I C 0 s N 3 0 m c X V v d D s s J n F 1 b 3 Q 7 U 2 V j d G l v b j E v U 2 V 0 d H J h Z G V J Q U F f Q 2 9 u Y 2 V u c 3 V z L 0 R h d G E w L n s y M D I y I E 5 l d C B Q c m 9 m a X Q g R m 9 y Z W N h c 3 Q g I C j g u K X g u Y n g u L L g u J n g u J r g u L L g u J c p I O C 4 k y D g u K H g u L U u 4 L i E L i A y M i A t I C 0 g L S w 4 f S Z x d W 9 0 O y w m c X V v d D t T Z W N 0 a W 9 u M S 9 T Z X R 0 c m F k Z U l B Q V 9 D b 2 5 j Z W 5 z d X M v R G F 0 Y T A u e z I w M j I g T m V 0 I F B y b 2 Z p d C B G b 3 J l Y 2 F z d C A g K O C 4 p e C 5 i e C 4 s u C 4 m e C 4 m u C 4 s u C 4 l y k g 4 L i T I O C 4 o e C 4 t C 7 g u K I u I D I y I C 0 g L S o q I C 0 s O X 0 m c X V v d D s s J n F 1 b 3 Q 7 U 2 V j d G l v b j E v U 2 V 0 d H J h Z G V J Q U F f Q 2 9 u Y 2 V u c 3 V z L 0 R h d G E w L n t W Y W x 1 Y X R p b 2 4 g R m 9 y Z W N h c 3 Q g M j F Q L 0 U q K i o s M T B 9 J n F 1 b 3 Q 7 L C Z x d W 9 0 O 1 N l Y 3 R p b 2 4 x L 1 N l d H R y Y W R l S U F B X 0 N v b m N l b n N 1 c y 9 E Y X R h M C 5 7 V m F s d W F 0 a W 9 u I E Z v c m V j Y X N 0 I D I x U C 9 C V i o q K i w x M X 0 m c X V v d D s s J n F 1 b 3 Q 7 U 2 V j d G l v b j E v U 2 V 0 d H J h Z G V J Q U F f Q 2 9 u Y 2 V u c 3 V z L 0 R h d G E w L n t W Y W x 1 Y X R p b 2 4 g R m 9 y Z W N h c 3 Q g M j F E S V Y s M T J 9 J n F 1 b 3 Q 7 L C Z x d W 9 0 O 1 N l Y 3 R p b 2 4 x L 1 N l d H R y Y W R l S U F B X 0 N v b m N l b n N 1 c y 9 E Y X R h M C 5 7 V m F s d W F 0 a W 9 u I E Z v c m V j Y X N 0 I F R h c m d l d C B Q c m l j Z S w x M 3 0 m c X V v d D t d L C Z x d W 9 0 O 1 J l b G F 0 a W 9 u c 2 h p c E l u Z m 8 m c X V v d D s 6 W 1 1 9 I i A v P j w v U 3 R h Y m x l R W 5 0 c m l l c z 4 8 L 0 l 0 Z W 0 + P E l 0 Z W 0 + P E l 0 Z W 1 M b 2 N h d G l v b j 4 8 S X R l b V R 5 c G U + R m 9 y b X V s Y T w v S X R l b V R 5 c G U + P E l 0 Z W 1 Q Y X R o P l N l Y 3 R p b 2 4 x L 1 N l d H R y Y W R l S U F B X 0 N v b m N l b n N 1 c y 9 T b 3 V y Y 2 U 8 L 0 l 0 Z W 1 Q Y X R o P j w v S X R l b U x v Y 2 F 0 a W 9 u P j x T d G F i b G V F b n R y a W V z I C 8 + P C 9 J d G V t P j x J d G V t P j x J d G V t T G 9 j Y X R p b 2 4 + P E l 0 Z W 1 U e X B l P k Z v c m 1 1 b G E 8 L 0 l 0 Z W 1 U e X B l P j x J d G V t U G F 0 a D 5 T Z W N 0 a W 9 u M S 9 T Z X R 0 c m F k Z U l B Q V 9 D b 2 5 j Z W 5 z d X M v R G F 0 Y T A 8 L 0 l 0 Z W 1 Q Y X R o P j w v S X R l b U x v Y 2 F 0 a W 9 u P j x T d G F i b G V F b n R y a W V z I C 8 + P C 9 J d G V t P j x J d G V t P j x J d G V t T G 9 j Y X R p b 2 4 + P E l 0 Z W 1 U e X B l P k Z v c m 1 1 b G E 8 L 0 l 0 Z W 1 U e X B l P j x J d G V t U G F 0 a D 5 T Z W N 0 a W 9 u M S 9 T Z X R 0 c m F k Z U l B Q V 9 D b 2 5 j Z W 5 z d X M l M j A o M i 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S b 3 c i I F Z h b H V l P S J s M S I g L z 4 8 R W 5 0 c n k g V H l w Z T 0 i U m V j b 3 Z l c n l U Y X J n Z X R D b 2 x 1 b W 4 i I F Z h b H V l P S J s M S I g L z 4 8 R W 5 0 c n k g V H l w Z T 0 i U m V j b 3 Z l c n l U Y X J n Z X R T a G V l d C I g V m F s d W U 9 I n N T a G V l d D M i I C 8 + P E V u d H J 5 I F R 5 c G U 9 I l F 1 Z X J 5 S U Q i I F Z h b H V l P S J z Z j Q 3 M j V m Y T A t Y W I 2 Y S 0 0 Y z E 3 L W E z O W E t Z j c x Y m I 3 Y z I z Y T A x I i A v P j x F b n R y e S B U e X B l P S J G a W x s T G F z d F V w Z G F 0 Z W Q i I F Z h b H V l P S J k M j A y M i 0 w N i 0 y M F Q x M j o w N j o 0 N y 4 5 O T E 4 N z M z W i I g L z 4 8 R W 5 0 c n k g V H l w Z T 0 i R m l s b E V y c m 9 y Q 2 9 1 b n Q i I F Z h b H V l P S J s M C I g L z 4 8 R W 5 0 c n k g V H l w Z T 0 i R m l s b E N v b H V t b l R 5 c G V z I i B W Y W x 1 Z T 0 i c 0 J n W U d C Z 1 l H Q m d Z R 0 J n W U d C Z 1 k 9 I i A v P j x F b n R y e S B U e X B l P S J G a W x s R X J y b 3 J D b 2 R l I i B W Y W x 1 Z T 0 i c 1 V u a 2 5 v d 2 4 i I C 8 + P E V u d H J 5 I F R 5 c G U 9 I k Z p b G x D b 2 x 1 b W 5 O Y W 1 l c y I g V m F s d W U 9 I n N b J n F 1 b 3 Q 7 T m V 0 I F B y b 2 Z p d C 8 g V m F s d W F 0 a W 9 u I O C 4 q + C 4 o e C 4 p + C 4 l C / g u K v g u L j g u Y n g u J k q K i o q I O C 4 o u C 4 r e C 4 l O C 4 o + C 4 p + C 4 o e C 4 l + C 4 u O C 4 g e C 4 q + C 4 o e C 4 p + C 4 l C B R b 1 E l I F l v W S U m c X V v d D s s J n F 1 b 3 Q 7 M j A y M S B B Y 3 R 1 Y W w g T m V 0 I F B y b 2 Z p d C A o 4 L i l 4 L m J 4 L i y 4 L i Z 4 L i a 4 L i y 4 L i X K S A t I C 0 g L S o m c X V v d D s s J n F 1 b 3 Q 7 M j A y M i B O Z X Q g U H J v Z m l 0 I E Z v c m V j Y X N 0 I C A o 4 L i l 4 L m J 4 L i y 4 L i Z 4 L i a 4 L i y 4 L i X K S D g u J M g 4 L i B L u C 4 o i 4 g M j E g L S A t I C 0 m c X V v d D s s J n F 1 b 3 Q 7 M j A y M i B O Z X Q g U H J v Z m l 0 I E Z v c m V j Y X N 0 I C A o 4 L i l 4 L m J 4 L i y 4 L i Z 4 L i a 4 L i y 4 L i X K S D g u J M g 4 L i Y L u C 4 h C 4 g M j E g L S A t I C 0 m c X V v d D s s J n F 1 b 3 Q 7 M j A y M i B O Z X Q g U H J v Z m l 0 I E Z v c m V j Y X N 0 I C A o 4 L i l 4 L m J 4 L i y 4 L i Z 4 L i a 4 L i y 4 L i X K S D g u J M g 4 L i h 4 L i 1 L u C 4 h C 4 g M j I g L S A t I C 0 m c X V v d D s s J n F 1 b 3 Q 7 M j A y M i B O Z X Q g U H J v Z m l 0 I E Z v c m V j Y X N 0 I C A o 4 L i l 4 L m J 4 L i y 4 L i Z 4 L i a 4 L i y 4 L i X K S D g u J M g 4 L i e L u C 4 h C 4 g M j I g L S A t K i o g L S Z x d W 9 0 O y w m c X V v d D s y M D I z I E 5 l d C B Q c m 9 m a X Q g R m 9 y Z W N h c 3 Q g I C j g u K X g u Y n g u L L g u J n g u J r g u L L g u J c p I O C 4 k y D g u I E u 4 L i i L i A y M i A t I C 0 g L S Z x d W 9 0 O y w m c X V v d D s y M D I z I E 5 l d C B Q c m 9 m a X Q g R m 9 y Z W N h c 3 Q g I C j g u K X g u Y n g u L L g u J n g u J r g u L L g u J c p I O C 4 k y D g u J g u 4 L i E L i A y M i A t I C 0 g L S Z x d W 9 0 O y w m c X V v d D s y M D I z I E 5 l d C B Q c m 9 m a X Q g R m 9 y Z W N h c 3 Q g I C j g u K X g u Y n g u L L g u J n g u J r g u L L g u J c p I O C 4 k y D g u K H g u L U u 4 L i E L i A y M y A t I C 0 g L S Z x d W 9 0 O y w m c X V v d D s y M D I z I E 5 l d C B Q c m 9 m a X Q g R m 9 y Z W N h c 3 Q g I C j g u K X g u Y n g u L L g u J n g u J r g u L L g u J c p I O C 4 k y D g u J 4 u 4 L i E L i A y M y A t I C 0 q K i A t J n F 1 b 3 Q 7 L C Z x d W 9 0 O 1 Z h b H V h d G l v b i B G b 3 J l Y 2 F z d C A y M l A v R S o q K i Z x d W 9 0 O y w m c X V v d D t W Y W x 1 Y X R p b 2 4 g R m 9 y Z W N h c 3 Q g M j J Q L 0 J W K i o q J n F 1 b 3 Q 7 L C Z x d W 9 0 O 1 Z h b H V h d G l v b i B G b 3 J l Y 2 F z d C A y M k R J V i Z x d W 9 0 O y w m c X V v d D t W Y W x 1 Y X R p b 2 4 g R m 9 y Z W N h c 3 Q g V G F y Z 2 V 0 I F B y a W N l J n F 1 b 3 Q 7 X S I g L z 4 8 R W 5 0 c n k g V H l w Z T 0 i R m l s b E N v d W 5 0 I i B W Y W x 1 Z T 0 i b D A i I C 8 + P E V u d H J 5 I F R 5 c G U 9 I k Z p b G x T d G F 0 d X M i I F Z h b H V l P S J z V 2 F p d G l u Z 0 Z v c k V 4 Y 2 V s U m V m c m V z a C I g L z 4 8 R W 5 0 c n k g V H l w Z T 0 i Q W R k Z W R U b 0 R h d G F N b 2 R l b C I g V m F s d W U 9 I m w w I i A v P j x F b n R y e S B U e X B l P S J S Z W x h d G l v b n N o a X B J b m Z v Q 2 9 u d G F p b m V y I i B W Y W x 1 Z T 0 i c 3 s m c X V v d D t j b 2 x 1 b W 5 D b 3 V u d C Z x d W 9 0 O z o x N C w m c X V v d D t r Z X l D b 2 x 1 b W 5 O Y W 1 l c y Z x d W 9 0 O z p b X S w m c X V v d D t x d W V y e V J l b G F 0 a W 9 u c 2 h p c H M m c X V v d D s 6 W 1 0 s J n F 1 b 3 Q 7 Y 2 9 s d W 1 u S W R l b n R p d G l l c y Z x d W 9 0 O z p b J n F 1 b 3 Q 7 U 2 V j d G l v b j E v U 2 V 0 d H J h Z G V J Q U F f Q 2 9 u Y 2 V u c 3 V z I C g y K S 9 E Y X R h M C 5 7 T m V 0 I F B y b 2 Z p d C 8 g V m F s d W F 0 a W 9 u I O C 4 q + C 4 o e C 4 p + C 4 l C / g u K v g u L j g u Y n g u J k q K i o q I O C 4 o u C 4 r e C 4 l O C 4 o + C 4 p + C 4 o e C 4 l + C 4 u O C 4 g e C 4 q + C 4 o e C 4 p + C 4 l C B R b 1 E l I F l v W S U s M H 0 m c X V v d D s s J n F 1 b 3 Q 7 U 2 V j d G l v b j E v U 2 V 0 d H J h Z G V J Q U F f Q 2 9 u Y 2 V u c 3 V z I C g y K S 9 E Y X R h M C 5 7 M j A y M S B B Y 3 R 1 Y W w g T m V 0 I F B y b 2 Z p d C A o 4 L i l 4 L m J 4 L i y 4 L i Z 4 L i a 4 L i y 4 L i X K S A t I C 0 g L S o s M X 0 m c X V v d D s s J n F 1 b 3 Q 7 U 2 V j d G l v b j E v U 2 V 0 d H J h Z G V J Q U F f Q 2 9 u Y 2 V u c 3 V z I C g y K S 9 E Y X R h M C 5 7 M j A y M i B O Z X Q g U H J v Z m l 0 I E Z v c m V j Y X N 0 I C A o 4 L i l 4 L m J 4 L i y 4 L i Z 4 L i a 4 L i y 4 L i X K S D g u J M g 4 L i B L u C 4 o i 4 g M j E g L S A t I C 0 s M n 0 m c X V v d D s s J n F 1 b 3 Q 7 U 2 V j d G l v b j E v U 2 V 0 d H J h Z G V J Q U F f Q 2 9 u Y 2 V u c 3 V z I C g y K S 9 E Y X R h M C 5 7 M j A y M i B O Z X Q g U H J v Z m l 0 I E Z v c m V j Y X N 0 I C A o 4 L i l 4 L m J 4 L i y 4 L i Z 4 L i a 4 L i y 4 L i X K S D g u J M g 4 L i Y L u C 4 h C 4 g M j E g L S A t I C 0 s M 3 0 m c X V v d D s s J n F 1 b 3 Q 7 U 2 V j d G l v b j E v U 2 V 0 d H J h Z G V J Q U F f Q 2 9 u Y 2 V u c 3 V z I C g y K S 9 E Y X R h M C 5 7 M j A y M i B O Z X Q g U H J v Z m l 0 I E Z v c m V j Y X N 0 I C A o 4 L i l 4 L m J 4 L i y 4 L i Z 4 L i a 4 L i y 4 L i X K S D g u J M g 4 L i h 4 L i 1 L u C 4 h C 4 g M j I g L S A t I C 0 s N H 0 m c X V v d D s s J n F 1 b 3 Q 7 U 2 V j d G l v b j E v U 2 V 0 d H J h Z G V J Q U F f Q 2 9 u Y 2 V u c 3 V z I C g y K S 9 E Y X R h M C 5 7 M j A y M i B O Z X Q g U H J v Z m l 0 I E Z v c m V j Y X N 0 I C A o 4 L i l 4 L m J 4 L i y 4 L i Z 4 L i a 4 L i y 4 L i X K S D g u J M g 4 L i e L u C 4 h C 4 g M j I g L S A t K i o g L S w 1 f S Z x d W 9 0 O y w m c X V v d D t T Z W N 0 a W 9 u M S 9 T Z X R 0 c m F k Z U l B Q V 9 D b 2 5 j Z W 5 z d X M g K D I p L 0 R h d G E w L n s y M D I z I E 5 l d C B Q c m 9 m a X Q g R m 9 y Z W N h c 3 Q g I C j g u K X g u Y n g u L L g u J n g u J r g u L L g u J c p I O C 4 k y D g u I E u 4 L i i L i A y M i A t I C 0 g L S w 2 f S Z x d W 9 0 O y w m c X V v d D t T Z W N 0 a W 9 u M S 9 T Z X R 0 c m F k Z U l B Q V 9 D b 2 5 j Z W 5 z d X M g K D I p L 0 R h d G E w L n s y M D I z I E 5 l d C B Q c m 9 m a X Q g R m 9 y Z W N h c 3 Q g I C j g u K X g u Y n g u L L g u J n g u J r g u L L g u J c p I O C 4 k y D g u J g u 4 L i E L i A y M i A t I C 0 g L S w 3 f S Z x d W 9 0 O y w m c X V v d D t T Z W N 0 a W 9 u M S 9 T Z X R 0 c m F k Z U l B Q V 9 D b 2 5 j Z W 5 z d X M g K D I p L 0 R h d G E w L n s y M D I z I E 5 l d C B Q c m 9 m a X Q g R m 9 y Z W N h c 3 Q g I C j g u K X g u Y n g u L L g u J n g u J r g u L L g u J c p I O C 4 k y D g u K H g u L U u 4 L i E L i A y M y A t I C 0 g L S w 4 f S Z x d W 9 0 O y w m c X V v d D t T Z W N 0 a W 9 u M S 9 T Z X R 0 c m F k Z U l B Q V 9 D b 2 5 j Z W 5 z d X M g K D I p L 0 R h d G E w L n s y M D I z I E 5 l d C B Q c m 9 m a X Q g R m 9 y Z W N h c 3 Q g I C j g u K X g u Y n g u L L g u J n g u J r g u L L g u J c p I O C 4 k y D g u J 4 u 4 L i E L i A y M y A t I C 0 q K i A t L D l 9 J n F 1 b 3 Q 7 L C Z x d W 9 0 O 1 N l Y 3 R p b 2 4 x L 1 N l d H R y Y W R l S U F B X 0 N v b m N l b n N 1 c y A o M i k v R G F 0 Y T A u e 1 Z h b H V h d G l v b i B G b 3 J l Y 2 F z d C A y M l A v R S o q K i w x M H 0 m c X V v d D s s J n F 1 b 3 Q 7 U 2 V j d G l v b j E v U 2 V 0 d H J h Z G V J Q U F f Q 2 9 u Y 2 V u c 3 V z I C g y K S 9 E Y X R h M C 5 7 V m F s d W F 0 a W 9 u I E Z v c m V j Y X N 0 I D I y U C 9 C V i o q K i w x M X 0 m c X V v d D s s J n F 1 b 3 Q 7 U 2 V j d G l v b j E v U 2 V 0 d H J h Z G V J Q U F f Q 2 9 u Y 2 V u c 3 V z I C g y K S 9 E Y X R h M C 5 7 V m F s d W F 0 a W 9 u I E Z v c m V j Y X N 0 I D I y R E l W L D E y f S Z x d W 9 0 O y w m c X V v d D t T Z W N 0 a W 9 u M S 9 T Z X R 0 c m F k Z U l B Q V 9 D b 2 5 j Z W 5 z d X M g K D I p L 0 R h d G E w L n t W Y W x 1 Y X R p b 2 4 g R m 9 y Z W N h c 3 Q g V G F y Z 2 V 0 I F B y a W N l L D E z f S Z x d W 9 0 O 1 0 s J n F 1 b 3 Q 7 Q 2 9 s d W 1 u Q 2 9 1 b n Q m c X V v d D s 6 M T Q s J n F 1 b 3 Q 7 S 2 V 5 Q 2 9 s d W 1 u T m F t Z X M m c X V v d D s 6 W 1 0 s J n F 1 b 3 Q 7 Q 2 9 s d W 1 u S W R l b n R p d G l l c y Z x d W 9 0 O z p b J n F 1 b 3 Q 7 U 2 V j d G l v b j E v U 2 V 0 d H J h Z G V J Q U F f Q 2 9 u Y 2 V u c 3 V z I C g y K S 9 E Y X R h M C 5 7 T m V 0 I F B y b 2 Z p d C 8 g V m F s d W F 0 a W 9 u I O C 4 q + C 4 o e C 4 p + C 4 l C / g u K v g u L j g u Y n g u J k q K i o q I O C 4 o u C 4 r e C 4 l O C 4 o + C 4 p + C 4 o e C 4 l + C 4 u O C 4 g e C 4 q + C 4 o e C 4 p + C 4 l C B R b 1 E l I F l v W S U s M H 0 m c X V v d D s s J n F 1 b 3 Q 7 U 2 V j d G l v b j E v U 2 V 0 d H J h Z G V J Q U F f Q 2 9 u Y 2 V u c 3 V z I C g y K S 9 E Y X R h M C 5 7 M j A y M S B B Y 3 R 1 Y W w g T m V 0 I F B y b 2 Z p d C A o 4 L i l 4 L m J 4 L i y 4 L i Z 4 L i a 4 L i y 4 L i X K S A t I C 0 g L S o s M X 0 m c X V v d D s s J n F 1 b 3 Q 7 U 2 V j d G l v b j E v U 2 V 0 d H J h Z G V J Q U F f Q 2 9 u Y 2 V u c 3 V z I C g y K S 9 E Y X R h M C 5 7 M j A y M i B O Z X Q g U H J v Z m l 0 I E Z v c m V j Y X N 0 I C A o 4 L i l 4 L m J 4 L i y 4 L i Z 4 L i a 4 L i y 4 L i X K S D g u J M g 4 L i B L u C 4 o i 4 g M j E g L S A t I C 0 s M n 0 m c X V v d D s s J n F 1 b 3 Q 7 U 2 V j d G l v b j E v U 2 V 0 d H J h Z G V J Q U F f Q 2 9 u Y 2 V u c 3 V z I C g y K S 9 E Y X R h M C 5 7 M j A y M i B O Z X Q g U H J v Z m l 0 I E Z v c m V j Y X N 0 I C A o 4 L i l 4 L m J 4 L i y 4 L i Z 4 L i a 4 L i y 4 L i X K S D g u J M g 4 L i Y L u C 4 h C 4 g M j E g L S A t I C 0 s M 3 0 m c X V v d D s s J n F 1 b 3 Q 7 U 2 V j d G l v b j E v U 2 V 0 d H J h Z G V J Q U F f Q 2 9 u Y 2 V u c 3 V z I C g y K S 9 E Y X R h M C 5 7 M j A y M i B O Z X Q g U H J v Z m l 0 I E Z v c m V j Y X N 0 I C A o 4 L i l 4 L m J 4 L i y 4 L i Z 4 L i a 4 L i y 4 L i X K S D g u J M g 4 L i h 4 L i 1 L u C 4 h C 4 g M j I g L S A t I C 0 s N H 0 m c X V v d D s s J n F 1 b 3 Q 7 U 2 V j d G l v b j E v U 2 V 0 d H J h Z G V J Q U F f Q 2 9 u Y 2 V u c 3 V z I C g y K S 9 E Y X R h M C 5 7 M j A y M i B O Z X Q g U H J v Z m l 0 I E Z v c m V j Y X N 0 I C A o 4 L i l 4 L m J 4 L i y 4 L i Z 4 L i a 4 L i y 4 L i X K S D g u J M g 4 L i e L u C 4 h C 4 g M j I g L S A t K i o g L S w 1 f S Z x d W 9 0 O y w m c X V v d D t T Z W N 0 a W 9 u M S 9 T Z X R 0 c m F k Z U l B Q V 9 D b 2 5 j Z W 5 z d X M g K D I p L 0 R h d G E w L n s y M D I z I E 5 l d C B Q c m 9 m a X Q g R m 9 y Z W N h c 3 Q g I C j g u K X g u Y n g u L L g u J n g u J r g u L L g u J c p I O C 4 k y D g u I E u 4 L i i L i A y M i A t I C 0 g L S w 2 f S Z x d W 9 0 O y w m c X V v d D t T Z W N 0 a W 9 u M S 9 T Z X R 0 c m F k Z U l B Q V 9 D b 2 5 j Z W 5 z d X M g K D I p L 0 R h d G E w L n s y M D I z I E 5 l d C B Q c m 9 m a X Q g R m 9 y Z W N h c 3 Q g I C j g u K X g u Y n g u L L g u J n g u J r g u L L g u J c p I O C 4 k y D g u J g u 4 L i E L i A y M i A t I C 0 g L S w 3 f S Z x d W 9 0 O y w m c X V v d D t T Z W N 0 a W 9 u M S 9 T Z X R 0 c m F k Z U l B Q V 9 D b 2 5 j Z W 5 z d X M g K D I p L 0 R h d G E w L n s y M D I z I E 5 l d C B Q c m 9 m a X Q g R m 9 y Z W N h c 3 Q g I C j g u K X g u Y n g u L L g u J n g u J r g u L L g u J c p I O C 4 k y D g u K H g u L U u 4 L i E L i A y M y A t I C 0 g L S w 4 f S Z x d W 9 0 O y w m c X V v d D t T Z W N 0 a W 9 u M S 9 T Z X R 0 c m F k Z U l B Q V 9 D b 2 5 j Z W 5 z d X M g K D I p L 0 R h d G E w L n s y M D I z I E 5 l d C B Q c m 9 m a X Q g R m 9 y Z W N h c 3 Q g I C j g u K X g u Y n g u L L g u J n g u J r g u L L g u J c p I O C 4 k y D g u J 4 u 4 L i E L i A y M y A t I C 0 q K i A t L D l 9 J n F 1 b 3 Q 7 L C Z x d W 9 0 O 1 N l Y 3 R p b 2 4 x L 1 N l d H R y Y W R l S U F B X 0 N v b m N l b n N 1 c y A o M i k v R G F 0 Y T A u e 1 Z h b H V h d G l v b i B G b 3 J l Y 2 F z d C A y M l A v R S o q K i w x M H 0 m c X V v d D s s J n F 1 b 3 Q 7 U 2 V j d G l v b j E v U 2 V 0 d H J h Z G V J Q U F f Q 2 9 u Y 2 V u c 3 V z I C g y K S 9 E Y X R h M C 5 7 V m F s d W F 0 a W 9 u I E Z v c m V j Y X N 0 I D I y U C 9 C V i o q K i w x M X 0 m c X V v d D s s J n F 1 b 3 Q 7 U 2 V j d G l v b j E v U 2 V 0 d H J h Z G V J Q U F f Q 2 9 u Y 2 V u c 3 V z I C g y K S 9 E Y X R h M C 5 7 V m F s d W F 0 a W 9 u I E Z v c m V j Y X N 0 I D I y R E l W L D E y f S Z x d W 9 0 O y w m c X V v d D t T Z W N 0 a W 9 u M S 9 T Z X R 0 c m F k Z U l B Q V 9 D b 2 5 j Z W 5 z d X M g K D I p L 0 R h d G E w L n t W Y W x 1 Y X R p b 2 4 g R m 9 y Z W N h c 3 Q g V G F y Z 2 V 0 I F B y a W N l L D E z f S Z x d W 9 0 O 1 0 s J n F 1 b 3 Q 7 U m V s Y X R p b 2 5 z a G l w S W 5 m b y Z x d W 9 0 O z p b X X 0 i I C 8 + P C 9 T d G F i b G V F b n R y a W V z P j w v S X R l b T 4 8 S X R l b T 4 8 S X R l b U x v Y 2 F 0 a W 9 u P j x J d G V t V H l w Z T 5 G b 3 J t d W x h P C 9 J d G V t V H l w Z T 4 8 S X R l b V B h d G g + U 2 V j d G l v b j E v U 2 V 0 d H J h Z G V J Q U F f Q 2 9 u Y 2 V u c 3 V z J T I w K D I p L 1 N v d X J j Z T w v S X R l b V B h d G g + P C 9 J d G V t T G 9 j Y X R p b 2 4 + P F N 0 Y W J s Z U V u d H J p Z X M g L z 4 8 L 0 l 0 Z W 0 + P E l 0 Z W 0 + P E l 0 Z W 1 M b 2 N h d G l v b j 4 8 S X R l b V R 5 c G U + R m 9 y b X V s Y T w v S X R l b V R 5 c G U + P E l 0 Z W 1 Q Y X R o P l N l Y 3 R p b 2 4 x L 1 N l d H R y Y W R l S U F B X 0 N v b m N l b n N 1 c y U y M C g y K S 9 E Y X R h M D w v S X R l b V B h d G g + P C 9 J d G V t T G 9 j Y X R p b 2 4 + P F N 0 Y W J s Z U V u d H J p Z X M g L z 4 8 L 0 l 0 Z W 0 + P E l 0 Z W 0 + P E l 0 Z W 1 M b 2 N h d G l v b j 4 8 S X R l b V R 5 c G U + R m 9 y b X V s Y T w v S X R l b V R 5 c G U + P E l 0 Z W 1 Q Y X R o P l N l Y 3 R p b 2 4 x L 1 N 0 b 2 N r J T I w U H J p Y 2 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O D Y 4 I i A v P j x F b n R y e S B U e X B l P S J G a W x s R X J y b 3 J D b 2 R l I i B W Y W x 1 Z T 0 i c 1 V u a 2 5 v d 2 4 i I C 8 + P E V u d H J 5 I F R 5 c G U 9 I k Z p b G x F c n J v c k N v d W 5 0 I i B W Y W x 1 Z T 0 i b D A i I C 8 + P E V u d H J 5 I F R 5 c G U 9 I k Z p b G x M Y X N 0 V X B k Y X R l Z C I g V m F s d W U 9 I m Q y M D I y L T A 2 L T I w V D A 5 O j A 3 O j U 3 L j Y w N D Q 1 N z B a I i A v P j x F b n R y e S B U e X B l P S J G a W x s Q 2 9 s d W 1 u V H l w Z X M i I F Z h b H V l P S J z Q m d B Q U F B Q U F B Q T 0 9 I i A v P j x F b n R y e S B U e X B l P S J G a W x s Q 2 9 s d W 1 u T m F t Z X M i I F Z h b H V l P S J z W y Z x d W 9 0 O + C 4 q + C 4 p e C 4 s e C 4 g e C 4 l + C 4 o + C 4 s e C 4 n u C 4 o u C 5 j C Z x d W 9 0 O y w m c X V v d D v g u Y D g u J v g u L T g u J Q m c X V v d D s s J n F 1 b 3 Q 7 4 L i q 4 L i 5 4 L i H 4 L i q 4 L i 4 4 L i U J n F 1 b 3 Q 7 L C Z x d W 9 0 O + C 4 l e C 5 i O C 4 s + C 4 q u C 4 u O C 4 l C Z x d W 9 0 O y w m c X V v d D v g u K X g u Y j g u L L g u K r g u L j g u J Q m c X V v d D s s J n F 1 b 3 Q 7 4 L m A 4 L i b 4 L i l 4 L i 1 4 L m I 4 L i i 4 L i Z I O C 5 g e C 4 m + C 4 p e C 4 h y Z x d W 9 0 O y w m c X V v d D s l 4 L m A 4 L i b 4 L i l 4 L i 1 4 L m I 4 L i i 4 L i Z I O C 5 g e C 4 m + C 4 p e C 4 h y Z x d W 9 0 O 1 0 i I C 8 + P E V u d H J 5 I F R 5 c G U 9 I k Z p b G x T d G F 0 d X M i I F Z h b H V l P S J z Q 2 9 t c G x l d G U i I C 8 + P E V u d H J 5 I F R 5 c G U 9 I l J l Y 2 9 2 Z X J 5 V G F y Z 2 V 0 U 2 h l Z X Q i I F Z h b H V l P S J z U 2 h l Z X Q x I i A v P j x F b n R y e S B U e X B l P S J S Z W N v d m V y e V R h c m d l d E N v b H V t b i I g V m F s d W U 9 I m w x I i A v P j x F b n R y e S B U e X B l P S J S Z W N v d m V y e V R h c m d l d F J v d y I g V m F s d W U 9 I m w x I i A v P j x F b n R y e S B U e X B l P S J R d W V y e U l E I i B W Y W x 1 Z T 0 i c z B l O T E 2 Z T Y 0 L W U 0 N m M t N D M w Z S 0 5 Z m Y 5 L T Z l O T R i O T k 4 Y z U 4 Y S I g L z 4 8 R W 5 0 c n k g V H l w Z T 0 i U m V s Y X R p b 2 5 z a G l w S W 5 m b 0 N v b n R h a W 5 l c i I g V m F s d W U 9 I n N 7 J n F 1 b 3 Q 7 Y 2 9 s d W 1 u Q 2 9 1 b n Q m c X V v d D s 6 N y w m c X V v d D t r Z X l D b 2 x 1 b W 5 O Y W 1 l c y Z x d W 9 0 O z p b X S w m c X V v d D t x d W V y e V J l b G F 0 a W 9 u c 2 h p c H M m c X V v d D s 6 W 1 0 s J n F 1 b 3 Q 7 Y 2 9 s d W 1 u S W R l b n R p d G l l c y Z x d W 9 0 O z p b J n F 1 b 3 Q 7 U 2 V j d G l v b j E v U 3 R v Y 2 s g U H J p Y 2 U v Q X V 0 b 1 J l b W 9 2 Z W R D b 2 x 1 b W 5 z M S 5 7 4 L i r 4 L i l 4 L i x 4 L i B 4 L i X 4 L i j 4 L i x 4 L i e 4 L i i 4 L m M L D B 9 J n F 1 b 3 Q 7 L C Z x d W 9 0 O 1 N l Y 3 R p b 2 4 x L 1 N 0 b 2 N r I F B y a W N l L 0 F 1 d G 9 S Z W 1 v d m V k Q 2 9 s d W 1 u c z E u e + C 5 g O C 4 m + C 4 t O C 4 l C w x f S Z x d W 9 0 O y w m c X V v d D t T Z W N 0 a W 9 u M S 9 T d G 9 j a y B Q c m l j Z S 9 B d X R v U m V t b 3 Z l Z E N v b H V t b n M x L n v g u K r g u L n g u I f g u K r g u L j g u J Q s M n 0 m c X V v d D s s J n F 1 b 3 Q 7 U 2 V j d G l v b j E v U 3 R v Y 2 s g U H J p Y 2 U v Q X V 0 b 1 J l b W 9 2 Z W R D b 2 x 1 b W 5 z M S 5 7 4 L i V 4 L m I 4 L i z 4 L i q 4 L i 4 4 L i U L D N 9 J n F 1 b 3 Q 7 L C Z x d W 9 0 O 1 N l Y 3 R p b 2 4 x L 1 N 0 b 2 N r I F B y a W N l L 0 F 1 d G 9 S Z W 1 v d m V k Q 2 9 s d W 1 u c z E u e + C 4 p e C 5 i O C 4 s u C 4 q u C 4 u O C 4 l C w 0 f S Z x d W 9 0 O y w m c X V v d D t T Z W N 0 a W 9 u M S 9 T d G 9 j a y B Q c m l j Z S 9 B d X R v U m V t b 3 Z l Z E N v b H V t b n M x L n v g u Y D g u J v g u K X g u L X g u Y j g u K L g u J k g 4 L m B 4 L i b 4 L i l 4 L i H L D V 9 J n F 1 b 3 Q 7 L C Z x d W 9 0 O 1 N l Y 3 R p b 2 4 x L 1 N 0 b 2 N r I F B y a W N l L 0 F 1 d G 9 S Z W 1 v d m V k Q 2 9 s d W 1 u c z E u e y X g u Y D g u J v g u K X g u L X g u Y j g u K L g u J k g 4 L m B 4 L i b 4 L i l 4 L i H L D Z 9 J n F 1 b 3 Q 7 X S w m c X V v d D t D b 2 x 1 b W 5 D b 3 V u d C Z x d W 9 0 O z o 3 L C Z x d W 9 0 O 0 t l e U N v b H V t b k 5 h b W V z J n F 1 b 3 Q 7 O l t d L C Z x d W 9 0 O 0 N v b H V t b k l k Z W 5 0 a X R p Z X M m c X V v d D s 6 W y Z x d W 9 0 O 1 N l Y 3 R p b 2 4 x L 1 N 0 b 2 N r I F B y a W N l L 0 F 1 d G 9 S Z W 1 v d m V k Q 2 9 s d W 1 u c z E u e + C 4 q + C 4 p e C 4 s e C 4 g e C 4 l + C 4 o + C 4 s e C 4 n u C 4 o u C 5 j C w w f S Z x d W 9 0 O y w m c X V v d D t T Z W N 0 a W 9 u M S 9 T d G 9 j a y B Q c m l j Z S 9 B d X R v U m V t b 3 Z l Z E N v b H V t b n M x L n v g u Y D g u J v g u L T g u J Q s M X 0 m c X V v d D s s J n F 1 b 3 Q 7 U 2 V j d G l v b j E v U 3 R v Y 2 s g U H J p Y 2 U v Q X V 0 b 1 J l b W 9 2 Z W R D b 2 x 1 b W 5 z M S 5 7 4 L i q 4 L i 5 4 L i H 4 L i q 4 L i 4 4 L i U L D J 9 J n F 1 b 3 Q 7 L C Z x d W 9 0 O 1 N l Y 3 R p b 2 4 x L 1 N 0 b 2 N r I F B y a W N l L 0 F 1 d G 9 S Z W 1 v d m V k Q 2 9 s d W 1 u c z E u e + C 4 l e C 5 i O C 4 s + C 4 q u C 4 u O C 4 l C w z f S Z x d W 9 0 O y w m c X V v d D t T Z W N 0 a W 9 u M S 9 T d G 9 j a y B Q c m l j Z S 9 B d X R v U m V t b 3 Z l Z E N v b H V t b n M x L n v g u K X g u Y j g u L L g u K r g u L j g u J Q s N H 0 m c X V v d D s s J n F 1 b 3 Q 7 U 2 V j d G l v b j E v U 3 R v Y 2 s g U H J p Y 2 U v Q X V 0 b 1 J l b W 9 2 Z W R D b 2 x 1 b W 5 z M S 5 7 4 L m A 4 L i b 4 L i l 4 L i 1 4 L m I 4 L i i 4 L i Z I O C 5 g e C 4 m + C 4 p e C 4 h y w 1 f S Z x d W 9 0 O y w m c X V v d D t T Z W N 0 a W 9 u M S 9 T d G 9 j a y B Q c m l j Z S 9 B d X R v U m V t b 3 Z l Z E N v b H V t b n M x L n s l 4 L m A 4 L i b 4 L i l 4 L i 1 4 L m I 4 L i i 4 L i Z I O C 5 g e C 4 m + C 4 p e C 4 h y w 2 f S Z x d W 9 0 O 1 0 s J n F 1 b 3 Q 7 U m V s Y X R p b 2 5 z a G l w S W 5 m b y Z x d W 9 0 O z p b X X 0 i I C 8 + P C 9 T d G F i b G V F b n R y a W V z P j w v S X R l b T 4 8 S X R l b T 4 8 S X R l b U x v Y 2 F 0 a W 9 u P j x J d G V t V H l w Z T 5 G b 3 J t d W x h P C 9 J d G V t V H l w Z T 4 8 S X R l b V B h d G g + U 2 V j d G l v b j E v U 3 R v Y 2 s l M j B Q c m l j Z S 9 T b 3 V y Y 2 U 8 L 0 l 0 Z W 1 Q Y X R o P j w v S X R l b U x v Y 2 F 0 a W 9 u P j x T d G F i b G V F b n R y a W V z I C 8 + P C 9 J d G V t P j x J d G V t P j x J d G V t T G 9 j Y X R p b 2 4 + P E l 0 Z W 1 U e X B l P k Z v c m 1 1 b G E 8 L 0 l 0 Z W 1 U e X B l P j x J d G V t U G F 0 a D 5 T Z W N 0 a W 9 u M S 9 T d G 9 j a y U y M F B y a W N l L 0 R h d G E y P C 9 J d G V t U G F 0 a D 4 8 L 0 l 0 Z W 1 M b 2 N h d G l v b j 4 8 U 3 R h Y m x l R W 5 0 c m l l c y A v P j w v S X R l b T 4 8 S X R l b T 4 8 S X R l b U x v Y 2 F 0 a W 9 u P j x J d G V t V H l w Z T 5 G b 3 J t d W x h P C 9 J d G V t V H l w Z T 4 8 S X R l b V B h d G g + U 2 V j d G l v b j E v U 3 R v Y 2 s l M j B Q c m l j Z S 9 B c H B l b m R l Z C U y M F F 1 Z X J 5 P C 9 J d G V t U G F 0 a D 4 8 L 0 l 0 Z W 1 M b 2 N h d G l v b j 4 8 U 3 R h Y m x l R W 5 0 c m l l c y A v P j w v S X R l b T 4 8 S X R l b T 4 8 S X R l b U x v Y 2 F 0 a W 9 u P j x J d G V t V H l w Z T 5 G b 3 J t d W x h P C 9 J d G V t V H l w Z T 4 8 S X R l b V B h d G g + U 2 V j d G l v b j E v U 3 R v Y 2 s l M j B Q c m l j Z S 9 S Z W 1 v d m V k J T I w Q 2 9 s d W 1 u c z 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y N T I z M j I 2 W i 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L 0 R h d G E z 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j Y x M z E 3 O V o i I C 8 + P C 9 T d G F i b G V F b n R y a W V z 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v R G F 0 Y T I 5 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y O T Y x O T c 5 W i I g L z 4 8 L 1 N 0 Y W J s Z U V u d H J p Z X M + 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v R G F 0 Y T I 4 P C 9 J d G V t U G F 0 a D 4 8 L 0 l 0 Z W 1 M b 2 N h d G l v b j 4 8 U 3 R h Y m x l R W 5 0 c m l l c y A v 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E 4 M T M 5 N l o i I C 8 + P C 9 T d G F i b G V F b n R y a W V z 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v U 2 9 1 c m N l P C 9 J d G V t U G F 0 a D 4 8 L 0 l 0 Z W 1 M b 2 N h d G l v b j 4 8 U 3 R h Y m x l R W 5 0 c m l l c y A v 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v R G F 0 Y T A 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I 4 M T M 5 M 1 o i I C 8 + P C 9 T d G F i b G V F b n R y a W V z 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9 E Y X R h M j E 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M z N j E y M T B a I i A v P j w v U 3 R h Y m x l R W 5 0 c m l l c 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9 E Y X R h M j A 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D c w O D g 4 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9 E Y X R h O 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j E w N T A 5 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L 0 R h d G E 3 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z A w M j g w 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v R G F 0 Y T k 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M 4 M z k 2 M j Z a I i A v P j w v U 3 R h Y m x l R W 5 0 c m l l c 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9 E Y X R h M j M 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k 3 O T U y O V o i I C 8 + P C 9 T d G F i b G V F b n R y a W V z 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9 E Y X R h M j Y 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Q w N z k y O T F a I i A v P j w v U 3 R h Y m x l R W 5 0 c m l l c 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9 E Y X R h M j c 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E 2 O T A x O F o i I C 8 + P C 9 T d G F i b G V F b n R y a W V z 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L 1 N v d X J j Z T 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9 E Y X R h M j 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Q x O D A 4 M V o i I C 8 + P C 9 T d G F i b G V F b n R y a W V z 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L 1 N v d X J j Z T 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9 E Y X R h M j I 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Q 1 N z c 2 N D J a I i A v P j w v U 3 R h Y m x l R W 5 0 c m l l c 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v U 2 9 1 c m N 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9 E Y X R h M j 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N j Y 3 N D A x 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9 E Y X R h M T 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N z Y 3 M T M 0 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9 E Y X R h M T I 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g 2 N z E 1 N V 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9 E Y X R h M T 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O T Y 2 O D g 2 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E Y X R h M T M 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A 2 N j Y x O V 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L 0 R h d G E x M 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I 1 N T k w N F 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9 E Y X R h M T E 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Q w N T c x N l o 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9 E Y X R h N D 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1 N T k 0 O T Q 0 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L 0 R h d G E 1 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g 5 N D Q x M 1 o 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v R G F 0 Y 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R T A l Q j k l O D A l R T A l Q j g l O U U l R T A l Q j g l Q j c l R T A l Q j k l O D 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E 5 M z Y w M 1 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U U w J U I 5 J T g w J U U w J U I 4 J T l F J U U w J U I 4 J U I 3 J U U w J U I 5 J T g 4 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V F M C V C O S U 4 M C V F M C V C O C U 5 R S V F M C V C O C V C N y V F M C V C O S U 4 O C 9 E Y X R h M T g 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M z M j k 2 M F 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9 E Y X R h M T k 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U 4 M j Y 4 N F 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9 E Y X R h M T c 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2 O T A x N D Q 1 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E Y X R h M 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D a G F u Z 2 V k J T I w V H l w Z T w v S X R l b V B h d G g + P C 9 J d G V t T G 9 j Y X R p b 2 4 + P F N 0 Y W J s Z U V u d H J p Z X M g L z 4 8 L 0 l 0 Z W 0 + P E l 0 Z W 0 + P E l 0 Z W 1 M b 2 N h d G l v b j 4 8 S X R l b V R 5 c G U + R m 9 y b X V s Y T w v S X R l b V R 5 c G U + P E l 0 Z W 1 Q Y X R o P l N l Y 3 R p b 2 4 x L 1 R h Y m x l J T I w M T 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x h c 3 R V c G R h d G V k I i B W Y W x 1 Z T 0 i Z D I w M j I t M D Y t M j B U M T A 6 M j E 6 M D E u N z A x M T E 1 N 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0 N v b H V t b k N v d W 5 0 J n F 1 b 3 Q 7 O j E x L C Z x d W 9 0 O 0 t l e U N v b H V t b k 5 h b W V z J n F 1 b 3 Q 7 O l t d L C Z x d W 9 0 O 0 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S Z W x h d G l v b n N o a X B J b m Z v J n F 1 b 3 Q 7 O l t d f S I g L z 4 8 L 1 N 0 Y W J s Z U V u d H J p Z X M + P C 9 J d G V t P j x J d G V t P j x J d G V t T G 9 j Y X R p b 2 4 + P E l 0 Z W 1 U e X B l P k Z v c m 1 1 b G E 8 L 0 l 0 Z W 1 U e X B l P j x J d G V t U G F 0 a D 5 T Z W N 0 a W 9 u M S 9 U Y W J s Z S U y M D E w L 1 N v d X J j Z T w v S X R l b V B h d G g + P C 9 J d G V t T G 9 j Y X R p b 2 4 + P F N 0 Y W J s Z U V u d H J p Z X M g L z 4 8 L 0 l 0 Z W 0 + P E l 0 Z W 0 + P E l 0 Z W 1 M b 2 N h d G l v b j 4 8 S X R l b V R 5 c G U + R m 9 y b X V s Y T w v S X R l b V R 5 c G U + P E l 0 Z W 1 Q Y X R o P l N l Y 3 R p b 2 4 x L 1 R h Y m x l J T I w M T A v R G F 0 Y T E w P C 9 J d G V t U G F 0 a D 4 8 L 0 l 0 Z W 1 M b 2 N h d G l v b j 4 8 U 3 R h Y m x l R W 5 0 c m l l c y A v P j w v S X R l b T 4 8 S X R l b T 4 8 S X R l b U x v Y 2 F 0 a W 9 u P j x J d G V t V H l w Z T 5 G b 3 J t d W x h P C 9 J d G V t V H l w Z T 4 8 S X R l b V B h d G g + U 2 V j d G l v b j E v V G F i b G U l M j A x M C 9 D a G F u Z 2 V k J T I w V H l w Z T w v S X R l b V B h d G g + P C 9 J d G V t T G 9 j Y X R p b 2 4 + P F N 0 Y W J s Z U V u d H J p Z X M g L z 4 8 L 0 l 0 Z W 0 + P E l 0 Z W 0 + P E l 0 Z W 1 M b 2 N h d G l v b j 4 8 S X R l b V R 5 c G U + R m 9 y b X V s Y T w v S X R l b V R 5 c G U + P E l 0 Z W 1 Q Y X R o P l N l Y 3 R p b 2 4 x L 1 R h Y m x l J T I w M 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M j Q w O D A y 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1 R h Y m x l I D E x L 0 F 1 d G 9 S Z W 1 v d m V k Q 2 9 s d W 1 u c z E u e 1 N 5 b W J v b C w w f S Z x d W 9 0 O y w m c X V v d D t T Z W N 0 a W 9 u M S 9 U Y W J s Z S A x M S 9 B d X R v U m V t b 3 Z l Z E N v b H V t b n M x L n t M Y X N 0 L D F 9 J n F 1 b 3 Q 7 L C Z x d W 9 0 O 1 N l Y 3 R p b 2 4 x L 1 R h Y m x l I D E x L 0 F 1 d G 9 S Z W 1 v d m V k Q 2 9 s d W 1 u c z E u e 0 N o Z y w y f S Z x d W 9 0 O 1 0 s J n F 1 b 3 Q 7 Q 2 9 s d W 1 u Q 2 9 1 b n Q m c X V v d D s 6 M y w m c X V v d D t L Z X l D b 2 x 1 b W 5 O Y W 1 l c y Z x d W 9 0 O z p b X S w m c X V v d D t D b 2 x 1 b W 5 J Z G V u d G l 0 a W V z J n F 1 b 3 Q 7 O l s m c X V v d D t T Z W N 0 a W 9 u M S 9 U Y W J s Z S A x M S 9 B d X R v U m V t b 3 Z l Z E N v b H V t b n M x L n t T e W 1 i b 2 w s M H 0 m c X V v d D s s J n F 1 b 3 Q 7 U 2 V j d G l v b j E v V G F i b G U g M T E v Q X V 0 b 1 J l b W 9 2 Z W R D b 2 x 1 b W 5 z M S 5 7 T G F z d C w x f S Z x d W 9 0 O y w m c X V v d D t T Z W N 0 a W 9 u M S 9 U Y W J s Z S A x M S 9 B d X R v U m V t b 3 Z l Z E N v b H V t b n M x L n t D a G c s M n 0 m c X V v d D t d L C Z x d W 9 0 O 1 J l b G F 0 a W 9 u c 2 h p c E l u Z m 8 m c X V v d D s 6 W 1 1 9 I i A v P j w v U 3 R h Y m x l R W 5 0 c m l l c z 4 8 L 0 l 0 Z W 0 + P E l 0 Z W 0 + P E l 0 Z W 1 M b 2 N h d G l v b j 4 8 S X R l b V R 5 c G U + R m 9 y b X V s Y T w v S X R l b V R 5 c G U + P E l 0 Z W 1 Q Y X R o P l N l Y 3 R p b 2 4 x L 1 R h Y m x l J T I w M T E v U 2 9 1 c m N l P C 9 J d G V t U G F 0 a D 4 8 L 0 l 0 Z W 1 M b 2 N h d G l v b j 4 8 U 3 R h Y m x l R W 5 0 c m l l c y A v P j w v S X R l b T 4 8 S X R l b T 4 8 S X R l b U x v Y 2 F 0 a W 9 u P j x J d G V t V H l w Z T 5 G b 3 J t d W x h P C 9 J d G V t V H l w Z T 4 8 S X R l b V B h d G g + U 2 V j d G l v b j E v V G F i b G U l M j A x M S 9 E Y X R h M T E 8 L 0 l 0 Z W 1 Q Y X R o P j w v S X R l b U x v Y 2 F 0 a W 9 u P j x T d G F i b G V F b n R y a W V z I C 8 + P C 9 J d G V t P j x J d G V t P j x J d G V t T G 9 j Y X R p b 2 4 + P E l 0 Z W 1 U e X B l P k Z v c m 1 1 b G E 8 L 0 l 0 Z W 1 U e X B l P j x J d G V t U G F 0 a D 5 T Z W N 0 a W 9 u M S 9 U Y W J s Z S U y M 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M z M w M j k 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R h Y m x l I D I v Q X V 0 b 1 J l b W 9 2 Z W R D b 2 x 1 b W 5 z M S 5 7 S G V h Z G V y L D B 9 J n F 1 b 3 Q 7 L C Z x d W 9 0 O 1 N l Y 3 R p b 2 4 x L 1 R h Y m x l I D I v Q X V 0 b 1 J l b W 9 2 Z W R D b 2 x 1 b W 5 z M S 5 7 Q 2 9 s d W 1 u M S w x f S Z x d W 9 0 O y w m c X V v d D t T Z W N 0 a W 9 u M S 9 U Y W J s Z S A y L 0 F 1 d G 9 S Z W 1 v d m V k Q 2 9 s d W 1 u c z E u e 1 N F V C w y f S Z x d W 9 0 O y w m c X V v d D t T Z W N 0 a W 9 u M S 9 U Y W J s Z S A y L 0 F 1 d G 9 S Z W 1 v d m V k Q 2 9 s d W 1 u c z E u e 2 1 h a S w z f S Z x d W 9 0 O 1 0 s J n F 1 b 3 Q 7 Q 2 9 s d W 1 u Q 2 9 1 b n Q m c X V v d D s 6 N C w m c X V v d D t L Z X l D b 2 x 1 b W 5 O Y W 1 l c y Z x d W 9 0 O z p b X S w m c X V v d D t D b 2 x 1 b W 5 J Z G V u d G l 0 a W V z J n F 1 b 3 Q 7 O l s m c X V v d D t T Z W N 0 a W 9 u M S 9 U Y W J s Z S A y L 0 F 1 d G 9 S Z W 1 v d m V k Q 2 9 s d W 1 u c z E u e 0 h l Y W R l c i w w f S Z x d W 9 0 O y w m c X V v d D t T Z W N 0 a W 9 u M S 9 U Y W J s Z S A y L 0 F 1 d G 9 S Z W 1 v d m V k Q 2 9 s d W 1 u c z E u e 0 N v b H V t b j E s M X 0 m c X V v d D s s J n F 1 b 3 Q 7 U 2 V j d G l v b j E v V G F i b G U g M i 9 B d X R v U m V t b 3 Z l Z E N v b H V t b n M x L n t T R V Q s M n 0 m c X V v d D s s J n F 1 b 3 Q 7 U 2 V j d G l v b j E v V G F i b G U g M i 9 B d X R v U m V t b 3 Z l Z E N v b H V t b n M x L n t t Y W k s M 3 0 m c X V v d D t d L C Z x d W 9 0 O 1 J l b G F 0 a W 9 u c 2 h p c E l u Z m 8 m c X V v d D s 6 W 1 1 9 I i A v P j w v U 3 R h Y m x l R W 5 0 c m l l c z 4 8 L 0 l 0 Z W 0 + P E l 0 Z W 0 + P E l 0 Z W 1 M b 2 N h d G l v b j 4 8 S X R l b V R 5 c G U + R m 9 y b X V s Y T w v S X R l b V R 5 c G U + P E l 0 Z W 1 Q Y X R o P l N l Y 3 R p b 2 4 x L 1 R h Y m x l J T I w M i 9 T b 3 V y Y 2 U 8 L 0 l 0 Z W 1 Q Y X R o P j w v S X R l b U x v Y 2 F 0 a W 9 u P j x T d G F i b G V F b n R y a W V z I C 8 + P C 9 J d G V t P j x J d G V t P j x J d G V t T G 9 j Y X R p b 2 4 + P E l 0 Z W 1 U e X B l P k Z v c m 1 1 b G E 8 L 0 l 0 Z W 1 U e X B l P j x J d G V t U G F 0 a D 5 T Z W N 0 a W 9 u M S 9 U Y W J s Z S U y M D I v R G F 0 Y T I 8 L 0 l 0 Z W 1 Q Y X R o P j w v S X R l b U x v Y 2 F 0 a W 9 u P j x T d G F i b G V F b n R y a W V z I C 8 + P C 9 J d G V t P j x J d G V t P j x J d G V t T G 9 j Y X R p b 2 4 + P E l 0 Z W 1 U e X B l P k Z v c m 1 1 b G E 8 L 0 l 0 Z W 1 U e X B l P j x J d G V t U G F 0 a D 5 T Z W N 0 a W 9 u M S 9 U Y W J s Z S U y M D 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N D M w M z A w 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z L 0 F 1 d G 9 S Z W 1 v d m V k Q 2 9 s d W 1 u c z E u e + C 4 q + C 4 p e C 4 s e C 4 g e C 4 l + C 4 o + C 4 s e C 4 n u C 4 o u C 5 j C w w f S Z x d W 9 0 O y w m c X V v d D t T Z W N 0 a W 9 u M S 9 U Y W J s Z S A z L 0 F 1 d G 9 S Z W 1 v d m V k Q 2 9 s d W 1 u c z E u e + C 5 g O C 4 m + C 4 t O C 4 l C w x f S Z x d W 9 0 O y w m c X V v d D t T Z W N 0 a W 9 u M S 9 U Y W J s Z S A z L 0 F 1 d G 9 S Z W 1 v d m V k Q 2 9 s d W 1 u c z E u e + C 4 q u C 4 u e C 4 h + C 4 q u C 4 u O C 4 l C w y f S Z x d W 9 0 O y w m c X V v d D t T Z W N 0 a W 9 u M S 9 U Y W J s Z S A z L 0 F 1 d G 9 S Z W 1 v d m V k Q 2 9 s d W 1 u c z E u e + C 4 l e C 5 i O C 4 s + C 4 q u C 4 u O C 4 l C w z f S Z x d W 9 0 O y w m c X V v d D t T Z W N 0 a W 9 u M S 9 U Y W J s Z S A z L 0 F 1 d G 9 S Z W 1 v d m V k Q 2 9 s d W 1 u c z E u e + C 4 p e C 5 i O C 4 s u C 4 q u C 4 u O C 4 l C w 0 f S Z x d W 9 0 O y w m c X V v d D t T Z W N 0 a W 9 u M S 9 U Y W J s Z S A z L 0 F 1 d G 9 S Z W 1 v d m V k Q 2 9 s d W 1 u c z E u e + C 5 g O C 4 m + C 4 p e C 4 t e C 5 i O C 4 o u C 4 m S D g u Y H g u J v g u K X g u I c s N X 0 m c X V v d D s s J n F 1 b 3 Q 7 U 2 V j d G l v b j E v V G F i b G U g M y 9 B d X R v U m V t b 3 Z l Z E N v b H V t b n M x L n s l 4 L m A 4 L i b 4 L i l 4 L i 1 4 L m I 4 L i i 4 L i Z I O C 5 g e C 4 m + C 4 p e C 4 h y w 2 f S Z x d W 9 0 O y w m c X V v d D t T Z W N 0 a W 9 u M S 9 U Y W J s Z S A z L 0 F 1 d G 9 S Z W 1 v d m V k Q 2 9 s d W 1 u c z E u e + C 5 g O C 4 q u C 4 m e C 4 r S D g u I v g u L f g u Y n g u K 0 s N 3 0 m c X V v d D s s J n F 1 b 3 Q 7 U 2 V j d G l v b j E v V G F i b G U g M y 9 B d X R v U m V t b 3 Z l Z E N v b H V t b n M x L n v g u Y D g u K r g u J n g u K 0 g 4 L i C 4 L i y 4 L i i L D h 9 J n F 1 b 3 Q 7 L C Z x d W 9 0 O 1 N l Y 3 R p b 2 4 x L 1 R h Y m x l I D M v Q X V 0 b 1 J l b W 9 2 Z W R D b 2 x 1 b W 5 z M S 5 7 4 L i b 4 L i j 4 L i 0 4 L i h 4 L i y 4 L i T I C j g u K v g u L j g u Y n g u J k p L D l 9 J n F 1 b 3 Q 7 L C Z x d W 9 0 O 1 N l Y 3 R p b 2 4 x L 1 R h Y m x l I D M v Q X V 0 b 1 J l b W 9 2 Z W R D b 2 x 1 b W 5 z M S 5 7 4 L i h 4 L i 5 4 L i l 4 L i E 4 L m I 4 L i y I C h c d T A w M j c w M D A g 4 L i a 4 L i y 4 L i X K S w x M H 0 m c X V v d D t d L C Z x d W 9 0 O 0 N v b H V t b k N v d W 5 0 J n F 1 b 3 Q 7 O j E x L C Z x d W 9 0 O 0 t l e U N v b H V t b k 5 h b W V z J n F 1 b 3 Q 7 O l t d L C Z x d W 9 0 O 0 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U m V s Y X R p b 2 5 z a G l w S W 5 m b y Z x d W 9 0 O z p b X X 0 i I C 8 + P C 9 T d G F i b G V F b n R y a W V z P j w v S X R l b T 4 8 S X R l b T 4 8 S X R l b U x v Y 2 F 0 a W 9 u P j x J d G V t V H l w Z T 5 G b 3 J t d W x h P C 9 J d G V t V H l w Z T 4 8 S X R l b V B h d G g + U 2 V j d G l v b j E v V G F i b G U l M j A z L 1 N v d X J j Z T w v S X R l b V B h d G g + P C 9 J d G V t T G 9 j Y X R p b 2 4 + P F N 0 Y W J s Z U V u d H J p Z X M g L z 4 8 L 0 l 0 Z W 0 + P E l 0 Z W 0 + P E l 0 Z W 1 M b 2 N h d G l v b j 4 8 S X R l b V R 5 c G U + R m 9 y b X V s Y T w v S X R l b V R 5 c G U + P E l 0 Z W 1 Q Y X R o P l N l Y 3 R p b 2 4 x L 1 R h Y m x l J T I w M y 9 E Y X R h M z w v S X R l b V B h d G g + P C 9 J d G V t T G 9 j Y X R p b 2 4 + P F N 0 Y W J s Z U V u d H J p Z X M g L z 4 8 L 0 l 0 Z W 0 + P E l 0 Z W 0 + P E l 0 Z W 1 M b 2 N h d G l v b j 4 8 S X R l b V R 5 c G U + R m 9 y b X V s Y T w v S X R l b V R 5 c G U + P E l 0 Z W 1 Q Y X R o P l N l Y 3 R p b 2 4 x L 1 R h Y m x l J T I w 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w O j I x O j A x L j c 1 M z A w M z F 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Q v Q X V 0 b 1 J l b W 9 2 Z W R D b 2 x 1 b W 5 z M S 5 7 4 L i r 4 L i l 4 L i x 4 L i B 4 L i X 4 L i j 4 L i x 4 L i e 4 L i i 4 L m M L D B 9 J n F 1 b 3 Q 7 L C Z x d W 9 0 O 1 N l Y 3 R p b 2 4 x L 1 R h Y m x l I D Q v Q X V 0 b 1 J l b W 9 2 Z W R D b 2 x 1 b W 5 z M S 5 7 4 L m A 4 L i b 4 L i 0 4 L i U L D F 9 J n F 1 b 3 Q 7 L C Z x d W 9 0 O 1 N l Y 3 R p b 2 4 x L 1 R h Y m x l I D Q v Q X V 0 b 1 J l b W 9 2 Z W R D b 2 x 1 b W 5 z M S 5 7 4 L i q 4 L i 5 4 L i H 4 L i q 4 L i 4 4 L i U L D J 9 J n F 1 b 3 Q 7 L C Z x d W 9 0 O 1 N l Y 3 R p b 2 4 x L 1 R h Y m x l I D Q v Q X V 0 b 1 J l b W 9 2 Z W R D b 2 x 1 b W 5 z M S 5 7 4 L i V 4 L m I 4 L i z 4 L i q 4 L i 4 4 L i U L D N 9 J n F 1 b 3 Q 7 L C Z x d W 9 0 O 1 N l Y 3 R p b 2 4 x L 1 R h Y m x l I D Q v Q X V 0 b 1 J l b W 9 2 Z W R D b 2 x 1 b W 5 z M S 5 7 4 L i l 4 L m I 4 L i y 4 L i q 4 L i 4 4 L i U L D R 9 J n F 1 b 3 Q 7 L C Z x d W 9 0 O 1 N l Y 3 R p b 2 4 x L 1 R h Y m x l I D Q v Q X V 0 b 1 J l b W 9 2 Z W R D b 2 x 1 b W 5 z M S 5 7 4 L m A 4 L i b 4 L i l 4 L i 1 4 L m I 4 L i i 4 L i Z I O C 5 g e C 4 m + C 4 p e C 4 h y w 1 f S Z x d W 9 0 O y w m c X V v d D t T Z W N 0 a W 9 u M S 9 U Y W J s Z S A 0 L 0 F 1 d G 9 S Z W 1 v d m V k Q 2 9 s d W 1 u c z E u e y X g u Y D g u J v g u K X g u L X g u Y j g u K L g u J k g 4 L m B 4 L i b 4 L i l 4 L i H L D Z 9 J n F 1 b 3 Q 7 L C Z x d W 9 0 O 1 N l Y 3 R p b 2 4 x L 1 R h Y m x l I D Q v Q X V 0 b 1 J l b W 9 2 Z W R D b 2 x 1 b W 5 z M S 5 7 4 L m A 4 L i q 4 L i Z 4 L i t I O C 4 i + C 4 t + C 5 i e C 4 r S w 3 f S Z x d W 9 0 O y w m c X V v d D t T Z W N 0 a W 9 u M S 9 U Y W J s Z S A 0 L 0 F 1 d G 9 S Z W 1 v d m V k Q 2 9 s d W 1 u c z E u e + C 5 g O C 4 q u C 4 m e C 4 r S D g u I L g u L L g u K I s O H 0 m c X V v d D s s J n F 1 b 3 Q 7 U 2 V j d G l v b j E v V G F i b G U g N C 9 B d X R v U m V t b 3 Z l Z E N v b H V t b n M x L n v g u J v g u K P g u L T g u K H g u L L g u J M g K O C 4 q + C 4 u O C 5 i e C 4 m S k s O X 0 m c X V v d D s s J n F 1 b 3 Q 7 U 2 V j d G l v b j E v V G F i b G U g N C 9 B d X R v U m V t b 3 Z l Z E N v b H V t b n M x L n v g u K H g u L n g u K X g u I T g u Y j g u L I g K F x 1 M D A y N z A w M C D g u J r g u L L g u J c p L D E w f S Z x d W 9 0 O 1 0 s J n F 1 b 3 Q 7 Q 2 9 s d W 1 u Q 2 9 1 b n Q m c X V v d D s 6 M T E s J n F 1 b 3 Q 7 S 2 V 5 Q 2 9 s d W 1 u T m F t Z X M m c X V v d D s 6 W 1 0 s J n F 1 b 3 Q 7 Q 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S Z W x h d G l v b n N o a X B J b m Z v J n F 1 b 3 Q 7 O l t d f S I g L z 4 8 L 1 N 0 Y W J s Z U V u d H J p Z X M + P C 9 J d G V t P j x J d G V t P j x J d G V t T G 9 j Y X R p b 2 4 + P E l 0 Z W 1 U e X B l P k Z v c m 1 1 b G E 8 L 0 l 0 Z W 1 U e X B l P j x J d G V t U G F 0 a D 5 T Z W N 0 a W 9 u M S 9 U Y W J s Z S U y M D Q v U 2 9 1 c m N l P C 9 J d G V t U G F 0 a D 4 8 L 0 l 0 Z W 1 M b 2 N h d G l v b j 4 8 U 3 R h Y m x l R W 5 0 c m l l c y A v P j w v S X R l b T 4 8 S X R l b T 4 8 S X R l b U x v Y 2 F 0 a W 9 u P j x J d G V t V H l w Z T 5 G b 3 J t d W x h P C 9 J d G V t V H l w Z T 4 8 S X R l b V B h d G g + U 2 V j d G l v b j E v V G F i b G U l M j A 0 L 0 R h d G E 0 P C 9 J d G V t U G F 0 a D 4 8 L 0 l 0 Z W 1 M b 2 N h d G l v b j 4 8 U 3 R h Y m x l R W 5 0 c m l l c y A v P j w v S X R l b T 4 8 S X R l b T 4 8 S X R l b U x v Y 2 F 0 a W 9 u P j x J d G V t V H l w Z T 5 G b 3 J t d W x h P C 9 J d G V t V H l w Z T 4 8 S X R l b V B h d G g + U 2 V j d G l v b j E v V G F i b G U l M j A 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A 6 M j E 6 M D E u N z Y y O T c 2 O 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S 9 B d X R v U m V t b 3 Z l Z E N v b H V t b n M x L n v g u K v g u K X g u L H g u I H g u J f g u K P g u L H g u J 7 g u K L g u Y w s M H 0 m c X V v d D s s J n F 1 b 3 Q 7 U 2 V j d G l v b j E v V G F i b G U g N S 9 B d X R v U m V t b 3 Z l Z E N v b H V t b n M x L n v g u Y D g u J v g u L T g u J Q s M X 0 m c X V v d D s s J n F 1 b 3 Q 7 U 2 V j d G l v b j E v V G F i b G U g N S 9 B d X R v U m V t b 3 Z l Z E N v b H V t b n M x L n v g u K r g u L n g u I f g u K r g u L j g u J Q s M n 0 m c X V v d D s s J n F 1 b 3 Q 7 U 2 V j d G l v b j E v V G F i b G U g N S 9 B d X R v U m V t b 3 Z l Z E N v b H V t b n M x L n v g u J X g u Y j g u L P g u K r g u L j g u J Q s M 3 0 m c X V v d D s s J n F 1 b 3 Q 7 U 2 V j d G l v b j E v V G F i b G U g N S 9 B d X R v U m V t b 3 Z l Z E N v b H V t b n M x L n v g u K X g u Y j g u L L g u K r g u L j g u J Q s N H 0 m c X V v d D s s J n F 1 b 3 Q 7 U 2 V j d G l v b j E v V G F i b G U g N S 9 B d X R v U m V t b 3 Z l Z E N v b H V t b n M x L n v g u Y D g u J v g u K X g u L X g u Y j g u K L g u J k g 4 L m B 4 L i b 4 L i l 4 L i H L D V 9 J n F 1 b 3 Q 7 L C Z x d W 9 0 O 1 N l Y 3 R p b 2 4 x L 1 R h Y m x l I D U v Q X V 0 b 1 J l b W 9 2 Z W R D b 2 x 1 b W 5 z M S 5 7 J e C 5 g O C 4 m + C 4 p e C 4 t e C 5 i O C 4 o u C 4 m S D g u Y H g u J v g u K X g u I c s N n 0 m c X V v d D s s J n F 1 b 3 Q 7 U 2 V j d G l v b j E v V G F i b G U g N S 9 B d X R v U m V t b 3 Z l Z E N v b H V t b n M x L n v g u Y D g u K r g u J n g u K 0 g 4 L i L 4 L i 3 4 L m J 4 L i t L D d 9 J n F 1 b 3 Q 7 L C Z x d W 9 0 O 1 N l Y 3 R p b 2 4 x L 1 R h Y m x l I D U v Q X V 0 b 1 J l b W 9 2 Z W R D b 2 x 1 b W 5 z M S 5 7 4 L m A 4 L i q 4 L i Z 4 L i t I O C 4 g u C 4 s u C 4 o i w 4 f S Z x d W 9 0 O y w m c X V v d D t T Z W N 0 a W 9 u M S 9 U Y W J s Z S A 1 L 0 F 1 d G 9 S Z W 1 v d m V k Q 2 9 s d W 1 u c z E u e + C 4 m + C 4 o + C 4 t O C 4 o e C 4 s u C 4 k y A o 4 L i r 4 L i 4 4 L m J 4 L i Z K S w 5 f S Z x d W 9 0 O y w m c X V v d D t T Z W N 0 a W 9 u M S 9 U Y W J s Z S A 1 L 0 F 1 d G 9 S Z W 1 v d m V k Q 2 9 s d W 1 u c z E u e + C 4 o e C 4 u e C 4 p e C 4 h O C 5 i O C 4 s i A o X H U w M D I 3 M D A w I O C 4 m u C 4 s u C 4 l y k s M T B 9 J n F 1 b 3 Q 7 X S w m c X V v d D t D b 2 x 1 b W 5 D b 3 V u d C Z x d W 9 0 O z o x M S w m c X V v d D t L Z X l D b 2 x 1 b W 5 O Y W 1 l c y Z x d W 9 0 O z p b X S w m c X V v d D t D 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1 J l b G F 0 a W 9 u c 2 h p c E l u Z m 8 m c X V v d D s 6 W 1 1 9 I i A v P j w v U 3 R h Y m x l R W 5 0 c m l l c z 4 8 L 0 l 0 Z W 0 + P E l 0 Z W 0 + P E l 0 Z W 1 M b 2 N h d G l v b j 4 8 S X R l b V R 5 c G U + R m 9 y b X V s Y T w v S X R l b V R 5 c G U + P E l 0 Z W 1 Q Y X R o P l N l Y 3 R p b 2 4 x L 1 R h Y m x l J T I w N S 9 T b 3 V y Y 2 U 8 L 0 l 0 Z W 1 Q Y X R o P j w v S X R l b U x v Y 2 F 0 a W 9 u P j x T d G F i b G V F b n R y a W V z I C 8 + P C 9 J d G V t P j x J d G V t P j x J d G V t T G 9 j Y X R p b 2 4 + P E l 0 Z W 1 U e X B l P k Z v c m 1 1 b G E 8 L 0 l 0 Z W 1 U e X B l P j x J d G V t U G F 0 a D 5 T Z W N 0 a W 9 u M S 9 U Y W J s Z S U y M D U v R G F 0 Y T U 8 L 0 l 0 Z W 1 Q Y X R o P j w v S X R l b U x v Y 2 F 0 a W 9 u P j x T d G F i b G V F b n R y a W V z I C 8 + P C 9 J d G V t P j x J d G V t P j x J d G V t T G 9 j Y X R p b 2 4 + P E l 0 Z W 1 U e X B l P k Z v c m 1 1 b G E 8 L 0 l 0 Z W 1 U e X B l P j x J d G V t U G F 0 a D 5 T Z W N 0 a W 9 u M S 9 U Y W J s Z S U y M D U v Q 2 h h b m d l Z C U y M F R 5 c G U 8 L 0 l 0 Z W 1 Q Y X R o P j w v S X R l b U x v Y 2 F 0 a W 9 u P j x T d G F i b G V F b n R y a W V z I C 8 + P C 9 J d G V t P j x J d G V t P j x J d G V t T G 9 j Y X R p b 2 4 + P E l 0 Z W 1 U e X B l P k Z v c m 1 1 b G E 8 L 0 l 0 Z W 1 U e X B l P j x J d G V t U G F 0 a D 5 T Z W N 0 a W 9 u M S 9 U Y W J s Z S U y M D 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O T E 4 N z I x 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2 L 0 F 1 d G 9 S Z W 1 v d m V k Q 2 9 s d W 1 u c z E u e + C 4 q + C 4 p e C 4 s e C 4 g e C 4 l + C 4 o + C 4 s e C 4 n u C 4 o u C 5 j C w w f S Z x d W 9 0 O y w m c X V v d D t T Z W N 0 a W 9 u M S 9 U Y W J s Z S A 2 L 0 F 1 d G 9 S Z W 1 v d m V k Q 2 9 s d W 1 u c z E u e + C 5 g O C 4 m + C 4 t O C 4 l C w x f S Z x d W 9 0 O y w m c X V v d D t T Z W N 0 a W 9 u M S 9 U Y W J s Z S A 2 L 0 F 1 d G 9 S Z W 1 v d m V k Q 2 9 s d W 1 u c z E u e + C 4 q u C 4 u e C 4 h + C 4 q u C 4 u O C 4 l C w y f S Z x d W 9 0 O y w m c X V v d D t T Z W N 0 a W 9 u M S 9 U Y W J s Z S A 2 L 0 F 1 d G 9 S Z W 1 v d m V k Q 2 9 s d W 1 u c z E u e + C 4 l e C 5 i O C 4 s + C 4 q u C 4 u O C 4 l C w z f S Z x d W 9 0 O y w m c X V v d D t T Z W N 0 a W 9 u M S 9 U Y W J s Z S A 2 L 0 F 1 d G 9 S Z W 1 v d m V k Q 2 9 s d W 1 u c z E u e + C 4 p e C 5 i O C 4 s u C 4 q u C 4 u O C 4 l C w 0 f S Z x d W 9 0 O y w m c X V v d D t T Z W N 0 a W 9 u M S 9 U Y W J s Z S A 2 L 0 F 1 d G 9 S Z W 1 v d m V k Q 2 9 s d W 1 u c z E u e + C 5 g O C 4 m + C 4 p e C 4 t e C 5 i O C 4 o u C 4 m S D g u Y H g u J v g u K X g u I c s N X 0 m c X V v d D s s J n F 1 b 3 Q 7 U 2 V j d G l v b j E v V G F i b G U g N i 9 B d X R v U m V t b 3 Z l Z E N v b H V t b n M x L n s l 4 L m A 4 L i b 4 L i l 4 L i 1 4 L m I 4 L i i 4 L i Z I O C 5 g e C 4 m + C 4 p e C 4 h y w 2 f S Z x d W 9 0 O y w m c X V v d D t T Z W N 0 a W 9 u M S 9 U Y W J s Z S A 2 L 0 F 1 d G 9 S Z W 1 v d m V k Q 2 9 s d W 1 u c z E u e + C 5 g O C 4 q u C 4 m e C 4 r S D g u I v g u L f g u Y n g u K 0 s N 3 0 m c X V v d D s s J n F 1 b 3 Q 7 U 2 V j d G l v b j E v V G F i b G U g N i 9 B d X R v U m V t b 3 Z l Z E N v b H V t b n M x L n v g u Y D g u K r g u J n g u K 0 g 4 L i C 4 L i y 4 L i i L D h 9 J n F 1 b 3 Q 7 L C Z x d W 9 0 O 1 N l Y 3 R p b 2 4 x L 1 R h Y m x l I D Y v Q X V 0 b 1 J l b W 9 2 Z W R D b 2 x 1 b W 5 z M S 5 7 4 L i b 4 L i j 4 L i 0 4 L i h 4 L i y 4 L i T I C j g u K v g u L j g u Y n g u J k p L D l 9 J n F 1 b 3 Q 7 L C Z x d W 9 0 O 1 N l Y 3 R p b 2 4 x L 1 R h Y m x l I D Y v Q X V 0 b 1 J l b W 9 2 Z W R D b 2 x 1 b W 5 z M S 5 7 4 L i h 4 L i 5 4 L i l 4 L i E 4 L m I 4 L i y I C h c d T A w M j c w M D A g 4 L i a 4 L i y 4 L i X K S w x M H 0 m c X V v d D t d L C Z x d W 9 0 O 0 N v b H V t b k N v d W 5 0 J n F 1 b 3 Q 7 O j E x L C Z x d W 9 0 O 0 t l e U N v b H V t b k 5 h b W V z J n F 1 b 3 Q 7 O l t d L C Z x d W 9 0 O 0 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U m V s Y X R p b 2 5 z a G l w S W 5 m b y Z x d W 9 0 O z p b X X 0 i I C 8 + P C 9 T d G F i b G V F b n R y a W V z P j w v S X R l b T 4 8 S X R l b T 4 8 S X R l b U x v Y 2 F 0 a W 9 u P j x J d G V t V H l w Z T 5 G b 3 J t d W x h P C 9 J d G V t V H l w Z T 4 8 S X R l b V B h d G g + U 2 V j d G l v b j E v V G F i b G U l M j A 2 L 1 N v d X J j Z T w v S X R l b V B h d G g + P C 9 J d G V t T G 9 j Y X R p b 2 4 + P F N 0 Y W J s Z U V u d H J p Z X M g L z 4 8 L 0 l 0 Z W 0 + P E l 0 Z W 0 + P E l 0 Z W 1 M b 2 N h d G l v b j 4 8 S X R l b V R 5 c G U + R m 9 y b X V s Y T w v S X R l b V R 5 c G U + P E l 0 Z W 1 Q Y X R o P l N l Y 3 R p b 2 4 x L 1 R h Y m x l J T I w N i 9 E Y X R h N j w v S X R l b V B h d G g + P C 9 J d G V t T G 9 j Y X R p b 2 4 + P F N 0 Y W J s Z U V u d H J p Z X M g L z 4 8 L 0 l 0 Z W 0 + P E l 0 Z W 0 + P E l 0 Z W 1 M b 2 N h d G l v b j 4 8 S X R l b V R 5 c G U + R m 9 y b X V s Y T w v S X R l b V R 5 c G U + P E l 0 Z W 1 Q Y X R o P l N l Y 3 R p b 2 4 x L 1 R h Y m x l J T I w N i 9 D a G F u Z 2 V k J T I w V H l w Z T w v S X R l b V B h d G g + P C 9 J d G V t T G 9 j Y X R p b 2 4 + P F N 0 Y W J s Z U V u d H J p Z X M g L z 4 8 L 0 l 0 Z W 0 + P E l 0 Z W 0 + P E l 0 Z W 1 M b 2 N h d G l v b j 4 8 S X R l b V R 5 c G U + R m 9 y b X V s Y T w v S X R l b V R 5 c G U + P E l 0 Z W 1 Q Y X R o P l N l Y 3 R p b 2 4 x L 1 R h Y m x l J T I w 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w O j I x O j A x L j g w N T g z N 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c v Q X V 0 b 1 J l b W 9 2 Z W R D b 2 x 1 b W 5 z M S 5 7 4 L i r 4 L i l 4 L i x 4 L i B 4 L i X 4 L i j 4 L i x 4 L i e 4 L i i 4 L m M L D B 9 J n F 1 b 3 Q 7 L C Z x d W 9 0 O 1 N l Y 3 R p b 2 4 x L 1 R h Y m x l I D c v Q X V 0 b 1 J l b W 9 2 Z W R D b 2 x 1 b W 5 z M S 5 7 4 L m A 4 L i b 4 L i 0 4 L i U L D F 9 J n F 1 b 3 Q 7 L C Z x d W 9 0 O 1 N l Y 3 R p b 2 4 x L 1 R h Y m x l I D c v Q X V 0 b 1 J l b W 9 2 Z W R D b 2 x 1 b W 5 z M S 5 7 4 L i q 4 L i 5 4 L i H 4 L i q 4 L i 4 4 L i U L D J 9 J n F 1 b 3 Q 7 L C Z x d W 9 0 O 1 N l Y 3 R p b 2 4 x L 1 R h Y m x l I D c v Q X V 0 b 1 J l b W 9 2 Z W R D b 2 x 1 b W 5 z M S 5 7 4 L i V 4 L m I 4 L i z 4 L i q 4 L i 4 4 L i U L D N 9 J n F 1 b 3 Q 7 L C Z x d W 9 0 O 1 N l Y 3 R p b 2 4 x L 1 R h Y m x l I D c v Q X V 0 b 1 J l b W 9 2 Z W R D b 2 x 1 b W 5 z M S 5 7 4 L i l 4 L m I 4 L i y 4 L i q 4 L i 4 4 L i U L D R 9 J n F 1 b 3 Q 7 L C Z x d W 9 0 O 1 N l Y 3 R p b 2 4 x L 1 R h Y m x l I D c v Q X V 0 b 1 J l b W 9 2 Z W R D b 2 x 1 b W 5 z M S 5 7 4 L m A 4 L i b 4 L i l 4 L i 1 4 L m I 4 L i i 4 L i Z I O C 5 g e C 4 m + C 4 p e C 4 h y w 1 f S Z x d W 9 0 O y w m c X V v d D t T Z W N 0 a W 9 u M S 9 U Y W J s Z S A 3 L 0 F 1 d G 9 S Z W 1 v d m V k Q 2 9 s d W 1 u c z E u e y X g u Y D g u J v g u K X g u L X g u Y j g u K L g u J k g 4 L m B 4 L i b 4 L i l 4 L i H L D Z 9 J n F 1 b 3 Q 7 L C Z x d W 9 0 O 1 N l Y 3 R p b 2 4 x L 1 R h Y m x l I D c v Q X V 0 b 1 J l b W 9 2 Z W R D b 2 x 1 b W 5 z M S 5 7 4 L m A 4 L i q 4 L i Z 4 L i t I O C 4 i + C 4 t + C 5 i e C 4 r S w 3 f S Z x d W 9 0 O y w m c X V v d D t T Z W N 0 a W 9 u M S 9 U Y W J s Z S A 3 L 0 F 1 d G 9 S Z W 1 v d m V k Q 2 9 s d W 1 u c z E u e + C 5 g O C 4 q u C 4 m e C 4 r S D g u I L g u L L g u K I s O H 0 m c X V v d D s s J n F 1 b 3 Q 7 U 2 V j d G l v b j E v V G F i b G U g N y 9 B d X R v U m V t b 3 Z l Z E N v b H V t b n M x L n v g u J v g u K P g u L T g u K H g u L L g u J M g K O C 4 q + C 4 u O C 5 i e C 4 m S k s O X 0 m c X V v d D s s J n F 1 b 3 Q 7 U 2 V j d G l v b j E v V G F i b G U g N y 9 B d X R v U m V t b 3 Z l Z E N v b H V t b n M x L n v g u K H g u L n g u K X g u I T g u Y j g u L I g K F x 1 M D A y N z A w M C D g u J r g u L L g u J c p L D E w f S Z x d W 9 0 O 1 0 s J n F 1 b 3 Q 7 Q 2 9 s d W 1 u Q 2 9 1 b n Q m c X V v d D s 6 M T E s J n F 1 b 3 Q 7 S 2 V 5 Q 2 9 s d W 1 u T m F t Z X M m c X V v d D s 6 W 1 0 s J n F 1 b 3 Q 7 Q 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S Z W x h d G l v b n N o a X B J b m Z v J n F 1 b 3 Q 7 O l t d f S I g L z 4 8 L 1 N 0 Y W J s Z U V u d H J p Z X M + P C 9 J d G V t P j x J d G V t P j x J d G V t T G 9 j Y X R p b 2 4 + P E l 0 Z W 1 U e X B l P k Z v c m 1 1 b G E 8 L 0 l 0 Z W 1 U e X B l P j x J d G V t U G F 0 a D 5 T Z W N 0 a W 9 u M S 9 U Y W J s Z S U y M D c v U 2 9 1 c m N l P C 9 J d G V t U G F 0 a D 4 8 L 0 l 0 Z W 1 M b 2 N h d G l v b j 4 8 U 3 R h Y m x l R W 5 0 c m l l c y A v P j w v S X R l b T 4 8 S X R l b T 4 8 S X R l b U x v Y 2 F 0 a W 9 u P j x J d G V t V H l w Z T 5 G b 3 J t d W x h P C 9 J d G V t V H l w Z T 4 8 S X R l b V B h d G g + U 2 V j d G l v b j E v V G F i b G U l M j A 3 L 0 R h d G E 3 P C 9 J d G V t U G F 0 a D 4 8 L 0 l 0 Z W 1 M b 2 N h d G l v b j 4 8 U 3 R h Y m x l R W 5 0 c m l l c y A v P j w v S X R l b T 4 8 S X R l b T 4 8 S X R l b U x v Y 2 F 0 a W 9 u P j x J d G V t V H l w Z T 5 G b 3 J t d W x h P C 9 J d G V t V H l w Z T 4 8 S X R l b V B h d G g + U 2 V j d G l v b j E v V G F i b G U l M j A 3 L 0 N o Y W 5 n Z W Q l M j B U e X B l P C 9 J d G V t U G F 0 a D 4 8 L 0 l 0 Z W 1 M b 2 N h d G l v b j 4 8 U 3 R h Y m x l R W 5 0 c m l l c y A v P j w v S X R l b T 4 8 S X R l b T 4 8 S X R l b U x v Y 2 F 0 a W 9 u P j x J d G V t V H l w Z T 5 G b 3 J t d W x h P C 9 J d G V t V H l w Z T 4 8 S X R l b V B h d G g + U 2 V j d G l v b j E v V G F i b G U l M j A 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A 6 M j E 6 M D E u O D E 0 O D Q w M F 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9 T b 3 V y Y 2 U 8 L 0 l 0 Z W 1 Q Y X R o P j w v S X R l b U x v Y 2 F 0 a W 9 u P j x T d G F i b G V F b n R y a W V z I C 8 + P C 9 J d G V t P j x J d G V t P j x J d G V t T G 9 j Y X R p b 2 4 + P E l 0 Z W 1 U e X B l P k Z v c m 1 1 b G E 8 L 0 l 0 Z W 1 U e X B l P j x J d G V t U G F 0 a D 5 T Z W N 0 a W 9 u M S 9 U Y W J s Z S U y M D g v R G F 0 Y T g 8 L 0 l 0 Z W 1 Q Y X R o P j w v S X R l b U x v Y 2 F 0 a W 9 u P j x T d G F i b G V F b n R y a W V z I C 8 + P C 9 J d G V t P j x J d G V t P j x J d G V t T G 9 j Y X R p b 2 4 + P E l 0 Z W 1 U e X B l P k Z v c m 1 1 b G E 8 L 0 l 0 Z W 1 U e X B l P j x J d G V t U G F 0 a D 5 T Z W N 0 a W 9 u M S 9 U Y W J s Z S U y M D g v Q 2 h h b m d l Z C U y M F R 5 c G U 8 L 0 l 0 Z W 1 Q Y X R o P j w v S X R l b U x v Y 2 F 0 a W 9 u P j x T d G F i b G V F b n R y a W V z I C 8 + P C 9 J d G V t P j x J d G V t P j x J d G V t T G 9 j Y X R p b 2 4 + P E l 0 Z W 1 U e X B l P k Z v c m 1 1 b G E 8 L 0 l 0 Z W 1 U e X B l P j x J d G V t U G F 0 a D 5 T Z W N 0 a W 9 u M S 9 U Y W J s Z S U y M D 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4 M j Q 4 M T E 1 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0 N v b H V t b k N v d W 5 0 J n F 1 b 3 Q 7 O j E x L C Z x d W 9 0 O 0 t l e U N v b H V t b k 5 h b W V z J n F 1 b 3 Q 7 O l t d L C Z x d W 9 0 O 0 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U m V s Y X R p b 2 5 z a G l w S W 5 m b y Z x d W 9 0 O z p b X X 0 i I C 8 + P C 9 T d G F i b G V F b n R y a W V z P j w v S X R l b T 4 8 S X R l b T 4 8 S X R l b U x v Y 2 F 0 a W 9 u P j x J d G V t V H l w Z T 5 G b 3 J t d W x h P C 9 J d G V t V H l w Z T 4 8 S X R l b V B h d G g + U 2 V j d G l v b j E v V G F i b G U l M j A 5 L 1 N v d X J j Z T w v S X R l b V B h d G g + P C 9 J d G V t T G 9 j Y X R p b 2 4 + P F N 0 Y W J s Z U V u d H J p Z X M g L z 4 8 L 0 l 0 Z W 0 + P E l 0 Z W 0 + P E l 0 Z W 1 M b 2 N h d G l v b j 4 8 S X R l b V R 5 c G U + R m 9 y b X V s Y T w v S X R l b V R 5 c G U + P E l 0 Z W 1 Q Y X R o P l N l Y 3 R p b 2 4 x L 1 R h Y m x l J T I w O S 9 E Y X R h O T w v S X R l b V B h d G g + P C 9 J d G V t T G 9 j Y X R p b 2 4 + P F N 0 Y W J s Z U V u d H J p Z X M g L z 4 8 L 0 l 0 Z W 0 + P E l 0 Z W 0 + P E l 0 Z W 1 M b 2 N h d G l v b j 4 8 S X R l b V R 5 c G U + R m 9 y b X V s Y T w v S X R l b V R 5 c G U + P E l 0 Z W 1 Q Y X R o P l N l Y 3 R p b 2 4 x L 1 R h Y m x l J T I w O S 9 D a G F u Z 2 V k J T I w V H l w Z T w v S X R l b V B h d G g + P C 9 J d G V t T G 9 j Y X R p b 2 4 + P F N 0 Y W J s Z U V u d H J p Z X M g L z 4 8 L 0 l 0 Z W 0 + P E l 0 Z W 0 + P E l 0 Z W 1 M b 2 N h d G l v b j 4 8 S X R l b V R 5 c G U + R m 9 y b X V s Y T w v S X R l b V R 5 c G U + P E l 0 Z W 1 Q Y X R o P l N l Y 3 R p b 2 4 x L 1 N 0 b 2 N r J T I w U H J p Y 2 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N v b H V t b k 5 h b W V z I i B W Y W x 1 Z T 0 i c 1 s m c X V v d D v g u K v g u K X g u L H g u I H g u J f g u K P g u L H g u J 7 g u K L g u Y w m c X V v d D s s J n F 1 b 3 Q 7 4 L m A 4 L i b 4 L i 0 4 L i U J n F 1 b 3 Q 7 L C Z x d W 9 0 O + C 4 q u C 4 u e C 4 h + C 4 q u C 4 u O C 4 l C Z x d W 9 0 O y w m c X V v d D v g u J X g u Y j g u L P g u K r g u L j g u J Q m c X V v d D s s J n F 1 b 3 Q 7 4 L i l 4 L m I 4 L i y 4 L i q 4 L i 4 4 L i U J n F 1 b 3 Q 7 L C Z x d W 9 0 O + C 5 g O C 4 m + C 4 p e C 4 t e C 5 i O C 4 o u C 4 m S D g u Y H g u J v g u K X g u I c m c X V v d D s s J n F 1 b 3 Q 7 J e C 5 g O C 4 m + C 4 p e C 4 t e C 5 i O C 4 o u C 4 m S D g u Y H g u J v g u K X g u I c m c X V v d D t d I i A v P j x F b n R y e S B U e X B l P S J G a W x s Q 2 9 s d W 1 u V H l w Z X M i I F Z h b H V l P S J z Q m d B Q U F B Q U F B Q T 0 9 I i A v P j x F b n R y e S B U e X B l P S J G a W x s T G F z d F V w Z G F 0 Z W Q i I F Z h b H V l P S J k M j A y M i 0 x M C 0 y M F Q x N D o x M z o 0 N i 4 w N z U 4 N D M y W i I g L z 4 8 R W 5 0 c n k g V H l w Z T 0 i R m l s b E V y c m 9 y Q 2 9 1 b n Q i I F Z h b H V l P S J s M i I g L z 4 8 R W 5 0 c n k g V H l w Z T 0 i R m l s b E V y c m 9 y Q 2 9 k Z S I g V m F s d W U 9 I n N V b m t u b 3 d u I i A v P j x F b n R y e S B U e X B l P S J S Z W N v d m V y e V R h c m d l d F N o Z W V 0 I i B W Y W x 1 Z T 0 i c 1 N o Z W V 0 M S I g L z 4 8 R W 5 0 c n k g V H l w Z T 0 i U m V j b 3 Z l c n l U Y X J n Z X R D b 2 x 1 b W 4 i I F Z h b H V l P S J s M S I g L z 4 8 R W 5 0 c n k g V H l w Z T 0 i U m V j b 3 Z l c n l U Y X J n Z X R S b 3 c i I F Z h b H V l P S J s M S I g L z 4 8 R W 5 0 c n k g V H l w Z T 0 i U X V l c n l J R C I g V m F s d W U 9 I n M w Z T k x N m U 2 N C 1 l N D Z j L T Q z M G U t O W Z m O S 0 2 Z T k 0 Y j k 5 O G M 1 O G E i I C 8 + P E V u d H J 5 I F R 5 c G U 9 I k Z p b G x D b 3 V u d C I g V m F s d W U 9 I m w 4 N z Y i I C 8 + P E V u d H J 5 I F R 5 c G U 9 I k Z p b G x T d G F 0 d X M i I F Z h b H V l P S J z Q 2 9 t c G x l d G U i I C 8 + P E V u d H J 5 I F R 5 c G U 9 I k F k Z G V k V G 9 E Y X R h T W 9 k Z W w i I F Z h b H V l P S J s M C I g L z 4 8 R W 5 0 c n k g V H l w Z T 0 i U m V s Y X R p b 2 5 z a G l w S W 5 m b 0 N v b n R h a W 5 l c i I g V m F s d W U 9 I n N 7 J n F 1 b 3 Q 7 Y 2 9 s d W 1 u Q 2 9 1 b n Q m c X V v d D s 6 N y w m c X V v d D t r Z X l D b 2 x 1 b W 5 O Y W 1 l c y Z x d W 9 0 O z p b X S w m c X V v d D t x d W V y e V J l b G F 0 a W 9 u c 2 h p c H M m c X V v d D s 6 W 1 0 s J n F 1 b 3 Q 7 Y 2 9 s d W 1 u S W R l b n R p d G l l c y Z x d W 9 0 O z p b J n F 1 b 3 Q 7 U 2 V j d G l v b j E v U 3 R v Y 2 s g U H J p Y 2 U g K D I p L 0 F 1 d G 9 S Z W 1 v d m V k Q 2 9 s d W 1 u c z E u e + C 4 q + C 4 p e C 4 s e C 4 g e C 4 l + C 4 o + C 4 s e C 4 n u C 4 o u C 5 j C w w f S Z x d W 9 0 O y w m c X V v d D t T Z W N 0 a W 9 u M S 9 T d G 9 j a y B Q c m l j Z S A o M i k v Q X V 0 b 1 J l b W 9 2 Z W R D b 2 x 1 b W 5 z M S 5 7 4 L m A 4 L i b 4 L i 0 4 L i U L D F 9 J n F 1 b 3 Q 7 L C Z x d W 9 0 O 1 N l Y 3 R p b 2 4 x L 1 N 0 b 2 N r I F B y a W N l I C g y K S 9 B d X R v U m V t b 3 Z l Z E N v b H V t b n M x L n v g u K r g u L n g u I f g u K r g u L j g u J Q s M n 0 m c X V v d D s s J n F 1 b 3 Q 7 U 2 V j d G l v b j E v U 3 R v Y 2 s g U H J p Y 2 U g K D I p L 0 F 1 d G 9 S Z W 1 v d m V k Q 2 9 s d W 1 u c z E u e + C 4 l e C 5 i O C 4 s + C 4 q u C 4 u O C 4 l C w z f S Z x d W 9 0 O y w m c X V v d D t T Z W N 0 a W 9 u M S 9 T d G 9 j a y B Q c m l j Z S A o M i k v Q X V 0 b 1 J l b W 9 2 Z W R D b 2 x 1 b W 5 z M S 5 7 4 L i l 4 L m I 4 L i y 4 L i q 4 L i 4 4 L i U L D R 9 J n F 1 b 3 Q 7 L C Z x d W 9 0 O 1 N l Y 3 R p b 2 4 x L 1 N 0 b 2 N r I F B y a W N l I C g y K S 9 B d X R v U m V t b 3 Z l Z E N v b H V t b n M x L n v g u Y D g u J v g u K X g u L X g u Y j g u K L g u J k g 4 L m B 4 L i b 4 L i l 4 L i H L D V 9 J n F 1 b 3 Q 7 L C Z x d W 9 0 O 1 N l Y 3 R p b 2 4 x L 1 N 0 b 2 N r I F B y a W N l I C g y K S 9 B d X R v U m V t b 3 Z l Z E N v b H V t b n M x L n s l 4 L m A 4 L i b 4 L i l 4 L i 1 4 L m I 4 L i i 4 L i Z I O C 5 g e C 4 m + C 4 p e C 4 h y w 2 f S Z x d W 9 0 O 1 0 s J n F 1 b 3 Q 7 Q 2 9 s d W 1 u Q 2 9 1 b n Q m c X V v d D s 6 N y w m c X V v d D t L Z X l D b 2 x 1 b W 5 O Y W 1 l c y Z x d W 9 0 O z p b X S w m c X V v d D t D b 2 x 1 b W 5 J Z G V u d G l 0 a W V z J n F 1 b 3 Q 7 O l s m c X V v d D t T Z W N 0 a W 9 u M S 9 T d G 9 j a y B Q c m l j Z S A o M i k v Q X V 0 b 1 J l b W 9 2 Z W R D b 2 x 1 b W 5 z M S 5 7 4 L i r 4 L i l 4 L i x 4 L i B 4 L i X 4 L i j 4 L i x 4 L i e 4 L i i 4 L m M L D B 9 J n F 1 b 3 Q 7 L C Z x d W 9 0 O 1 N l Y 3 R p b 2 4 x L 1 N 0 b 2 N r I F B y a W N l I C g y K S 9 B d X R v U m V t b 3 Z l Z E N v b H V t b n M x L n v g u Y D g u J v g u L T g u J Q s M X 0 m c X V v d D s s J n F 1 b 3 Q 7 U 2 V j d G l v b j E v U 3 R v Y 2 s g U H J p Y 2 U g K D I p L 0 F 1 d G 9 S Z W 1 v d m V k Q 2 9 s d W 1 u c z E u e + C 4 q u C 4 u e C 4 h + C 4 q u C 4 u O C 4 l C w y f S Z x d W 9 0 O y w m c X V v d D t T Z W N 0 a W 9 u M S 9 T d G 9 j a y B Q c m l j Z S A o M i k v Q X V 0 b 1 J l b W 9 2 Z W R D b 2 x 1 b W 5 z M S 5 7 4 L i V 4 L m I 4 L i z 4 L i q 4 L i 4 4 L i U L D N 9 J n F 1 b 3 Q 7 L C Z x d W 9 0 O 1 N l Y 3 R p b 2 4 x L 1 N 0 b 2 N r I F B y a W N l I C g y K S 9 B d X R v U m V t b 3 Z l Z E N v b H V t b n M x L n v g u K X g u Y j g u L L g u K r g u L j g u J Q s N H 0 m c X V v d D s s J n F 1 b 3 Q 7 U 2 V j d G l v b j E v U 3 R v Y 2 s g U H J p Y 2 U g K D I p L 0 F 1 d G 9 S Z W 1 v d m V k Q 2 9 s d W 1 u c z E u e + C 5 g O C 4 m + C 4 p e C 4 t e C 5 i O C 4 o u C 4 m S D g u Y H g u J v g u K X g u I c s N X 0 m c X V v d D s s J n F 1 b 3 Q 7 U 2 V j d G l v b j E v U 3 R v Y 2 s g U H J p Y 2 U g K D I p L 0 F 1 d G 9 S Z W 1 v d m V k Q 2 9 s d W 1 u c z E u e y X g u Y D g u J v g u K X g u L X g u Y j g u K L g u J k g 4 L m B 4 L i b 4 L i l 4 L i H L D Z 9 J n F 1 b 3 Q 7 X S w m c X V v d D t S Z W x h d G l v b n N o a X B J b m Z v J n F 1 b 3 Q 7 O l t d f S I g L z 4 8 L 1 N 0 Y W J s Z U V u d H J p Z X M + P C 9 J d G V t P j x J d G V t P j x J d G V t T G 9 j Y X R p b 2 4 + P E l 0 Z W 1 U e X B l P k Z v c m 1 1 b G E 8 L 0 l 0 Z W 1 U e X B l P j x J d G V t U G F 0 a D 5 T Z W N 0 a W 9 u M S 9 T d G 9 j a y U y M F B y a W N l J T I w K D I p L 1 N v d X J j Z T w v S X R l b V B h d G g + P C 9 J d G V t T G 9 j Y X R p b 2 4 + P F N 0 Y W J s Z U V u d H J p Z X M g L z 4 8 L 0 l 0 Z W 0 + P E l 0 Z W 0 + P E l 0 Z W 1 M b 2 N h d G l v b j 4 8 S X R l b V R 5 c G U + R m 9 y b X V s Y T w v S X R l b V R 5 c G U + P E l 0 Z W 1 Q Y X R o P l N l Y 3 R p b 2 4 x L 1 N 0 b 2 N r J T I w U H J p Y 2 U l M j A o M i k v R G F 0 Y T I 8 L 0 l 0 Z W 1 Q Y X R o P j w v S X R l b U x v Y 2 F 0 a W 9 u P j x T d G F i b G V F b n R y a W V z I C 8 + P C 9 J d G V t P j x J d G V t P j x J d G V t T G 9 j Y X R p b 2 4 + P E l 0 Z W 1 U e X B l P k Z v c m 1 1 b G E 8 L 0 l 0 Z W 1 U e X B l P j x J d G V t U G F 0 a D 5 T Z W N 0 a W 9 u M S 9 T d G 9 j a y U y M F B y a W N l J T I w K D I p L 0 F w c G V u Z G V k J T I w U X V l c n k 8 L 0 l 0 Z W 1 Q Y X R o P j w v S X R l b U x v Y 2 F 0 a W 9 u P j x T d G F i b G V F b n R y a W V z I C 8 + P C 9 J d G V t P j x J d G V t P j x J d G V t T G 9 j Y X R p b 2 4 + P E l 0 Z W 1 U e X B l P k Z v c m 1 1 b G E 8 L 0 l 0 Z W 1 U e X B l P j x J d G V t U G F 0 a D 5 T Z W N 0 a W 9 u M S 9 T d G 9 j a y U y M F B y a W N l J T I w K D I p L 1 J l b W 9 2 Z W Q l M j B D b 2 x 1 b W 5 z 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U 3 M z M x N j d a I i A v P j w v U 3 R h Y m x l R W 5 0 c m l l c 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S U y M C g y K S 9 T b 3 V y Y 2 U 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M i k v R G F 0 Y T M 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1 O T k y N T A w W i I g L z 4 8 L 1 N 0 Y W J s Z U V u d H J p Z X M + 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S 9 T b 3 V y Y 2 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S 9 E Y X R h M j k 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Y z M z E 1 O D J a I i A v P j w v U 3 R h Y m x l R W 5 0 c m l l c 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i 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y K S 9 E Y X R h M j g 8 L 0 l 0 Z W 1 Q Y X R o P j w v S X R l b U x v Y 2 F 0 a W 9 u P j x T d G F i b G V F b n R y a W V z I C 8 + 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2 N D k x M D E 4 W i I g L z 4 8 L 1 N 0 Y W J s Z U V u d H J p Z X M + 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S 9 T b 3 V y Y 2 U 8 L 0 l 0 Z W 1 Q Y X R o P j w v S X R l b U x v Y 2 F 0 a W 9 u P j x T d G F i b G V F b n R y a W V z I C 8 + 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S 9 E Y X R h M D 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3 M T M 5 M T E 5 W i I g L z 4 8 L 1 N 0 Y W J s Z U V u d H J p Z X M + 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M i 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I p L 0 R h d G E y M 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N z I 3 O D c 0 N l o i I C 8 + P C 9 T d G F i b G V F b n R y a W V z 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y K S 9 T b 3 V y Y 2 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I p L 0 R h d G E y M 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0 M j g 2 M j d 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L 0 R h d G E 4 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2 M D g x N T N 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S U y M C g y 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M i k v R G F 0 Y T c 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3 N z c 0 M T Z 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i 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y K S 9 E Y X R h O 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N z k y N z M z N F o i I C 8 + P C 9 T d G F i b G V F b n R y a W V z 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I p L 0 R h d G E y M z 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M D c 2 N j I 4 W i I g L z 4 8 L 1 N 0 Y W J s Z U V u d H J p Z X M + 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I p L 0 R h d G E y N j w v S X R l b V B h d G g + P C 9 J d G V t T G 9 j Y X R p b 2 4 + P F N 0 Y W J s Z U V u d H J p Z X M g L 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O D I 2 N j E 3 M V o i I C 8 + P C 9 T d G F i b G V F b n R y a W V z 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I p L 0 R h d G E y N z 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N D M 1 N z E x W i I g L z 4 8 L 1 N 0 Y W J s Z U V u d H J p Z X M + 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I p L 0 R h d G E y N T 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N j I 1 M T k x W i I g L z 4 8 L 1 N 0 Y W J s Z U V u d H J p Z X M + 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I p L 0 R h d G E y M j 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O D g w N D k 5 M V o i I C 8 + P C 9 T d G F i b G V F b n R y a W V z 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I p L 0 R h d G E y N 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z M j Y 0 M z J 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L 0 R h d G E x N 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1 M T Y y M D N 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L 0 R h d G E x M j 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5 N j c 1 N T A z 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M i 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I p L 0 R h d G E x N 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4 M T U x M z B 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0 R h d G E x M z 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5 O T g 0 O T Y w 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i k v R G F 0 Y T E w 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y 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M T Q 0 M j Q 1 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M i 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I p L 0 R h d G E x M 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M z A 0 M D k 3 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i 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I p L 0 R h d G E 0 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4 L j A 0 N D M 3 M j Z a I i A v P j w v U 3 R h Y m x l R W 5 0 c m l l c 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y 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M i k v R G F 0 Y T 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N T k z M z I 4 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S 9 E Y X R h N j 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O D k y M j U y 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I p L 0 R h d G E x O D 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x M j I x N j Q 1 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I p L 0 R h d G E x O 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x N j U w N T I 3 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I p L 0 R h d G E x N z 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4 L j I w N T k x M z B a 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0 R h d G E x N j 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0 N o Y W 5 n Z W Q l M j B U e X B l P C 9 J d G V t U G F 0 a D 4 8 L 0 l 0 Z W 1 M b 2 N h d G l v b j 4 8 U 3 R h Y m x l R W 5 0 c m l l c y A v P j w v S X R l b T 4 8 S X R l b T 4 8 S X R l b U x v Y 2 F 0 a W 9 u P j x J d G V t V H l w Z T 5 G b 3 J t d W x h P C 9 J d G V t V H l w Z T 4 8 S X R l b V B h d G g + U 2 V j d G l v b j E v V G F i b G U l M j A x M 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T G F z d F V w Z G F 0 Z W Q i I F Z h b H V l P S J k M j A y M i 0 w N i 0 y M F Q x M j o w M j o w O C 4 y M z A 4 N z M 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x M C 9 B d X R v U m V t b 3 Z l Z E N v b H V t b n M x L n v g u K v g u K X g u L H g u I H g u J f g u K P g u L H g u J 7 g u K L g u Y w s M H 0 m c X V v d D s s J n F 1 b 3 Q 7 U 2 V j d G l v b j E v V G F i b G U g M T A v Q X V 0 b 1 J l b W 9 2 Z W R D b 2 x 1 b W 5 z M S 5 7 4 L m A 4 L i b 4 L i 0 4 L i U L D F 9 J n F 1 b 3 Q 7 L C Z x d W 9 0 O 1 N l Y 3 R p b 2 4 x L 1 R h Y m x l I D E w L 0 F 1 d G 9 S Z W 1 v d m V k Q 2 9 s d W 1 u c z E u e + C 4 q u C 4 u e C 4 h + C 4 q u C 4 u O C 4 l C w y f S Z x d W 9 0 O y w m c X V v d D t T Z W N 0 a W 9 u M S 9 U Y W J s Z S A x M C 9 B d X R v U m V t b 3 Z l Z E N v b H V t b n M x L n v g u J X g u Y j g u L P g u K r g u L j g u J Q s M 3 0 m c X V v d D s s J n F 1 b 3 Q 7 U 2 V j d G l v b j E v V G F i b G U g M T A v Q X V 0 b 1 J l b W 9 2 Z W R D b 2 x 1 b W 5 z M S 5 7 4 L i l 4 L m I 4 L i y 4 L i q 4 L i 4 4 L i U L D R 9 J n F 1 b 3 Q 7 L C Z x d W 9 0 O 1 N l Y 3 R p b 2 4 x L 1 R h Y m x l I D E w L 0 F 1 d G 9 S Z W 1 v d m V k Q 2 9 s d W 1 u c z E u e + C 5 g O C 4 m + C 4 p e C 4 t e C 5 i O C 4 o u C 4 m S D g u Y H g u J v g u K X g u I c s N X 0 m c X V v d D s s J n F 1 b 3 Q 7 U 2 V j d G l v b j E v V G F i b G U g M T A v Q X V 0 b 1 J l b W 9 2 Z W R D b 2 x 1 b W 5 z M S 5 7 J e C 5 g O C 4 m + C 4 p e C 4 t e C 5 i O C 4 o u C 4 m S D g u Y H g u J v g u K X g u I c s N n 0 m c X V v d D s s J n F 1 b 3 Q 7 U 2 V j d G l v b j E v V G F i b G U g M T A v Q X V 0 b 1 J l b W 9 2 Z W R D b 2 x 1 b W 5 z M S 5 7 4 L m A 4 L i q 4 L i Z 4 L i t I O C 4 i + C 4 t + C 5 i e C 4 r S w 3 f S Z x d W 9 0 O y w m c X V v d D t T Z W N 0 a W 9 u M S 9 U Y W J s Z S A x M C 9 B d X R v U m V t b 3 Z l Z E N v b H V t b n M x L n v g u Y D g u K r g u J n g u K 0 g 4 L i C 4 L i y 4 L i i L D h 9 J n F 1 b 3 Q 7 L C Z x d W 9 0 O 1 N l Y 3 R p b 2 4 x L 1 R h Y m x l I D E w L 0 F 1 d G 9 S Z W 1 v d m V k Q 2 9 s d W 1 u c z E u e + C 4 m + C 4 o + C 4 t O C 4 o e C 4 s u C 4 k y A o 4 L i r 4 L i 4 4 L m J 4 L i Z K S w 5 f S Z x d W 9 0 O y w m c X V v d D t T Z W N 0 a W 9 u M S 9 U Y W J s Z S A x M C 9 B d X R v U m V t b 3 Z l Z E N v b H V t b n M x L n v g u K H g u L n g u K X g u I T g u Y j g u L I g K F x 1 M D A y N z A w M C D g u J r g u L L g u J c p L D E w f S Z x d W 9 0 O 1 0 s J n F 1 b 3 Q 7 Q 2 9 s d W 1 u Q 2 9 1 b n Q m c X V v d D s 6 M T E s J n F 1 b 3 Q 7 S 2 V 5 Q 2 9 s d W 1 u T m F t Z X M m c X V v d D s 6 W 1 0 s J n F 1 b 3 Q 7 Q 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1 J l b G F 0 a W 9 u c 2 h p c E l u Z m 8 m c X V v d D s 6 W 1 1 9 I i A v P j w v U 3 R h Y m x l R W 5 0 c m l l c z 4 8 L 0 l 0 Z W 0 + P E l 0 Z W 0 + P E l 0 Z W 1 M b 2 N h d G l v b j 4 8 S X R l b V R 5 c G U + R m 9 y b X V s Y T w v S X R l b V R 5 c G U + P E l 0 Z W 1 Q Y X R o P l N l Y 3 R p b 2 4 x L 1 R h Y m x l J T I w M T A l M j A o M i k v U 2 9 1 c m N l P C 9 J d G V t U G F 0 a D 4 8 L 0 l 0 Z W 1 M b 2 N h d G l v b j 4 8 U 3 R h Y m x l R W 5 0 c m l l c y A v P j w v S X R l b T 4 8 S X R l b T 4 8 S X R l b U x v Y 2 F 0 a W 9 u P j x J d G V t V H l w Z T 5 G b 3 J t d W x h P C 9 J d G V t V H l w Z T 4 8 S X R l b V B h d G g + U 2 V j d G l v b j E v V G F i b G U l M j A x M C U y M C g y K S 9 E Y X R h M T A 8 L 0 l 0 Z W 1 Q Y X R o P j w v S X R l b U x v Y 2 F 0 a W 9 u P j x T d G F i b G V F b n R y a W V z I C 8 + P C 9 J d G V t P j x J d G V t P j x J d G V t T G 9 j Y X R p b 2 4 + P E l 0 Z W 1 U e X B l P k Z v c m 1 1 b G E 8 L 0 l 0 Z W 1 U e X B l P j x J d G V t U G F 0 a D 5 T Z W N 0 a W 9 u M S 9 U Y W J s Z S U y M D E w J T I w K D I p L 0 N o Y W 5 n Z W Q l M j B U e X B l P C 9 J d G V t U G F 0 a D 4 8 L 0 l 0 Z W 1 M b 2 N h d G l v b j 4 8 U 3 R h Y m x l R W 5 0 c m l l c y A v P j w v S X R l b T 4 8 S X R l b T 4 8 S X R l b U x v Y 2 F 0 a W 9 u P j x J d G V t V H l w Z T 5 G b 3 J t d W x h P C 9 J d G V t V H l w Z T 4 8 S X R l b V B h d G g + U 2 V j d G l v b j E v V G F i b G U l M j A x 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I 2 N T c 1 N z J 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V G F i b G U g M T E v Q X V 0 b 1 J l b W 9 2 Z W R D b 2 x 1 b W 5 z M S 5 7 U 3 l t Y m 9 s L D B 9 J n F 1 b 3 Q 7 L C Z x d W 9 0 O 1 N l Y 3 R p b 2 4 x L 1 R h Y m x l I D E x L 0 F 1 d G 9 S Z W 1 v d m V k Q 2 9 s d W 1 u c z E u e 0 x h c 3 Q s M X 0 m c X V v d D s s J n F 1 b 3 Q 7 U 2 V j d G l v b j E v V G F i b G U g M T E v Q X V 0 b 1 J l b W 9 2 Z W R D b 2 x 1 b W 5 z M S 5 7 Q 2 h n L D J 9 J n F 1 b 3 Q 7 X S w m c X V v d D t D b 2 x 1 b W 5 D b 3 V u d C Z x d W 9 0 O z o z L C Z x d W 9 0 O 0 t l e U N v b H V t b k 5 h b W V z J n F 1 b 3 Q 7 O l t d L C Z x d W 9 0 O 0 N v b H V t b k l k Z W 5 0 a X R p Z X M m c X V v d D s 6 W y Z x d W 9 0 O 1 N l Y 3 R p b 2 4 x L 1 R h Y m x l I D E x L 0 F 1 d G 9 S Z W 1 v d m V k Q 2 9 s d W 1 u c z E u e 1 N 5 b W J v b C w w f S Z x d W 9 0 O y w m c X V v d D t T Z W N 0 a W 9 u M S 9 U Y W J s Z S A x M S 9 B d X R v U m V t b 3 Z l Z E N v b H V t b n M x L n t M Y X N 0 L D F 9 J n F 1 b 3 Q 7 L C Z x d W 9 0 O 1 N l Y 3 R p b 2 4 x L 1 R h Y m x l I D E x L 0 F 1 d G 9 S Z W 1 v d m V k Q 2 9 s d W 1 u c z E u e 0 N o Z y w y f S Z x d W 9 0 O 1 0 s J n F 1 b 3 Q 7 U m V s Y X R p b 2 5 z a G l w S W 5 m b y Z x d W 9 0 O z p b X X 0 i I C 8 + P C 9 T d G F i b G V F b n R y a W V z P j w v S X R l b T 4 8 S X R l b T 4 8 S X R l b U x v Y 2 F 0 a W 9 u P j x J d G V t V H l w Z T 5 G b 3 J t d W x h P C 9 J d G V t V H l w Z T 4 8 S X R l b V B h d G g + U 2 V j d G l v b j E v V G F i b G U l M j A x M S U y M C g y K S 9 T b 3 V y Y 2 U 8 L 0 l 0 Z W 1 Q Y X R o P j w v S X R l b U x v Y 2 F 0 a W 9 u P j x T d G F i b G V F b n R y a W V z I C 8 + P C 9 J d G V t P j x J d G V t P j x J d G V t T G 9 j Y X R p b 2 4 + P E l 0 Z W 1 U e X B l P k Z v c m 1 1 b G E 8 L 0 l 0 Z W 1 U e X B l P j x J d G V t U G F 0 a D 5 T Z W N 0 a W 9 u M S 9 U Y W J s Z S U y M D E x J T I w K D I p L 0 R h d G E x M T w v S X R l b V B h d G g + P C 9 J d G V t T G 9 j Y X R p b 2 4 + P F N 0 Y W J s Z U V u d H J p Z X M g L z 4 8 L 0 l 0 Z W 0 + P E l 0 Z W 0 + P E l 0 Z W 1 M b 2 N h d G l v b j 4 8 S X R l b V R 5 c G U + R m 9 y b X V s Y T w v S X R l b V R 5 c G U + P E l 0 Z W 1 Q Y X R o P l N l Y 3 R p b 2 4 x L 1 R h Y m x l J T I w 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I 4 N T Y 5 O 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b G U g M i 9 B d X R v U m V t b 3 Z l Z E N v b H V t b n M x L n t I Z W F k Z X I s M H 0 m c X V v d D s s J n F 1 b 3 Q 7 U 2 V j d G l v b j E v V G F i b G U g M i 9 B d X R v U m V t b 3 Z l Z E N v b H V t b n M x L n t D b 2 x 1 b W 4 x L D F 9 J n F 1 b 3 Q 7 L C Z x d W 9 0 O 1 N l Y 3 R p b 2 4 x L 1 R h Y m x l I D I v Q X V 0 b 1 J l b W 9 2 Z W R D b 2 x 1 b W 5 z M S 5 7 U 0 V U L D J 9 J n F 1 b 3 Q 7 L C Z x d W 9 0 O 1 N l Y 3 R p b 2 4 x L 1 R h Y m x l I D I v Q X V 0 b 1 J l b W 9 2 Z W R D b 2 x 1 b W 5 z M S 5 7 b W F p L D N 9 J n F 1 b 3 Q 7 X S w m c X V v d D t D b 2 x 1 b W 5 D b 3 V u d C Z x d W 9 0 O z o 0 L C Z x d W 9 0 O 0 t l e U N v b H V t b k 5 h b W V z J n F 1 b 3 Q 7 O l t d L C Z x d W 9 0 O 0 N v b H V t b k l k Z W 5 0 a X R p Z X M m c X V v d D s 6 W y Z x d W 9 0 O 1 N l Y 3 R p b 2 4 x L 1 R h Y m x l I D I v Q X V 0 b 1 J l b W 9 2 Z W R D b 2 x 1 b W 5 z M S 5 7 S G V h Z G V y L D B 9 J n F 1 b 3 Q 7 L C Z x d W 9 0 O 1 N l Y 3 R p b 2 4 x L 1 R h Y m x l I D I v Q X V 0 b 1 J l b W 9 2 Z W R D b 2 x 1 b W 5 z M S 5 7 Q 2 9 s d W 1 u M S w x f S Z x d W 9 0 O y w m c X V v d D t T Z W N 0 a W 9 u M S 9 U Y W J s Z S A y L 0 F 1 d G 9 S Z W 1 v d m V k Q 2 9 s d W 1 u c z E u e 1 N F V C w y f S Z x d W 9 0 O y w m c X V v d D t T Z W N 0 a W 9 u M S 9 U Y W J s Z S A y L 0 F 1 d G 9 S Z W 1 v d m V k Q 2 9 s d W 1 u c z E u e 2 1 h a S w z f S Z x d W 9 0 O 1 0 s J n F 1 b 3 Q 7 U m V s Y X R p b 2 5 z a G l w S W 5 m b y Z x d W 9 0 O z p b X X 0 i I C 8 + P C 9 T d G F i b G V F b n R y a W V z P j w v S X R l b T 4 8 S X R l b T 4 8 S X R l b U x v Y 2 F 0 a W 9 u P j x J d G V t V H l w Z T 5 G b 3 J t d W x h P C 9 J d G V t V H l w Z T 4 8 S X R l b V B h d G g + U 2 V j d G l v b j E v V G F i b G U l M j A y J T I w K D I p L 1 N v d X J j Z T w v S X R l b V B h d G g + P C 9 J d G V t T G 9 j Y X R p b 2 4 + P F N 0 Y W J s Z U V u d H J p Z X M g L z 4 8 L 0 l 0 Z W 0 + P E l 0 Z W 0 + P E l 0 Z W 1 M b 2 N h d G l v b j 4 8 S X R l b V R 5 c G U + R m 9 y b X V s Y T w v S X R l b V R 5 c G U + P E l 0 Z W 1 Q Y X R o P l N l Y 3 R p b 2 4 x L 1 R h Y m x l J T I w M i U y M C g y K S 9 E Y X R h M j w v S X R l b V B h d G g + P C 9 J d G V t T G 9 j Y X R p b 2 4 + P F N 0 Y W J s Z U V u d H J p Z X M g L z 4 8 L 0 l 0 Z W 0 + P E l 0 Z W 0 + P E l 0 Z W 1 M b 2 N h d G l v b j 4 8 S X R l b V R 5 c G U + R m 9 y b X V s Y T w v S X R l b V R 5 c G U + P E l 0 Z W 1 Q Y X R o P l N l Y 3 R p b 2 4 x L 1 R h Y m x l J T I w M 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M w M z Y 1 M 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Q 2 9 s d W 1 u Q 2 9 1 b n Q m c X V v d D s 6 M T E s J n F 1 b 3 Q 7 S 2 V 5 Q 2 9 s d W 1 u T m F t Z X M m c X V v d D s 6 W 1 0 s J n F 1 b 3 Q 7 Q 2 9 s d W 1 u S W R l b n R p d G l l c y Z x d W 9 0 O z p b J n F 1 b 3 Q 7 U 2 V j d G l v b j E v V G F i b G U g M y 9 B d X R v U m V t b 3 Z l Z E N v b H V t b n M x L n v g u K v g u K X g u L H g u I H g u J f g u K P g u L H g u J 7 g u K L g u Y w s M H 0 m c X V v d D s s J n F 1 b 3 Q 7 U 2 V j d G l v b j E v V G F i b G U g M y 9 B d X R v U m V t b 3 Z l Z E N v b H V t b n M x L n v g u Y D g u J v g u L T g u J Q s M X 0 m c X V v d D s s J n F 1 b 3 Q 7 U 2 V j d G l v b j E v V G F i b G U g M y 9 B d X R v U m V t b 3 Z l Z E N v b H V t b n M x L n v g u K r g u L n g u I f g u K r g u L j g u J Q s M n 0 m c X V v d D s s J n F 1 b 3 Q 7 U 2 V j d G l v b j E v V G F i b G U g M y 9 B d X R v U m V t b 3 Z l Z E N v b H V t b n M x L n v g u J X g u Y j g u L P g u K r g u L j g u J Q s M 3 0 m c X V v d D s s J n F 1 b 3 Q 7 U 2 V j d G l v b j E v V G F i b G U g M y 9 B d X R v U m V t b 3 Z l Z E N v b H V t b n M x L n v g u K X g u Y j g u L L g u K r g u L j g u J Q s N H 0 m c X V v d D s s J n F 1 b 3 Q 7 U 2 V j d G l v b j E v V G F i b G U g M y 9 B d X R v U m V t b 3 Z l Z E N v b H V t b n M x L n v g u Y D g u J v g u K X g u L X g u Y j g u K L g u J k g 4 L m B 4 L i b 4 L i l 4 L i H L D V 9 J n F 1 b 3 Q 7 L C Z x d W 9 0 O 1 N l Y 3 R p b 2 4 x L 1 R h Y m x l I D M v Q X V 0 b 1 J l b W 9 2 Z W R D b 2 x 1 b W 5 z M S 5 7 J e C 5 g O C 4 m + C 4 p e C 4 t e C 5 i O C 4 o u C 4 m S D g u Y H g u J v g u K X g u I c s N n 0 m c X V v d D s s J n F 1 b 3 Q 7 U 2 V j d G l v b j E v V G F i b G U g M y 9 B d X R v U m V t b 3 Z l Z E N v b H V t b n M x L n v g u Y D g u K r g u J n g u K 0 g 4 L i L 4 L i 3 4 L m J 4 L i t L D d 9 J n F 1 b 3 Q 7 L C Z x d W 9 0 O 1 N l Y 3 R p b 2 4 x L 1 R h Y m x l I D M v Q X V 0 b 1 J l b W 9 2 Z W R D b 2 x 1 b W 5 z M S 5 7 4 L m A 4 L i q 4 L i Z 4 L i t I O C 4 g u C 4 s u C 4 o i w 4 f S Z x d W 9 0 O y w m c X V v d D t T Z W N 0 a W 9 u M S 9 U Y W J s Z S A z L 0 F 1 d G 9 S Z W 1 v d m V k Q 2 9 s d W 1 u c z E u e + C 4 m + C 4 o + C 4 t O C 4 o e C 4 s u C 4 k y A o 4 L i r 4 L i 4 4 L m J 4 L i Z K S w 5 f S Z x d W 9 0 O y w m c X V v d D t T Z W N 0 a W 9 u M S 9 U Y W J s Z S A z L 0 F 1 d G 9 S Z W 1 v d m V k Q 2 9 s d W 1 u c z E u e + C 4 o e C 4 u e C 4 p e C 4 h O C 5 i O C 4 s i A o X H U w M D I 3 M D A w I O C 4 m u C 4 s u C 4 l y k s M T B 9 J n F 1 b 3 Q 7 X S w m c X V v d D t S Z W x h d G l v b n N o a X B J b m Z v J n F 1 b 3 Q 7 O l t d f S I g L z 4 8 L 1 N 0 Y W J s Z U V u d H J p Z X M + P C 9 J d G V t P j x J d G V t P j x J d G V t T G 9 j Y X R p b 2 4 + P E l 0 Z W 1 U e X B l P k Z v c m 1 1 b G E 8 L 0 l 0 Z W 1 U e X B l P j x J d G V t U G F 0 a D 5 T Z W N 0 a W 9 u M S 9 U Y W J s Z S U y M D M l M j A o M i k v U 2 9 1 c m N l P C 9 J d G V t U G F 0 a D 4 8 L 0 l 0 Z W 1 M b 2 N h d G l v b j 4 8 U 3 R h Y m x l R W 5 0 c m l l c y A v P j w v S X R l b T 4 8 S X R l b T 4 8 S X R l b U x v Y 2 F 0 a W 9 u P j x J d G V t V H l w Z T 5 G b 3 J t d W x h P C 9 J d G V t V H l w Z T 4 8 S X R l b V B h d G g + U 2 V j d G l v b j E v V G F i b G U l M j A z J T I w K D I p L 0 R h d G E z P C 9 J d G V t U G F 0 a D 4 8 L 0 l 0 Z W 1 M b 2 N h d G l v b j 4 8 U 3 R h Y m x l R W 5 0 c m l l c y A v P j w v S X R l b T 4 8 S X R l b T 4 8 S X R l b U x v Y 2 F 0 a W 9 u P j x J d G V t V H l w Z T 5 G b 3 J t d W x h P C 9 J d G V t V H l w Z T 4 8 S X R l b V B h d G g + U 2 V j d G l v b j E v V G F i b G U l M j A 0 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I 6 M D I 6 M D g u M z I w N j M z N 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D b 2 x 1 b W 5 D b 3 V u d C Z x d W 9 0 O z o x M S w m c X V v d D t L Z X l D b 2 x 1 b W 5 O Y W 1 l c y Z x d W 9 0 O z p b X S w m c X V v d D t D b 2 x 1 b W 5 J Z G V u d G l 0 a W V z J n F 1 b 3 Q 7 O l s m c X V v d D t T Z W N 0 a W 9 u M S 9 U Y W J s Z S A 0 L 0 F 1 d G 9 S Z W 1 v d m V k Q 2 9 s d W 1 u c z E u e + C 4 q + C 4 p e C 4 s e C 4 g e C 4 l + C 4 o + C 4 s e C 4 n u C 4 o u C 5 j C w w f S Z x d W 9 0 O y w m c X V v d D t T Z W N 0 a W 9 u M S 9 U Y W J s Z S A 0 L 0 F 1 d G 9 S Z W 1 v d m V k Q 2 9 s d W 1 u c z E u e + C 5 g O C 4 m + C 4 t O C 4 l C w x f S Z x d W 9 0 O y w m c X V v d D t T Z W N 0 a W 9 u M S 9 U Y W J s Z S A 0 L 0 F 1 d G 9 S Z W 1 v d m V k Q 2 9 s d W 1 u c z E u e + C 4 q u C 4 u e C 4 h + C 4 q u C 4 u O C 4 l C w y f S Z x d W 9 0 O y w m c X V v d D t T Z W N 0 a W 9 u M S 9 U Y W J s Z S A 0 L 0 F 1 d G 9 S Z W 1 v d m V k Q 2 9 s d W 1 u c z E u e + C 4 l e C 5 i O C 4 s + C 4 q u C 4 u O C 4 l C w z f S Z x d W 9 0 O y w m c X V v d D t T Z W N 0 a W 9 u M S 9 U Y W J s Z S A 0 L 0 F 1 d G 9 S Z W 1 v d m V k Q 2 9 s d W 1 u c z E u e + C 4 p e C 5 i O C 4 s u C 4 q u C 4 u O C 4 l C w 0 f S Z x d W 9 0 O y w m c X V v d D t T Z W N 0 a W 9 u M S 9 U Y W J s Z S A 0 L 0 F 1 d G 9 S Z W 1 v d m V k Q 2 9 s d W 1 u c z E u e + C 5 g O C 4 m + C 4 p e C 4 t e C 5 i O C 4 o u C 4 m S D g u Y H g u J v g u K X g u I c s N X 0 m c X V v d D s s J n F 1 b 3 Q 7 U 2 V j d G l v b j E v V G F i b G U g N C 9 B d X R v U m V t b 3 Z l Z E N v b H V t b n M x L n s l 4 L m A 4 L i b 4 L i l 4 L i 1 4 L m I 4 L i i 4 L i Z I O C 5 g e C 4 m + C 4 p e C 4 h y w 2 f S Z x d W 9 0 O y w m c X V v d D t T Z W N 0 a W 9 u M S 9 U Y W J s Z S A 0 L 0 F 1 d G 9 S Z W 1 v d m V k Q 2 9 s d W 1 u c z E u e + C 5 g O C 4 q u C 4 m e C 4 r S D g u I v g u L f g u Y n g u K 0 s N 3 0 m c X V v d D s s J n F 1 b 3 Q 7 U 2 V j d G l v b j E v V G F i b G U g N C 9 B d X R v U m V t b 3 Z l Z E N v b H V t b n M x L n v g u Y D g u K r g u J n g u K 0 g 4 L i C 4 L i y 4 L i i L D h 9 J n F 1 b 3 Q 7 L C Z x d W 9 0 O 1 N l Y 3 R p b 2 4 x L 1 R h Y m x l I D Q v Q X V 0 b 1 J l b W 9 2 Z W R D b 2 x 1 b W 5 z M S 5 7 4 L i b 4 L i j 4 L i 0 4 L i h 4 L i y 4 L i T I C j g u K v g u L j g u Y n g u J k p L D l 9 J n F 1 b 3 Q 7 L C Z x d W 9 0 O 1 N l Y 3 R p b 2 4 x L 1 R h Y m x l I D Q v Q X V 0 b 1 J l b W 9 2 Z W R D b 2 x 1 b W 5 z M S 5 7 4 L i h 4 L i 5 4 L i l 4 L i E 4 L m I 4 L i y I C h c d T A w M j c w M D A g 4 L i a 4 L i y 4 L i X K S w x M H 0 m c X V v d D t d L C Z x d W 9 0 O 1 J l b G F 0 a W 9 u c 2 h p c E l u Z m 8 m c X V v d D s 6 W 1 1 9 I i A v P j w v U 3 R h Y m x l R W 5 0 c m l l c z 4 8 L 0 l 0 Z W 0 + P E l 0 Z W 0 + P E l 0 Z W 1 M b 2 N h d G l v b j 4 8 S X R l b V R 5 c G U + R m 9 y b X V s Y T w v S X R l b V R 5 c G U + P E l 0 Z W 1 Q Y X R o P l N l Y 3 R p b 2 4 x L 1 R h Y m x l J T I w N C U y M C g y K S 9 T b 3 V y Y 2 U 8 L 0 l 0 Z W 1 Q Y X R o P j w v S X R l b U x v Y 2 F 0 a W 9 u P j x T d G F i b G V F b n R y a W V z I C 8 + P C 9 J d G V t P j x J d G V t P j x J d G V t T G 9 j Y X R p b 2 4 + P E l 0 Z W 1 U e X B l P k Z v c m 1 1 b G E 8 L 0 l 0 Z W 1 U e X B l P j x J d G V t U G F 0 a D 5 T Z W N 0 a W 9 u M S 9 U Y W J s Z S U y M D Q l M j A o M i k v R G F 0 Y T Q 8 L 0 l 0 Z W 1 Q Y X R o P j w v S X R l b U x v Y 2 F 0 a W 9 u P j x T d G F i b G V F b n R y a W V z I C 8 + P C 9 J d G V t P j x J d G V t P j x J d G V t T G 9 j Y X R p b 2 4 + P E l 0 Z W 1 U e X B l P k Z v c m 1 1 b G E 8 L 0 l 0 Z W 1 U e X B l P j x J d G V t U G F 0 a D 5 T Z W N 0 a W 9 u M S 9 U Y W J s Z S U y M D 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j o w M j o w O C 4 z N D E 1 N T A 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0 N v b H V t b k N v d W 5 0 J n F 1 b 3 Q 7 O j E x L C Z x d W 9 0 O 0 t l e U N v b H V t b k 5 h b W V z J n F 1 b 3 Q 7 O l t d L C Z x d W 9 0 O 0 N v b H V t b k l k Z W 5 0 a X R p Z X M m c X V v d D s 6 W y Z x d W 9 0 O 1 N l Y 3 R p b 2 4 x L 1 R h Y m x l I D U v Q X V 0 b 1 J l b W 9 2 Z W R D b 2 x 1 b W 5 z M S 5 7 4 L i r 4 L i l 4 L i x 4 L i B 4 L i X 4 L i j 4 L i x 4 L i e 4 L i i 4 L m M L D B 9 J n F 1 b 3 Q 7 L C Z x d W 9 0 O 1 N l Y 3 R p b 2 4 x L 1 R h Y m x l I D U v Q X V 0 b 1 J l b W 9 2 Z W R D b 2 x 1 b W 5 z M S 5 7 4 L m A 4 L i b 4 L i 0 4 L i U L D F 9 J n F 1 b 3 Q 7 L C Z x d W 9 0 O 1 N l Y 3 R p b 2 4 x L 1 R h Y m x l I D U v Q X V 0 b 1 J l b W 9 2 Z W R D b 2 x 1 b W 5 z M S 5 7 4 L i q 4 L i 5 4 L i H 4 L i q 4 L i 4 4 L i U L D J 9 J n F 1 b 3 Q 7 L C Z x d W 9 0 O 1 N l Y 3 R p b 2 4 x L 1 R h Y m x l I D U v Q X V 0 b 1 J l b W 9 2 Z W R D b 2 x 1 b W 5 z M S 5 7 4 L i V 4 L m I 4 L i z 4 L i q 4 L i 4 4 L i U L D N 9 J n F 1 b 3 Q 7 L C Z x d W 9 0 O 1 N l Y 3 R p b 2 4 x L 1 R h Y m x l I D U v Q X V 0 b 1 J l b W 9 2 Z W R D b 2 x 1 b W 5 z M S 5 7 4 L i l 4 L m I 4 L i y 4 L i q 4 L i 4 4 L i U L D R 9 J n F 1 b 3 Q 7 L C Z x d W 9 0 O 1 N l Y 3 R p b 2 4 x L 1 R h Y m x l I D U v Q X V 0 b 1 J l b W 9 2 Z W R D b 2 x 1 b W 5 z M S 5 7 4 L m A 4 L i b 4 L i l 4 L i 1 4 L m I 4 L i i 4 L i Z I O C 5 g e C 4 m + C 4 p e C 4 h y w 1 f S Z x d W 9 0 O y w m c X V v d D t T Z W N 0 a W 9 u M S 9 U Y W J s Z S A 1 L 0 F 1 d G 9 S Z W 1 v d m V k Q 2 9 s d W 1 u c z E u e y X g u Y D g u J v g u K X g u L X g u Y j g u K L g u J k g 4 L m B 4 L i b 4 L i l 4 L i H L D Z 9 J n F 1 b 3 Q 7 L C Z x d W 9 0 O 1 N l Y 3 R p b 2 4 x L 1 R h Y m x l I D U v Q X V 0 b 1 J l b W 9 2 Z W R D b 2 x 1 b W 5 z M S 5 7 4 L m A 4 L i q 4 L i Z 4 L i t I O C 4 i + C 4 t + C 5 i e C 4 r S w 3 f S Z x d W 9 0 O y w m c X V v d D t T Z W N 0 a W 9 u M S 9 U Y W J s Z S A 1 L 0 F 1 d G 9 S Z W 1 v d m V k Q 2 9 s d W 1 u c z E u e + C 5 g O C 4 q u C 4 m e C 4 r S D g u I L g u L L g u K I s O H 0 m c X V v d D s s J n F 1 b 3 Q 7 U 2 V j d G l v b j E v V G F i b G U g N S 9 B d X R v U m V t b 3 Z l Z E N v b H V t b n M x L n v g u J v g u K P g u L T g u K H g u L L g u J M g K O C 4 q + C 4 u O C 5 i e C 4 m S k s O X 0 m c X V v d D s s J n F 1 b 3 Q 7 U 2 V j d G l v b j E v V G F i b G U g N S 9 B d X R v U m V t b 3 Z l Z E N v b H V t b n M x L n v g u K H g u L n g u K X g u I T g u Y j g u L I g K F x 1 M D A y N z A w M C D g u J r g u L L g u J c p L D E w f S Z x d W 9 0 O 1 0 s J n F 1 b 3 Q 7 U m V s Y X R p b 2 5 z a G l w S W 5 m b y Z x d W 9 0 O z p b X X 0 i I C 8 + P C 9 T d G F i b G V F b n R y a W V z P j w v S X R l b T 4 8 S X R l b T 4 8 S X R l b U x v Y 2 F 0 a W 9 u P j x J d G V t V H l w Z T 5 G b 3 J t d W x h P C 9 J d G V t V H l w Z T 4 8 S X R l b V B h d G g + U 2 V j d G l v b j E v V G F i b G U l M j A 1 J T I w K D I p L 1 N v d X J j Z T w v S X R l b V B h d G g + P C 9 J d G V t T G 9 j Y X R p b 2 4 + P F N 0 Y W J s Z U V u d H J p Z X M g L z 4 8 L 0 l 0 Z W 0 + P E l 0 Z W 0 + P E l 0 Z W 1 M b 2 N h d G l v b j 4 8 S X R l b V R 5 c G U + R m 9 y b X V s Y T w v S X R l b V R 5 c G U + P E l 0 Z W 1 Q Y X R o P l N l Y 3 R p b 2 4 x L 1 R h Y m x l J T I w N S U y M C g y K S 9 E Y X R h N T w v S X R l b V B h d G g + P C 9 J d G V t T G 9 j Y X R p b 2 4 + P F N 0 Y W J s Z U V u d H J p Z X M g L z 4 8 L 0 l 0 Z W 0 + P E l 0 Z W 0 + P E l 0 Z W 1 M b 2 N h d G l v b j 4 8 S X R l b V R 5 c G U + R m 9 y b X V s Y T w v S X R l b V R 5 c G U + P E l 0 Z W 1 Q Y X R o P l N l Y 3 R p b 2 4 x L 1 R h Y m x l J T I w N S U y M C g y K S 9 D a G F u Z 2 V k J T I w V H l w Z T w v S X R l b V B h d G g + P C 9 J d G V t T G 9 j Y X R p b 2 4 + P F N 0 Y W J s Z U V u d H J p Z X M g L z 4 8 L 0 l 0 Z W 0 + P E l 0 Z W 0 + P E l 0 Z W 1 M b 2 N h d G l v b j 4 8 S X R l b V R 5 c G U + R m 9 y b X V s Y T w v S X R l b V R 5 c G U + P E l 0 Z W 1 Q Y X R o P l N l Y 3 R p b 2 4 x L 1 R h Y m x l J T I w N 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M 2 M D U w N z Z 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Q 2 9 s d W 1 u Q 2 9 1 b n Q m c X V v d D s 6 M T E s J n F 1 b 3 Q 7 S 2 V 5 Q 2 9 s d W 1 u T m F t Z X M m c X V v d D s 6 W 1 0 s J n F 1 b 3 Q 7 Q 2 9 s d W 1 u S W R l b n R p d G l l c y Z x d W 9 0 O z p b J n F 1 b 3 Q 7 U 2 V j d G l v b j E v V G F i b G U g N i 9 B d X R v U m V t b 3 Z l Z E N v b H V t b n M x L n v g u K v g u K X g u L H g u I H g u J f g u K P g u L H g u J 7 g u K L g u Y w s M H 0 m c X V v d D s s J n F 1 b 3 Q 7 U 2 V j d G l v b j E v V G F i b G U g N i 9 B d X R v U m V t b 3 Z l Z E N v b H V t b n M x L n v g u Y D g u J v g u L T g u J Q s M X 0 m c X V v d D s s J n F 1 b 3 Q 7 U 2 V j d G l v b j E v V G F i b G U g N i 9 B d X R v U m V t b 3 Z l Z E N v b H V t b n M x L n v g u K r g u L n g u I f g u K r g u L j g u J Q s M n 0 m c X V v d D s s J n F 1 b 3 Q 7 U 2 V j d G l v b j E v V G F i b G U g N i 9 B d X R v U m V t b 3 Z l Z E N v b H V t b n M x L n v g u J X g u Y j g u L P g u K r g u L j g u J Q s M 3 0 m c X V v d D s s J n F 1 b 3 Q 7 U 2 V j d G l v b j E v V G F i b G U g N i 9 B d X R v U m V t b 3 Z l Z E N v b H V t b n M x L n v g u K X g u Y j g u L L g u K r g u L j g u J Q s N H 0 m c X V v d D s s J n F 1 b 3 Q 7 U 2 V j d G l v b j E v V G F i b G U g N i 9 B d X R v U m V t b 3 Z l Z E N v b H V t b n M x L n v g u Y D g u J v g u K X g u L X g u Y j g u K L g u J k g 4 L m B 4 L i b 4 L i l 4 L i H L D V 9 J n F 1 b 3 Q 7 L C Z x d W 9 0 O 1 N l Y 3 R p b 2 4 x L 1 R h Y m x l I D Y v Q X V 0 b 1 J l b W 9 2 Z W R D b 2 x 1 b W 5 z M S 5 7 J e C 5 g O C 4 m + C 4 p e C 4 t e C 5 i O C 4 o u C 4 m S D g u Y H g u J v g u K X g u I c s N n 0 m c X V v d D s s J n F 1 b 3 Q 7 U 2 V j d G l v b j E v V G F i b G U g N i 9 B d X R v U m V t b 3 Z l Z E N v b H V t b n M x L n v g u Y D g u K r g u J n g u K 0 g 4 L i L 4 L i 3 4 L m J 4 L i t L D d 9 J n F 1 b 3 Q 7 L C Z x d W 9 0 O 1 N l Y 3 R p b 2 4 x L 1 R h Y m x l I D Y v Q X V 0 b 1 J l b W 9 2 Z W R D b 2 x 1 b W 5 z M S 5 7 4 L m A 4 L i q 4 L i Z 4 L i t I O C 4 g u C 4 s u C 4 o i w 4 f S Z x d W 9 0 O y w m c X V v d D t T Z W N 0 a W 9 u M S 9 U Y W J s Z S A 2 L 0 F 1 d G 9 S Z W 1 v d m V k Q 2 9 s d W 1 u c z E u e + C 4 m + C 4 o + C 4 t O C 4 o e C 4 s u C 4 k y A o 4 L i r 4 L i 4 4 L m J 4 L i Z K S w 5 f S Z x d W 9 0 O y w m c X V v d D t T Z W N 0 a W 9 u M S 9 U Y W J s Z S A 2 L 0 F 1 d G 9 S Z W 1 v d m V k Q 2 9 s d W 1 u c z E u e + C 4 o e C 4 u e C 4 p e C 4 h O C 5 i O C 4 s i A o X H U w M D I 3 M D A w I O C 4 m u C 4 s u C 4 l y k s M T B 9 J n F 1 b 3 Q 7 X S w m c X V v d D t S Z W x h d G l v b n N o a X B J b m Z v J n F 1 b 3 Q 7 O l t d f S I g L z 4 8 L 1 N 0 Y W J s Z U V u d H J p Z X M + P C 9 J d G V t P j x J d G V t P j x J d G V t T G 9 j Y X R p b 2 4 + P E l 0 Z W 1 U e X B l P k Z v c m 1 1 b G E 8 L 0 l 0 Z W 1 U e X B l P j x J d G V t U G F 0 a D 5 T Z W N 0 a W 9 u M S 9 U Y W J s Z S U y M D Y l M j A o M i k v U 2 9 1 c m N l P C 9 J d G V t U G F 0 a D 4 8 L 0 l 0 Z W 1 M b 2 N h d G l v b j 4 8 U 3 R h Y m x l R W 5 0 c m l l c y A v P j w v S X R l b T 4 8 S X R l b T 4 8 S X R l b U x v Y 2 F 0 a W 9 u P j x J d G V t V H l w Z T 5 G b 3 J t d W x h P C 9 J d G V t V H l w Z T 4 8 S X R l b V B h d G g + U 2 V j d G l v b j E v V G F i b G U l M j A 2 J T I w K D I p L 0 R h d G E 2 P C 9 J d G V t U G F 0 a D 4 8 L 0 l 0 Z W 1 M b 2 N h d G l v b j 4 8 U 3 R h Y m x l R W 5 0 c m l l c y A v P j w v S X R l b T 4 8 S X R l b T 4 8 S X R l b U x v Y 2 F 0 a W 9 u P j x J d G V t V H l w Z T 5 G b 3 J t d W x h P C 9 J d G V t V H l w Z T 4 8 S X R l b V B h d G g + U 2 V j d G l v b j E v V G F i b G U l M j A 2 J T I w K D I p L 0 N o Y W 5 n Z W Q l M j B U e X B l P C 9 J d G V t U G F 0 a D 4 8 L 0 l 0 Z W 1 M b 2 N h d G l v b j 4 8 U 3 R h Y m x l R W 5 0 c m l l c y A v P j w v S X R l b T 4 8 S X R l b T 4 8 S X R l b U x v Y 2 F 0 a W 9 u P j x J d G V t V H l w Z T 5 G b 3 J t d W x h P C 9 J d G V t V H l w Z T 4 8 S X R l b V B h d G g + U 2 V j d G l v b j E v V G F i b G U l M j A 3 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I 6 M D I 6 M D g u M z g 3 N D I 2 N l 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D b 2 x 1 b W 5 D b 3 V u d C Z x d W 9 0 O z o x M S w m c X V v d D t L Z X l D b 2 x 1 b W 5 O Y W 1 l c y Z x d W 9 0 O z p b X S w m c X V v d D t D b 2 x 1 b W 5 J Z G V u d G l 0 a W V z J n F 1 b 3 Q 7 O l s m c X V v d D t T Z W N 0 a W 9 u M S 9 U Y W J s Z S A 3 L 0 F 1 d G 9 S Z W 1 v d m V k Q 2 9 s d W 1 u c z E u e + C 4 q + C 4 p e C 4 s e C 4 g e C 4 l + C 4 o + C 4 s e C 4 n u C 4 o u C 5 j C w w f S Z x d W 9 0 O y w m c X V v d D t T Z W N 0 a W 9 u M S 9 U Y W J s Z S A 3 L 0 F 1 d G 9 S Z W 1 v d m V k Q 2 9 s d W 1 u c z E u e + C 5 g O C 4 m + C 4 t O C 4 l C w x f S Z x d W 9 0 O y w m c X V v d D t T Z W N 0 a W 9 u M S 9 U Y W J s Z S A 3 L 0 F 1 d G 9 S Z W 1 v d m V k Q 2 9 s d W 1 u c z E u e + C 4 q u C 4 u e C 4 h + C 4 q u C 4 u O C 4 l C w y f S Z x d W 9 0 O y w m c X V v d D t T Z W N 0 a W 9 u M S 9 U Y W J s Z S A 3 L 0 F 1 d G 9 S Z W 1 v d m V k Q 2 9 s d W 1 u c z E u e + C 4 l e C 5 i O C 4 s + C 4 q u C 4 u O C 4 l C w z f S Z x d W 9 0 O y w m c X V v d D t T Z W N 0 a W 9 u M S 9 U Y W J s Z S A 3 L 0 F 1 d G 9 S Z W 1 v d m V k Q 2 9 s d W 1 u c z E u e + C 4 p e C 5 i O C 4 s u C 4 q u C 4 u O C 4 l C w 0 f S Z x d W 9 0 O y w m c X V v d D t T Z W N 0 a W 9 u M S 9 U Y W J s Z S A 3 L 0 F 1 d G 9 S Z W 1 v d m V k Q 2 9 s d W 1 u c z E u e + C 5 g O C 4 m + C 4 p e C 4 t e C 5 i O C 4 o u C 4 m S D g u Y H g u J v g u K X g u I c s N X 0 m c X V v d D s s J n F 1 b 3 Q 7 U 2 V j d G l v b j E v V G F i b G U g N y 9 B d X R v U m V t b 3 Z l Z E N v b H V t b n M x L n s l 4 L m A 4 L i b 4 L i l 4 L i 1 4 L m I 4 L i i 4 L i Z I O C 5 g e C 4 m + C 4 p e C 4 h y w 2 f S Z x d W 9 0 O y w m c X V v d D t T Z W N 0 a W 9 u M S 9 U Y W J s Z S A 3 L 0 F 1 d G 9 S Z W 1 v d m V k Q 2 9 s d W 1 u c z E u e + C 5 g O C 4 q u C 4 m e C 4 r S D g u I v g u L f g u Y n g u K 0 s N 3 0 m c X V v d D s s J n F 1 b 3 Q 7 U 2 V j d G l v b j E v V G F i b G U g N y 9 B d X R v U m V t b 3 Z l Z E N v b H V t b n M x L n v g u Y D g u K r g u J n g u K 0 g 4 L i C 4 L i y 4 L i i L D h 9 J n F 1 b 3 Q 7 L C Z x d W 9 0 O 1 N l Y 3 R p b 2 4 x L 1 R h Y m x l I D c v Q X V 0 b 1 J l b W 9 2 Z W R D b 2 x 1 b W 5 z M S 5 7 4 L i b 4 L i j 4 L i 0 4 L i h 4 L i y 4 L i T I C j g u K v g u L j g u Y n g u J k p L D l 9 J n F 1 b 3 Q 7 L C Z x d W 9 0 O 1 N l Y 3 R p b 2 4 x L 1 R h Y m x l I D c v Q X V 0 b 1 J l b W 9 2 Z W R D b 2 x 1 b W 5 z M S 5 7 4 L i h 4 L i 5 4 L i l 4 L i E 4 L m I 4 L i y I C h c d T A w M j c w M D A g 4 L i a 4 L i y 4 L i X K S w x M H 0 m c X V v d D t d L C Z x d W 9 0 O 1 J l b G F 0 a W 9 u c 2 h p c E l u Z m 8 m c X V v d D s 6 W 1 1 9 I i A v P j w v U 3 R h Y m x l R W 5 0 c m l l c z 4 8 L 0 l 0 Z W 0 + P E l 0 Z W 0 + P E l 0 Z W 1 M b 2 N h d G l v b j 4 8 S X R l b V R 5 c G U + R m 9 y b X V s Y T w v S X R l b V R 5 c G U + P E l 0 Z W 1 Q Y X R o P l N l Y 3 R p b 2 4 x L 1 R h Y m x l J T I w N y U y M C g y K S 9 T b 3 V y Y 2 U 8 L 0 l 0 Z W 1 Q Y X R o P j w v S X R l b U x v Y 2 F 0 a W 9 u P j x T d G F i b G V F b n R y a W V z I C 8 + P C 9 J d G V t P j x J d G V t P j x J d G V t T G 9 j Y X R p b 2 4 + P E l 0 Z W 1 U e X B l P k Z v c m 1 1 b G E 8 L 0 l 0 Z W 1 U e X B l P j x J d G V t U G F 0 a D 5 T Z W N 0 a W 9 u M S 9 U Y W J s Z S U y M D c l M j A o M i k v R G F 0 Y T c 8 L 0 l 0 Z W 1 Q Y X R o P j w v S X R l b U x v Y 2 F 0 a W 9 u P j x T d G F i b G V F b n R y a W V z I C 8 + P C 9 J d G V t P j x J d G V t P j x J d G V t T G 9 j Y X R p b 2 4 + P E l 0 Z W 1 U e X B l P k Z v c m 1 1 b G E 8 L 0 l 0 Z W 1 U e X B l P j x J d G V t U G F 0 a D 5 T Z W N 0 a W 9 u M S 9 U Y W J s Z S U y M D c l M j A o M i k v Q 2 h h b m d l Z C U y M F R 5 c G U 8 L 0 l 0 Z W 1 Q Y X R o P j w v S X R l b U x v Y 2 F 0 a W 9 u P j x T d G F i b G V F b n R y a W V z I C 8 + P C 9 J d G V t P j x J d G V t P j x J d G V t T G 9 j Y X R p b 2 4 + P E l 0 Z W 1 U e X B l P k Z v c m 1 1 b G E 8 L 0 l 0 Z W 1 U e X B l P j x J d G V t U G F 0 a D 5 T Z W N 0 a W 9 u M S 9 U Y W J s Z S U y M D g 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j o w M j o w O C 4 0 O D M x N z E y 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0 N v b H V t b k N v d W 5 0 J n F 1 b 3 Q 7 O j E x L C Z x d W 9 0 O 0 t l e U N v b H V t b k 5 h b W V z J n F 1 b 3 Q 7 O l t d L C Z x d W 9 0 O 0 N v b H V t b k l k Z W 5 0 a X R p Z X M m c X V v d D s 6 W y Z x d W 9 0 O 1 N l Y 3 R p b 2 4 x L 1 R h Y m x l I D g v Q X V 0 b 1 J l b W 9 2 Z W R D b 2 x 1 b W 5 z M S 5 7 4 L i r 4 L i l 4 L i x 4 L i B 4 L i X 4 L i j 4 L i x 4 L i e 4 L i i 4 L m M L D B 9 J n F 1 b 3 Q 7 L C Z x d W 9 0 O 1 N l Y 3 R p b 2 4 x L 1 R h Y m x l I D g v Q X V 0 b 1 J l b W 9 2 Z W R D b 2 x 1 b W 5 z M S 5 7 4 L m A 4 L i b 4 L i 0 4 L i U L D F 9 J n F 1 b 3 Q 7 L C Z x d W 9 0 O 1 N l Y 3 R p b 2 4 x L 1 R h Y m x l I D g v Q X V 0 b 1 J l b W 9 2 Z W R D b 2 x 1 b W 5 z M S 5 7 4 L i q 4 L i 5 4 L i H 4 L i q 4 L i 4 4 L i U L D J 9 J n F 1 b 3 Q 7 L C Z x d W 9 0 O 1 N l Y 3 R p b 2 4 x L 1 R h Y m x l I D g v Q X V 0 b 1 J l b W 9 2 Z W R D b 2 x 1 b W 5 z M S 5 7 4 L i V 4 L m I 4 L i z 4 L i q 4 L i 4 4 L i U L D N 9 J n F 1 b 3 Q 7 L C Z x d W 9 0 O 1 N l Y 3 R p b 2 4 x L 1 R h Y m x l I D g v Q X V 0 b 1 J l b W 9 2 Z W R D b 2 x 1 b W 5 z M S 5 7 4 L i l 4 L m I 4 L i y 4 L i q 4 L i 4 4 L i U L D R 9 J n F 1 b 3 Q 7 L C Z x d W 9 0 O 1 N l Y 3 R p b 2 4 x L 1 R h Y m x l I D g v Q X V 0 b 1 J l b W 9 2 Z W R D b 2 x 1 b W 5 z M S 5 7 4 L m A 4 L i b 4 L i l 4 L i 1 4 L m I 4 L i i 4 L i Z I O C 5 g e C 4 m + C 4 p e C 4 h y w 1 f S Z x d W 9 0 O y w m c X V v d D t T Z W N 0 a W 9 u M S 9 U Y W J s Z S A 4 L 0 F 1 d G 9 S Z W 1 v d m V k Q 2 9 s d W 1 u c z E u e y X g u Y D g u J v g u K X g u L X g u Y j g u K L g u J k g 4 L m B 4 L i b 4 L i l 4 L i H L D Z 9 J n F 1 b 3 Q 7 L C Z x d W 9 0 O 1 N l Y 3 R p b 2 4 x L 1 R h Y m x l I D g v Q X V 0 b 1 J l b W 9 2 Z W R D b 2 x 1 b W 5 z M S 5 7 4 L m A 4 L i q 4 L i Z 4 L i t I O C 4 i + C 4 t + C 5 i e C 4 r S w 3 f S Z x d W 9 0 O y w m c X V v d D t T Z W N 0 a W 9 u M S 9 U Y W J s Z S A 4 L 0 F 1 d G 9 S Z W 1 v d m V k Q 2 9 s d W 1 u c z E u e + C 5 g O C 4 q u C 4 m e C 4 r S D g u I L g u L L g u K I s O H 0 m c X V v d D s s J n F 1 b 3 Q 7 U 2 V j d G l v b j E v V G F i b G U g O C 9 B d X R v U m V t b 3 Z l Z E N v b H V t b n M x L n v g u J v g u K P g u L T g u K H g u L L g u J M g K O C 4 q + C 4 u O C 5 i e C 4 m S k s O X 0 m c X V v d D s s J n F 1 b 3 Q 7 U 2 V j d G l v b j E v V G F i b G U g O C 9 B d X R v U m V t b 3 Z l Z E N v b H V t b n M x L n v g u K H g u L n g u K X g u I T g u Y j g u L I g K F x 1 M D A y N z A w M C D g u J r g u L L g u J c p L D E w f S Z x d W 9 0 O 1 0 s J n F 1 b 3 Q 7 U m V s Y X R p b 2 5 z a G l w S W 5 m b y Z x d W 9 0 O z p b X X 0 i I C 8 + P C 9 T d G F i b G V F b n R y a W V z P j w v S X R l b T 4 8 S X R l b T 4 8 S X R l b U x v Y 2 F 0 a W 9 u P j x J d G V t V H l w Z T 5 G b 3 J t d W x h P C 9 J d G V t V H l w Z T 4 8 S X R l b V B h d G g + U 2 V j d G l v b j E v V G F i b G U l M j A 4 J T I w K D I p L 1 N v d X J j Z T w v S X R l b V B h d G g + P C 9 J d G V t T G 9 j Y X R p b 2 4 + P F N 0 Y W J s Z U V u d H J p Z X M g L z 4 8 L 0 l 0 Z W 0 + P E l 0 Z W 0 + P E l 0 Z W 1 M b 2 N h d G l v b j 4 8 S X R l b V R 5 c G U + R m 9 y b X V s Y T w v S X R l b V R 5 c G U + P E l 0 Z W 1 Q Y X R o P l N l Y 3 R p b 2 4 x L 1 R h Y m x l J T I w O C U y M C g y K S 9 E Y X R h O D w v S X R l b V B h d G g + P C 9 J d G V t T G 9 j Y X R p b 2 4 + P F N 0 Y W J s Z U V u d H J p Z X M g L z 4 8 L 0 l 0 Z W 0 + P E l 0 Z W 0 + P E l 0 Z W 1 M b 2 N h d G l v b j 4 8 S X R l b V R 5 c G U + R m 9 y b X V s Y T w v S X R l b V R 5 c G U + P E l 0 Z W 1 Q Y X R o P l N l Y 3 R p b 2 4 x L 1 R h Y m x l J T I w O C U y M C g y K S 9 D a G F u Z 2 V k J T I w V H l w Z T w v S X R l b V B h d G g + P C 9 J d G V t T G 9 j Y X R p b 2 4 + P F N 0 Y W J s Z U V u d H J p Z X M g L z 4 8 L 0 l 0 Z W 0 + P E l 0 Z W 0 + P E l 0 Z W 1 M b 2 N h d G l v b j 4 8 S X R l b V R 5 c G U + R m 9 y b X V s Y T w v S X R l b V R 5 c G U + P E l 0 Z W 1 Q Y X R o P l N l Y 3 R p b 2 4 x L 1 R h Y m x l J T I w O 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U w M T E y M z B 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Q 2 9 s d W 1 u Q 2 9 1 b n Q m c X V v d D s 6 M T E s J n F 1 b 3 Q 7 S 2 V 5 Q 2 9 s d W 1 u T m F t Z X M m c X V v d D s 6 W 1 0 s J n F 1 b 3 Q 7 Q 2 9 s d W 1 u S W R l b n R p d G l l c y Z x d W 9 0 O z p b J n F 1 b 3 Q 7 U 2 V j d G l v b j E v V G F i b G U g O S 9 B d X R v U m V t b 3 Z l Z E N v b H V t b n M x L n v g u K v g u K X g u L H g u I H g u J f g u K P g u L H g u J 7 g u K L g u Y w s M H 0 m c X V v d D s s J n F 1 b 3 Q 7 U 2 V j d G l v b j E v V G F i b G U g O S 9 B d X R v U m V t b 3 Z l Z E N v b H V t b n M x L n v g u Y D g u J v g u L T g u J Q s M X 0 m c X V v d D s s J n F 1 b 3 Q 7 U 2 V j d G l v b j E v V G F i b G U g O S 9 B d X R v U m V t b 3 Z l Z E N v b H V t b n M x L n v g u K r g u L n g u I f g u K r g u L j g u J Q s M n 0 m c X V v d D s s J n F 1 b 3 Q 7 U 2 V j d G l v b j E v V G F i b G U g O S 9 B d X R v U m V t b 3 Z l Z E N v b H V t b n M x L n v g u J X g u Y j g u L P g u K r g u L j g u J Q s M 3 0 m c X V v d D s s J n F 1 b 3 Q 7 U 2 V j d G l v b j E v V G F i b G U g O S 9 B d X R v U m V t b 3 Z l Z E N v b H V t b n M x L n v g u K X g u Y j g u L L g u K r g u L j g u J Q s N H 0 m c X V v d D s s J n F 1 b 3 Q 7 U 2 V j d G l v b j E v V G F i b G U g O S 9 B d X R v U m V t b 3 Z l Z E N v b H V t b n M x L n v g u Y D g u J v g u K X g u L X g u Y j g u K L g u J k g 4 L m B 4 L i b 4 L i l 4 L i H L D V 9 J n F 1 b 3 Q 7 L C Z x d W 9 0 O 1 N l Y 3 R p b 2 4 x L 1 R h Y m x l I D k v Q X V 0 b 1 J l b W 9 2 Z W R D b 2 x 1 b W 5 z M S 5 7 J e C 5 g O C 4 m + C 4 p e C 4 t e C 5 i O C 4 o u C 4 m S D g u Y H g u J v g u K X g u I c s N n 0 m c X V v d D s s J n F 1 b 3 Q 7 U 2 V j d G l v b j E v V G F i b G U g O S 9 B d X R v U m V t b 3 Z l Z E N v b H V t b n M x L n v g u Y D g u K r g u J n g u K 0 g 4 L i L 4 L i 3 4 L m J 4 L i t L D d 9 J n F 1 b 3 Q 7 L C Z x d W 9 0 O 1 N l Y 3 R p b 2 4 x L 1 R h Y m x l I D k v Q X V 0 b 1 J l b W 9 2 Z W R D b 2 x 1 b W 5 z M S 5 7 4 L m A 4 L i q 4 L i Z 4 L i t I O C 4 g u C 4 s u C 4 o i w 4 f S Z x d W 9 0 O y w m c X V v d D t T Z W N 0 a W 9 u M S 9 U Y W J s Z S A 5 L 0 F 1 d G 9 S Z W 1 v d m V k Q 2 9 s d W 1 u c z E u e + C 4 m + C 4 o + C 4 t O C 4 o e C 4 s u C 4 k y A o 4 L i r 4 L i 4 4 L m J 4 L i Z K S w 5 f S Z x d W 9 0 O y w m c X V v d D t T Z W N 0 a W 9 u M S 9 U Y W J s Z S A 5 L 0 F 1 d G 9 S Z W 1 v d m V k Q 2 9 s d W 1 u c z E u e + C 4 o e C 4 u e C 4 p e C 4 h O C 5 i O C 4 s i A o X H U w M D I 3 M D A w I O C 4 m u C 4 s u C 4 l y k s M T B 9 J n F 1 b 3 Q 7 X S w m c X V v d D t S Z W x h d G l v b n N o a X B J b m Z v J n F 1 b 3 Q 7 O l t d f S I g L z 4 8 L 1 N 0 Y W J s Z U V u d H J p Z X M + P C 9 J d G V t P j x J d G V t P j x J d G V t T G 9 j Y X R p b 2 4 + P E l 0 Z W 1 U e X B l P k Z v c m 1 1 b G E 8 L 0 l 0 Z W 1 U e X B l P j x J d G V t U G F 0 a D 5 T Z W N 0 a W 9 u M S 9 U Y W J s Z S U y M D k l M j A o M i k v U 2 9 1 c m N l P C 9 J d G V t U G F 0 a D 4 8 L 0 l 0 Z W 1 M b 2 N h d G l v b j 4 8 U 3 R h Y m x l R W 5 0 c m l l c y A v P j w v S X R l b T 4 8 S X R l b T 4 8 S X R l b U x v Y 2 F 0 a W 9 u P j x J d G V t V H l w Z T 5 G b 3 J t d W x h P C 9 J d G V t V H l w Z T 4 8 S X R l b V B h d G g + U 2 V j d G l v b j E v V G F i b G U l M j A 5 J T I w K D I p L 0 R h d G E 5 P C 9 J d G V t U G F 0 a D 4 8 L 0 l 0 Z W 1 M b 2 N h d G l v b j 4 8 U 3 R h Y m x l R W 5 0 c m l l c y A v P j w v S X R l b T 4 8 S X R l b T 4 8 S X R l b U x v Y 2 F 0 a W 9 u P j x J d G V t V H l w Z T 5 G b 3 J t d W x h P C 9 J d G V t V H l w Z T 4 8 S X R l b V B h d G g + U 2 V j d G l v b j E v V G F i b G U l M j A 5 J T I w K D I p L 0 N o Y W 5 n Z W Q l M j B U e X B 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T d G F 0 d X M i I F Z h b H V l P S J z Q 2 9 t c G x l d G U i I C 8 + P E V u d H J 5 I F R 5 c G U 9 I k Z p b G x D b 2 x 1 b W 5 O Y W 1 l c y I g V m F s d W U 9 I n N b J n F 1 b 3 Q 7 4 L i r 4 L i l 4 L i x 4 L i B 4 L i X 4 L i j 4 L i x 4 L i e 4 L i i 4 L m M L j E m c X V v d D s s J n F 1 b 3 Q 7 4 L i r 4 L i l 4 L i x 4 L i B 4 L i X 4 L i j 4 L i x 4 L i e 4 L i i 4 L m M L j I m c X V v d D s s J n F 1 b 3 Q 7 4 L m A 4 L i b 4 L i 0 4 L i U J n F 1 b 3 Q 7 L C Z x d W 9 0 O + C 4 q u C 4 u e C 4 h + C 4 q u C 4 u O C 4 l C Z x d W 9 0 O y w m c X V v d D v g u J X g u Y j g u L P g u K r g u L j g u J Q m c X V v d D s s J n F 1 b 3 Q 7 4 L i l 4 L m I 4 L i y 4 L i q 4 L i 4 4 L i U J n F 1 b 3 Q 7 L C Z x d W 9 0 O + C 5 g O C 4 m + C 4 p e C 4 t e C 5 i O C 4 o u C 4 m S D g u Y H g u J v g u K X g u I c m c X V v d D s s J n F 1 b 3 Q 7 J e C 5 g O C 4 m + C 4 p e C 4 t e C 5 i O C 4 o u C 4 m S D g u Y H g u J v g u K X g u I c m c X V v d D s s J n F 1 b 3 Q 7 4 L m A 4 L i q 4 L i Z 4 L i t I O C 4 i + C 4 t + C 5 i e C 4 r S Z x d W 9 0 O y w m c X V v d D v g u Y D g u K r g u J n g u K 0 g 4 L i C 4 L i y 4 L i i J n F 1 b 3 Q 7 L C Z x d W 9 0 O + C 4 m + C 4 o + C 4 t O C 4 o e C 4 s u C 4 k y A o 4 L i r 4 L i 4 4 L m J 4 L i Z K S Z x d W 9 0 O y w m c X V v d D v g u K H g u L n g u K X g u I T g u Y j g u L I g K F x 1 M D A y N z A w M C D g u J r g u L L g u J c p J n F 1 b 3 Q 7 X S I g L z 4 8 R W 5 0 c n k g V H l w Z T 0 i R m l s b E N v b H V t b l R 5 c G V z I i B W Y W x 1 Z T 0 i c 0 J n W U F B Q U F B Q U F B Q U F B Q U E i I C 8 + P E V u d H J 5 I F R 5 c G U 9 I k Z p b G x M Y X N 0 V X B k Y X R l Z C I g V m F s d W U 9 I m Q y M D I z L T A y L T A z V D A 4 O j M 4 O j I w L j g 1 M T c z M j B a I i A v P j x F b n R y e S B U e X B l P S J G a W x s R X J y b 3 J D b 3 V u d C I g V m F s d W U 9 I m w w I i A v P j x F b n R y e S B U e X B l P S J G a W x s R X J y b 3 J D b 2 R l I i B W Y W x 1 Z T 0 i c 1 V u a 2 5 v d 2 4 i I C 8 + P E V u d H J 5 I F R 5 c G U 9 I l F 1 Z X J 5 S U Q i I F Z h b H V l P S J z Z T B i M G Q 2 M m E t N W I y Z S 0 0 Y z E 1 L W I z Y T E t N j Z i Z G U 2 Z G J l N z V k I i A v P j x F b n R y e S B U e X B l P S J S Z W N v d m V y e V R h c m d l d F N o Z W V 0 I i B W Y W x 1 Z T 0 i c 1 B y a W N l M i I g L z 4 8 R W 5 0 c n k g V H l w Z T 0 i U m V j b 3 Z l c n l U Y X J n Z X R D b 2 x 1 b W 4 i I F Z h b H V l P S J s M S I g L z 4 8 R W 5 0 c n k g V H l w Z T 0 i U m V j b 3 Z l c n l U Y X J n Z X R S b 3 c i I F Z h b H V l P S J s M S I g L z 4 8 R W 5 0 c n k g V H l w Z T 0 i R m l s b E N v d W 5 0 I i B W Y W x 1 Z T 0 i b D g 3 N y I g L z 4 8 R W 5 0 c n k g V H l w Z T 0 i R m l s b F R h c m d l d E 5 h b W V D d X N 0 b 2 1 p e m V k I i B W Y W x 1 Z T 0 i b D E i I C 8 + P E V u d H J 5 I F R 5 c G U 9 I l J l b G F 0 a W 9 u c 2 h p c E l u Z m 9 D b 2 5 0 Y W l u Z X I i I F Z h b H V l P S J z e y Z x d W 9 0 O 2 N v b H V t b k N v d W 5 0 J n F 1 b 3 Q 7 O j E y L C Z x d W 9 0 O 2 t l e U N v b H V t b k 5 h b W V z J n F 1 b 3 Q 7 O l t d L C Z x d W 9 0 O 3 F 1 Z X J 5 U m V s Y X R p b 2 5 z a G l w c y Z x d W 9 0 O z p b X S w m c X V v d D t j b 2 x 1 b W 5 J Z G V u d G l 0 a W V z J n F 1 b 3 Q 7 O l s m c X V v d D t T Z W N 0 a W 9 u M S / g u Y D g u I H g u K n g u J X g u K P g u Y H g u K X g u L D g u K 3 g u L j g u J X g u K r g u L L g u K v g u I H g u K P g u K P g u K H g u K 3 g u L L g u K v g u L L g u K M g K E F H U k 8 p I F x 1 M D A z Z V x 1 M D A z Z S D g u J j g u L j g u K P g u I H g u L T g u I j g u I H g u L L g u K P g u Y D g u I H g u K n g u J X g u K M g K E F H U k k p L 0 F 1 d G 9 S Z W 1 v d m V k Q 2 9 s d W 1 u c z E u e + C 4 q + C 4 p e C 4 s e C 4 g e C 4 l + C 4 o + C 4 s e C 4 n u C 4 o u C 5 j C 4 x L D B 9 J n F 1 b 3 Q 7 L C Z x d W 9 0 O 1 N l Y 3 R p b 2 4 x L + C 5 g O C 4 g e C 4 q e C 4 l e C 4 o + C 5 g e C 4 p e C 4 s O C 4 r e C 4 u O C 4 l e C 4 q u C 4 s u C 4 q + C 4 g e C 4 o + C 4 o + C 4 o e C 4 r e C 4 s u C 4 q + C 4 s u C 4 o y A o Q U d S T y k g X H U w M D N l X H U w M D N l I O C 4 m O C 4 u O C 4 o + C 4 g e C 4 t O C 4 i O C 4 g e C 4 s u C 4 o + C 5 g O C 4 g e C 4 q e C 4 l e C 4 o y A o Q U d S S S k v Q X V 0 b 1 J l b W 9 2 Z W R D b 2 x 1 b W 5 z M S 5 7 4 L i r 4 L i l 4 L i x 4 L i B 4 L i X 4 L i j 4 L i x 4 L i e 4 L i i 4 L m M L j I s M X 0 m c X V v d D s s J n F 1 b 3 Q 7 U 2 V j d G l v b j E v 4 L m A 4 L i B 4 L i p 4 L i V 4 L i j 4 L m B 4 L i l 4 L i w 4 L i t 4 L i 4 4 L i V 4 L i q 4 L i y 4 L i r 4 L i B 4 L i j 4 L i j 4 L i h 4 L i t 4 L i y 4 L i r 4 L i y 4 L i j I C h B R 1 J P K S B c d T A w M 2 V c d T A w M 2 U g 4 L i Y 4 L i 4 4 L i j 4 L i B 4 L i 0 4 L i I 4 L i B 4 L i y 4 L i j 4 L m A 4 L i B 4 L i p 4 L i V 4 L i j I C h B R 1 J J K S 9 B d X R v U m V t b 3 Z l Z E N v b H V t b n M x L n v g u Y D g u J v g u L T g u J Q s M n 0 m c X V v d D s s J n F 1 b 3 Q 7 U 2 V j d G l v b j E v 4 L m A 4 L i B 4 L i p 4 L i V 4 L i j 4 L m B 4 L i l 4 L i w 4 L i t 4 L i 4 4 L i V 4 L i q 4 L i y 4 L i r 4 L i B 4 L i j 4 L i j 4 L i h 4 L i t 4 L i y 4 L i r 4 L i y 4 L i j I C h B R 1 J P K S B c d T A w M 2 V c d T A w M 2 U g 4 L i Y 4 L i 4 4 L i j 4 L i B 4 L i 0 4 L i I 4 L i B 4 L i y 4 L i j 4 L m A 4 L i B 4 L i p 4 L i V 4 L i j I C h B R 1 J J K S 9 B d X R v U m V t b 3 Z l Z E N v b H V t b n M x L n v g u K r g u L n g u I f g u K r g u L j g u J Q s M 3 0 m c X V v d D s s J n F 1 b 3 Q 7 U 2 V j d G l v b j E v 4 L m A 4 L i B 4 L i p 4 L i V 4 L i j 4 L m B 4 L i l 4 L i w 4 L i t 4 L i 4 4 L i V 4 L i q 4 L i y 4 L i r 4 L i B 4 L i j 4 L i j 4 L i h 4 L i t 4 L i y 4 L i r 4 L i y 4 L i j I C h B R 1 J P K S B c d T A w M 2 V c d T A w M 2 U g 4 L i Y 4 L i 4 4 L i j 4 L i B 4 L i 0 4 L i I 4 L i B 4 L i y 4 L i j 4 L m A 4 L i B 4 L i p 4 L i V 4 L i j I C h B R 1 J J K S 9 B d X R v U m V t b 3 Z l Z E N v b H V t b n M x L n v g u J X g u Y j g u L P g u K r g u L j g u J Q s N H 0 m c X V v d D s s J n F 1 b 3 Q 7 U 2 V j d G l v b j E v 4 L m A 4 L i B 4 L i p 4 L i V 4 L i j 4 L m B 4 L i l 4 L i w 4 L i t 4 L i 4 4 L i V 4 L i q 4 L i y 4 L i r 4 L i B 4 L i j 4 L i j 4 L i h 4 L i t 4 L i y 4 L i r 4 L i y 4 L i j I C h B R 1 J P K S B c d T A w M 2 V c d T A w M 2 U g 4 L i Y 4 L i 4 4 L i j 4 L i B 4 L i 0 4 L i I 4 L i B 4 L i y 4 L i j 4 L m A 4 L i B 4 L i p 4 L i V 4 L i j I C h B R 1 J J K S 9 B d X R v U m V t b 3 Z l Z E N v b H V t b n M x L n v g u K X g u Y j g u L L g u K r g u L j g u J Q s N X 0 m c X V v d D s s J n F 1 b 3 Q 7 U 2 V j d G l v b j E v 4 L m A 4 L i B 4 L i p 4 L i V 4 L i j 4 L m B 4 L i l 4 L i w 4 L i t 4 L i 4 4 L i V 4 L i q 4 L i y 4 L i r 4 L i B 4 L i j 4 L i j 4 L i h 4 L i t 4 L i y 4 L i r 4 L i y 4 L i j I C h B R 1 J P K S B c d T A w M 2 V c d T A w M 2 U g 4 L i Y 4 L i 4 4 L i j 4 L i B 4 L i 0 4 L i I 4 L i B 4 L i y 4 L i j 4 L m A 4 L i B 4 L i p 4 L i V 4 L i j I C h B R 1 J J K S 9 B d X R v U m V t b 3 Z l Z E N v b H V t b n M x L n v g u Y D g u J v g u K X g u L X g u Y j g u K L g u J k g 4 L m B 4 L i b 4 L i l 4 L i H L D Z 9 J n F 1 b 3 Q 7 L C Z x d W 9 0 O 1 N l Y 3 R p b 2 4 x L + C 5 g O C 4 g e C 4 q e C 4 l e C 4 o + C 5 g e C 4 p e C 4 s O C 4 r e C 4 u O C 4 l e C 4 q u C 4 s u C 4 q + C 4 g e C 4 o + C 4 o + C 4 o e C 4 r e C 4 s u C 4 q + C 4 s u C 4 o y A o Q U d S T y k g X H U w M D N l X H U w M D N l I O C 4 m O C 4 u O C 4 o + C 4 g e C 4 t O C 4 i O C 4 g e C 4 s u C 4 o + C 5 g O C 4 g e C 4 q e C 4 l e C 4 o y A o Q U d S S S k v Q X V 0 b 1 J l b W 9 2 Z W R D b 2 x 1 b W 5 z M S 5 7 J e C 5 g O C 4 m + C 4 p e C 4 t e C 5 i O C 4 o u C 4 m S D g u Y H g u J v g u K X g u I c s N 3 0 m c X V v d D s s J n F 1 b 3 Q 7 U 2 V j d G l v b j E v 4 L m A 4 L i B 4 L i p 4 L i V 4 L i j 4 L m B 4 L i l 4 L i w 4 L i t 4 L i 4 4 L i V 4 L i q 4 L i y 4 L i r 4 L i B 4 L i j 4 L i j 4 L i h 4 L i t 4 L i y 4 L i r 4 L i y 4 L i j I C h B R 1 J P K S B c d T A w M 2 V c d T A w M 2 U g 4 L i Y 4 L i 4 4 L i j 4 L i B 4 L i 0 4 L i I 4 L i B 4 L i y 4 L i j 4 L m A 4 L i B 4 L i p 4 L i V 4 L i j I C h B R 1 J J K S 9 B d X R v U m V t b 3 Z l Z E N v b H V t b n M x L n v g u Y D g u K r g u J n g u K 0 g 4 L i L 4 L i 3 4 L m J 4 L i t L D h 9 J n F 1 b 3 Q 7 L C Z x d W 9 0 O 1 N l Y 3 R p b 2 4 x L + C 5 g O C 4 g e C 4 q e C 4 l e C 4 o + C 5 g e C 4 p e C 4 s O C 4 r e C 4 u O C 4 l e C 4 q u C 4 s u C 4 q + C 4 g e C 4 o + C 4 o + C 4 o e C 4 r e C 4 s u C 4 q + C 4 s u C 4 o y A o Q U d S T y k g X H U w M D N l X H U w M D N l I O C 4 m O C 4 u O C 4 o + C 4 g e C 4 t O C 4 i O C 4 g e C 4 s u C 4 o + C 5 g O C 4 g e C 4 q e C 4 l e C 4 o y A o Q U d S S S k v Q X V 0 b 1 J l b W 9 2 Z W R D b 2 x 1 b W 5 z M S 5 7 4 L m A 4 L i q 4 L i Z 4 L i t I O C 4 g u C 4 s u C 4 o i w 5 f S Z x d W 9 0 O y w m c X V v d D t T Z W N 0 a W 9 u M S / g u Y D g u I H g u K n g u J X g u K P g u Y H g u K X g u L D g u K 3 g u L j g u J X g u K r g u L L g u K v g u I H g u K P g u K P g u K H g u K 3 g u L L g u K v g u L L g u K M g K E F H U k 8 p I F x 1 M D A z Z V x 1 M D A z Z S D g u J j g u L j g u K P g u I H g u L T g u I j g u I H g u L L g u K P g u Y D g u I H g u K n g u J X g u K M g K E F H U k k p L 0 F 1 d G 9 S Z W 1 v d m V k Q 2 9 s d W 1 u c z E u e + C 4 m + C 4 o + C 4 t O C 4 o e C 4 s u C 4 k y A o 4 L i r 4 L i 4 4 L m J 4 L i Z K S w x M H 0 m c X V v d D s s J n F 1 b 3 Q 7 U 2 V j d G l v b j E v 4 L m A 4 L i B 4 L i p 4 L i V 4 L i j 4 L m B 4 L i l 4 L i w 4 L i t 4 L i 4 4 L i V 4 L i q 4 L i y 4 L i r 4 L i B 4 L i j 4 L i j 4 L i h 4 L i t 4 L i y 4 L i r 4 L i y 4 L i j I C h B R 1 J P K S B c d T A w M 2 V c d T A w M 2 U g 4 L i Y 4 L i 4 4 L i j 4 L i B 4 L i 0 4 L i I 4 L i B 4 L i y 4 L i j 4 L m A 4 L i B 4 L i p 4 L i V 4 L i j I C h B R 1 J J K S 9 B d X R v U m V t b 3 Z l Z E N v b H V t b n M x L n v g u K H g u L n g u K X g u I T g u Y j g u L I g K F x 1 M D A y N z A w M C D g u J r g u L L g u J c p L D E x f S Z x d W 9 0 O 1 0 s J n F 1 b 3 Q 7 Q 2 9 s d W 1 u Q 2 9 1 b n Q m c X V v d D s 6 M T I s J n F 1 b 3 Q 7 S 2 V 5 Q 2 9 s d W 1 u T m F t Z X M m c X V v d D s 6 W 1 0 s J n F 1 b 3 Q 7 Q 2 9 s d W 1 u S W R l b n R p d G l l c y Z x d W 9 0 O z p b J n F 1 b 3 Q 7 U 2 V j d G l v b j E v 4 L m A 4 L i B 4 L i p 4 L i V 4 L i j 4 L m B 4 L i l 4 L i w 4 L i t 4 L i 4 4 L i V 4 L i q 4 L i y 4 L i r 4 L i B 4 L i j 4 L i j 4 L i h 4 L i t 4 L i y 4 L i r 4 L i y 4 L i j I C h B R 1 J P K S B c d T A w M 2 V c d T A w M 2 U g 4 L i Y 4 L i 4 4 L i j 4 L i B 4 L i 0 4 L i I 4 L i B 4 L i y 4 L i j 4 L m A 4 L i B 4 L i p 4 L i V 4 L i j I C h B R 1 J J K S 9 B d X R v U m V t b 3 Z l Z E N v b H V t b n M x L n v g u K v g u K X g u L H g u I H g u J f g u K P g u L H g u J 7 g u K L g u Y w u M S w w f S Z x d W 9 0 O y w m c X V v d D t T Z W N 0 a W 9 u M S / g u Y D g u I H g u K n g u J X g u K P g u Y H g u K X g u L D g u K 3 g u L j g u J X g u K r g u L L g u K v g u I H g u K P g u K P g u K H g u K 3 g u L L g u K v g u L L g u K M g K E F H U k 8 p I F x 1 M D A z Z V x 1 M D A z Z S D g u J j g u L j g u K P g u I H g u L T g u I j g u I H g u L L g u K P g u Y D g u I H g u K n g u J X g u K M g K E F H U k k p L 0 F 1 d G 9 S Z W 1 v d m V k Q 2 9 s d W 1 u c z E u e + C 4 q + C 4 p e C 4 s e C 4 g e C 4 l + C 4 o + C 4 s e C 4 n u C 4 o u C 5 j C 4 y L D F 9 J n F 1 b 3 Q 7 L C Z x d W 9 0 O 1 N l Y 3 R p b 2 4 x L + C 5 g O C 4 g e C 4 q e C 4 l e C 4 o + C 5 g e C 4 p e C 4 s O C 4 r e C 4 u O C 4 l e C 4 q u C 4 s u C 4 q + C 4 g e C 4 o + C 4 o + C 4 o e C 4 r e C 4 s u C 4 q + C 4 s u C 4 o y A o Q U d S T y k g X H U w M D N l X H U w M D N l I O C 4 m O C 4 u O C 4 o + C 4 g e C 4 t O C 4 i O C 4 g e C 4 s u C 4 o + C 5 g O C 4 g e C 4 q e C 4 l e C 4 o y A o Q U d S S S k v Q X V 0 b 1 J l b W 9 2 Z W R D b 2 x 1 b W 5 z M S 5 7 4 L m A 4 L i b 4 L i 0 4 L i U L D J 9 J n F 1 b 3 Q 7 L C Z x d W 9 0 O 1 N l Y 3 R p b 2 4 x L + C 5 g O C 4 g e C 4 q e C 4 l e C 4 o + C 5 g e C 4 p e C 4 s O C 4 r e C 4 u O C 4 l e C 4 q u C 4 s u C 4 q + C 4 g e C 4 o + C 4 o + C 4 o e C 4 r e C 4 s u C 4 q + C 4 s u C 4 o y A o Q U d S T y k g X H U w M D N l X H U w M D N l I O C 4 m O C 4 u O C 4 o + C 4 g e C 4 t O C 4 i O C 4 g e C 4 s u C 4 o + C 5 g O C 4 g e C 4 q e C 4 l e C 4 o y A o Q U d S S S k v Q X V 0 b 1 J l b W 9 2 Z W R D b 2 x 1 b W 5 z M S 5 7 4 L i q 4 L i 5 4 L i H 4 L i q 4 L i 4 4 L i U L D N 9 J n F 1 b 3 Q 7 L C Z x d W 9 0 O 1 N l Y 3 R p b 2 4 x L + C 5 g O C 4 g e C 4 q e C 4 l e C 4 o + C 5 g e C 4 p e C 4 s O C 4 r e C 4 u O C 4 l e C 4 q u C 4 s u C 4 q + C 4 g e C 4 o + C 4 o + C 4 o e C 4 r e C 4 s u C 4 q + C 4 s u C 4 o y A o Q U d S T y k g X H U w M D N l X H U w M D N l I O C 4 m O C 4 u O C 4 o + C 4 g e C 4 t O C 4 i O C 4 g e C 4 s u C 4 o + C 5 g O C 4 g e C 4 q e C 4 l e C 4 o y A o Q U d S S S k v Q X V 0 b 1 J l b W 9 2 Z W R D b 2 x 1 b W 5 z M S 5 7 4 L i V 4 L m I 4 L i z 4 L i q 4 L i 4 4 L i U L D R 9 J n F 1 b 3 Q 7 L C Z x d W 9 0 O 1 N l Y 3 R p b 2 4 x L + C 5 g O C 4 g e C 4 q e C 4 l e C 4 o + C 5 g e C 4 p e C 4 s O C 4 r e C 4 u O C 4 l e C 4 q u C 4 s u C 4 q + C 4 g e C 4 o + C 4 o + C 4 o e C 4 r e C 4 s u C 4 q + C 4 s u C 4 o y A o Q U d S T y k g X H U w M D N l X H U w M D N l I O C 4 m O C 4 u O C 4 o + C 4 g e C 4 t O C 4 i O C 4 g e C 4 s u C 4 o + C 5 g O C 4 g e C 4 q e C 4 l e C 4 o y A o Q U d S S S k v Q X V 0 b 1 J l b W 9 2 Z W R D b 2 x 1 b W 5 z M S 5 7 4 L i l 4 L m I 4 L i y 4 L i q 4 L i 4 4 L i U L D V 9 J n F 1 b 3 Q 7 L C Z x d W 9 0 O 1 N l Y 3 R p b 2 4 x L + C 5 g O C 4 g e C 4 q e C 4 l e C 4 o + C 5 g e C 4 p e C 4 s O C 4 r e C 4 u O C 4 l e C 4 q u C 4 s u C 4 q + C 4 g e C 4 o + C 4 o + C 4 o e C 4 r e C 4 s u C 4 q + C 4 s u C 4 o y A o Q U d S T y k g X H U w M D N l X H U w M D N l I O C 4 m O C 4 u O C 4 o + C 4 g e C 4 t O C 4 i O C 4 g e C 4 s u C 4 o + C 5 g O C 4 g e C 4 q e C 4 l e C 4 o y A o Q U d S S S k v Q X V 0 b 1 J l b W 9 2 Z W R D b 2 x 1 b W 5 z M S 5 7 4 L m A 4 L i b 4 L i l 4 L i 1 4 L m I 4 L i i 4 L i Z I O C 5 g e C 4 m + C 4 p e C 4 h y w 2 f S Z x d W 9 0 O y w m c X V v d D t T Z W N 0 a W 9 u M S / g u Y D g u I H g u K n g u J X g u K P g u Y H g u K X g u L D g u K 3 g u L j g u J X g u K r g u L L g u K v g u I H g u K P g u K P g u K H g u K 3 g u L L g u K v g u L L g u K M g K E F H U k 8 p I F x 1 M D A z Z V x 1 M D A z Z S D g u J j g u L j g u K P g u I H g u L T g u I j g u I H g u L L g u K P g u Y D g u I H g u K n g u J X g u K M g K E F H U k k p L 0 F 1 d G 9 S Z W 1 v d m V k Q 2 9 s d W 1 u c z E u e y X g u Y D g u J v g u K X g u L X g u Y j g u K L g u J k g 4 L m B 4 L i b 4 L i l 4 L i H L D d 9 J n F 1 b 3 Q 7 L C Z x d W 9 0 O 1 N l Y 3 R p b 2 4 x L + C 5 g O C 4 g e C 4 q e C 4 l e C 4 o + C 5 g e C 4 p e C 4 s O C 4 r e C 4 u O C 4 l e C 4 q u C 4 s u C 4 q + C 4 g e C 4 o + C 4 o + C 4 o e C 4 r e C 4 s u C 4 q + C 4 s u C 4 o y A o Q U d S T y k g X H U w M D N l X H U w M D N l I O C 4 m O C 4 u O C 4 o + C 4 g e C 4 t O C 4 i O C 4 g e C 4 s u C 4 o + C 5 g O C 4 g e C 4 q e C 4 l e C 4 o y A o Q U d S S S k v Q X V 0 b 1 J l b W 9 2 Z W R D b 2 x 1 b W 5 z M S 5 7 4 L m A 4 L i q 4 L i Z 4 L i t I O C 4 i + C 4 t + C 5 i e C 4 r S w 4 f S Z x d W 9 0 O y w m c X V v d D t T Z W N 0 a W 9 u M S / g u Y D g u I H g u K n g u J X g u K P g u Y H g u K X g u L D g u K 3 g u L j g u J X g u K r g u L L g u K v g u I H g u K P g u K P g u K H g u K 3 g u L L g u K v g u L L g u K M g K E F H U k 8 p I F x 1 M D A z Z V x 1 M D A z Z S D g u J j g u L j g u K P g u I H g u L T g u I j g u I H g u L L g u K P g u Y D g u I H g u K n g u J X g u K M g K E F H U k k p L 0 F 1 d G 9 S Z W 1 v d m V k Q 2 9 s d W 1 u c z E u e + C 5 g O C 4 q u C 4 m e C 4 r S D g u I L g u L L g u K I s O X 0 m c X V v d D s s J n F 1 b 3 Q 7 U 2 V j d G l v b j E v 4 L m A 4 L i B 4 L i p 4 L i V 4 L i j 4 L m B 4 L i l 4 L i w 4 L i t 4 L i 4 4 L i V 4 L i q 4 L i y 4 L i r 4 L i B 4 L i j 4 L i j 4 L i h 4 L i t 4 L i y 4 L i r 4 L i y 4 L i j I C h B R 1 J P K S B c d T A w M 2 V c d T A w M 2 U g 4 L i Y 4 L i 4 4 L i j 4 L i B 4 L i 0 4 L i I 4 L i B 4 L i y 4 L i j 4 L m A 4 L i B 4 L i p 4 L i V 4 L i j I C h B R 1 J J K S 9 B d X R v U m V t b 3 Z l Z E N v b H V t b n M x L n v g u J v g u K P g u L T g u K H g u L L g u J M g K O C 4 q + C 4 u O C 5 i e C 4 m S k s M T B 9 J n F 1 b 3 Q 7 L C Z x d W 9 0 O 1 N l Y 3 R p b 2 4 x L + C 5 g O C 4 g e C 4 q e C 4 l e C 4 o + C 5 g e C 4 p e C 4 s O C 4 r e C 4 u O C 4 l e C 4 q u C 4 s u C 4 q + C 4 g e C 4 o + C 4 o + C 4 o e C 4 r e C 4 s u C 4 q + C 4 s u C 4 o y A o Q U d S T y k g X H U w M D N l X H U w M D N l I O C 4 m O C 4 u O C 4 o + C 4 g e C 4 t O C 4 i O C 4 g e C 4 s u C 4 o + C 5 g O C 4 g e C 4 q e C 4 l e C 4 o y A o Q U d S S S k v Q X V 0 b 1 J l b W 9 2 Z W R D b 2 x 1 b W 5 z M S 5 7 4 L i h 4 L i 5 4 L i l 4 L i E 4 L m I 4 L i y I C h c d T A w M j c w M D A g 4 L i a 4 L i y 4 L i X K S w x M X 0 m c X V v d D t d L C Z x d W 9 0 O 1 J l b G F 0 a W 9 u c 2 h p c E l u Z m 8 m c X V v d D s 6 W 1 1 9 I i A v P j x F b n R y e S B U e X B l P S J B Z G R l Z F R v R G F 0 Y U 1 v Z G V s I i B W Y W x 1 Z T 0 i b D A i I C 8 + P C 9 T d G F i b G V F b n R y a W V z 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1 N v d X J j 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E Y X R h M j 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D a G F u Z 2 V k J T I w V H l w 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B c H B l b m R l Z C U y M F F 1 Z X J 5 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0 F w c G V u Z G V k J T I w U X V l c n k x 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1 N w b G l 0 J T I w Q 2 9 s d W 1 u J T I w Y n k l M j B E Z W x p b W l 0 Z X I 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v Q 2 h h b m d l Z C U y M F R 5 c G U x 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y O T Q y M z Q x W i I g L z 4 8 R W 5 0 c n k g V H l w Z T 0 i U m V s Y X R p b 2 5 z a G l w S W 5 m b 0 N v b n R h a W 5 l c i I g V m F s d W U 9 I n N 7 J n F 1 b 3 Q 7 Y 2 9 s d W 1 u Q 2 9 1 b n Q m c X V v d D s 6 M T E s J n F 1 b 3 Q 7 a 2 V 5 Q 2 9 s d W 1 u T m F t Z X M m c X V v d D s 6 W 1 0 s J n F 1 b 3 Q 7 c X V l c n l S Z W x h d G l v b n N o a X B z J n F 1 b 3 Q 7 O l t d L C Z x d W 9 0 O 2 N v b H V t b k l k Z W 5 0 a X R p Z X M m c X V v d D s 6 W y Z x d W 9 0 O 1 N l Y 3 R p b 2 4 x L + C 5 g O C 4 g e C 4 q e C 4 l e C 4 o + C 5 g e C 4 p e C 4 s O C 4 r e C 4 u O C 4 l e C 4 q u C 4 s u C 4 q + C 4 g e C 4 o + C 4 o + C 4 o e C 4 r e C 4 s u C 4 q + C 4 s u C 4 o y A o Q U d S T y k g X H U w M D N l X H U w M D N l I O C 4 r e C 4 s u C 4 q + C 4 s u C 4 o + C 5 g e C 4 p e C 4 s O C 5 g O C 4 h O C 4 o + C 4 t + C 5 i O C 4 r e C 4 h + C 4 l O C 4 t + C 5 i O C 4 o S A o R k 9 P R C k v Q X V 0 b 1 J l b W 9 2 Z W R D b 2 x 1 b W 5 z M S 5 7 4 L i r 4 L i l 4 L i x 4 L i B 4 L i X 4 L i j 4 L i x 4 L i e 4 L i i 4 L m M L D B 9 J n F 1 b 3 Q 7 L C Z x d W 9 0 O 1 N l Y 3 R p b 2 4 x L + C 5 g O C 4 g e C 4 q e C 4 l e C 4 o + C 5 g e C 4 p e C 4 s O C 4 r e C 4 u O C 4 l e C 4 q u C 4 s u C 4 q + C 4 g e C 4 o + C 4 o + C 4 o e C 4 r e C 4 s u C 4 q + C 4 s u C 4 o y A o Q U d S T y k g X H U w M D N l X H U w M D N l I O C 4 r e C 4 s u C 4 q + C 4 s u C 4 o + C 5 g e C 4 p e C 4 s O C 5 g O C 4 h O C 4 o + C 4 t + C 5 i O C 4 r e C 4 h + C 4 l O C 4 t + C 5 i O C 4 o S A o R k 9 P R C k v Q X V 0 b 1 J l b W 9 2 Z W R D b 2 x 1 b W 5 z M S 5 7 4 L m A 4 L i b 4 L i 0 4 L i U L D F 9 J n F 1 b 3 Q 7 L C Z x d W 9 0 O 1 N l Y 3 R p b 2 4 x L + C 5 g O C 4 g e C 4 q e C 4 l e C 4 o + C 5 g e C 4 p e C 4 s O C 4 r e C 4 u O C 4 l e C 4 q u C 4 s u C 4 q + C 4 g e C 4 o + C 4 o + C 4 o e C 4 r e C 4 s u C 4 q + C 4 s u C 4 o y A o Q U d S T y k g X H U w M D N l X H U w M D N l I O C 4 r e C 4 s u C 4 q + C 4 s u C 4 o + C 5 g e C 4 p e C 4 s O C 5 g O C 4 h O C 4 o + C 4 t + C 5 i O C 4 r e C 4 h + C 4 l O C 4 t + C 5 i O C 4 o S A o R k 9 P R C k v Q X V 0 b 1 J l b W 9 2 Z W R D b 2 x 1 b W 5 z M S 5 7 4 L i q 4 L i 5 4 L i H 4 L i q 4 L i 4 4 L i U L D J 9 J n F 1 b 3 Q 7 L C Z x d W 9 0 O 1 N l Y 3 R p b 2 4 x L + C 5 g O C 4 g e C 4 q e C 4 l e C 4 o + C 5 g e C 4 p e C 4 s O C 4 r e C 4 u O C 4 l e C 4 q u C 4 s u C 4 q + C 4 g e C 4 o + C 4 o + C 4 o e C 4 r e C 4 s u C 4 q + C 4 s u C 4 o y A o Q U d S T y k g X H U w M D N l X H U w M D N l I O C 4 r e C 4 s u C 4 q + C 4 s u C 4 o + C 5 g e C 4 p e C 4 s O C 5 g O C 4 h O C 4 o + C 4 t + C 5 i O C 4 r e C 4 h + C 4 l O C 4 t + C 5 i O C 4 o S A o R k 9 P R C k v Q X V 0 b 1 J l b W 9 2 Z W R D b 2 x 1 b W 5 z M S 5 7 4 L i V 4 L m I 4 L i z 4 L i q 4 L i 4 4 L i U L D N 9 J n F 1 b 3 Q 7 L C Z x d W 9 0 O 1 N l Y 3 R p b 2 4 x L + C 5 g O C 4 g e C 4 q e C 4 l e C 4 o + C 5 g e C 4 p e C 4 s O C 4 r e C 4 u O C 4 l e C 4 q u C 4 s u C 4 q + C 4 g e C 4 o + C 4 o + C 4 o e C 4 r e C 4 s u C 4 q + C 4 s u C 4 o y A o Q U d S T y k g X H U w M D N l X H U w M D N l I O C 4 r e C 4 s u C 4 q + C 4 s u C 4 o + C 5 g e C 4 p e C 4 s O C 5 g O C 4 h O C 4 o + C 4 t + C 5 i O C 4 r e C 4 h + C 4 l O C 4 t + C 5 i O C 4 o S A o R k 9 P R C k v Q X V 0 b 1 J l b W 9 2 Z W R D b 2 x 1 b W 5 z M S 5 7 4 L i l 4 L m I 4 L i y 4 L i q 4 L i 4 4 L i U L D R 9 J n F 1 b 3 Q 7 L C Z x d W 9 0 O 1 N l Y 3 R p b 2 4 x L + C 5 g O C 4 g e C 4 q e C 4 l e C 4 o + C 5 g e C 4 p e C 4 s O C 4 r e C 4 u O C 4 l e C 4 q u C 4 s u C 4 q + C 4 g e C 4 o + C 4 o + C 4 o e C 4 r e C 4 s u C 4 q + C 4 s u C 4 o y A o Q U d S T y k g X H U w M D N l X H U w M D N l I O C 4 r e C 4 s u C 4 q + C 4 s u C 4 o + C 5 g e C 4 p e C 4 s O C 5 g O C 4 h O C 4 o + C 4 t + C 5 i O C 4 r e C 4 h + C 4 l O C 4 t + C 5 i O C 4 o S A o R k 9 P R C k v Q X V 0 b 1 J l b W 9 2 Z W R D b 2 x 1 b W 5 z M S 5 7 4 L m A 4 L i b 4 L i l 4 L i 1 4 L m I 4 L i i 4 L i Z I O C 5 g e C 4 m + C 4 p e C 4 h y w 1 f S Z x d W 9 0 O y w m c X V v d D t T Z W N 0 a W 9 u M S / g u Y D g u I H g u K n g u J X g u K P g u Y H g u K X g u L D g u K 3 g u L j g u J X g u K r g u L L g u K v g u I H g u K P g u K P g u K H g u K 3 g u L L g u K v g u L L g u K M g K E F H U k 8 p I F x 1 M D A z Z V x 1 M D A z Z S D g u K 3 g u L L g u K v g u L L g u K P g u Y H g u K X g u L D g u Y D g u I T g u K P g u L f g u Y j g u K 3 g u I f g u J T g u L f g u Y j g u K E g K E Z P T 0 Q p L 0 F 1 d G 9 S Z W 1 v d m V k Q 2 9 s d W 1 u c z E u e y X g u Y D g u J v g u K X g u L X g u Y j g u K L g u J k g 4 L m B 4 L i b 4 L i l 4 L i H L D Z 9 J n F 1 b 3 Q 7 L C Z x d W 9 0 O 1 N l Y 3 R p b 2 4 x L + C 5 g O C 4 g e C 4 q e C 4 l e C 4 o + C 5 g e C 4 p e C 4 s O C 4 r e C 4 u O C 4 l e C 4 q u C 4 s u C 4 q + C 4 g e C 4 o + C 4 o + C 4 o e C 4 r e C 4 s u C 4 q + C 4 s u C 4 o y A o Q U d S T y k g X H U w M D N l X H U w M D N l I O C 4 r e C 4 s u C 4 q + C 4 s u C 4 o + C 5 g e C 4 p e C 4 s O C 5 g O C 4 h O C 4 o + C 4 t + C 5 i O C 4 r e C 4 h + C 4 l O C 4 t + C 5 i O C 4 o S A o R k 9 P R C k v Q X V 0 b 1 J l b W 9 2 Z W R D b 2 x 1 b W 5 z M S 5 7 4 L m A 4 L i q 4 L i Z 4 L i t I O C 4 i + C 4 t + C 5 i e C 4 r S w 3 f S Z x d W 9 0 O y w m c X V v d D t T Z W N 0 a W 9 u M S / g u Y D g u I H g u K n g u J X g u K P g u Y H g u K X g u L D g u K 3 g u L j g u J X g u K r g u L L g u K v g u I H g u K P g u K P g u K H g u K 3 g u L L g u K v g u L L g u K M g K E F H U k 8 p I F x 1 M D A z Z V x 1 M D A z Z S D g u K 3 g u L L g u K v g u L L g u K P g u Y H g u K X g u L D g u Y D g u I T g u K P g u L f g u Y j g u K 3 g u I f g u J T g u L f g u Y j g u K E g K E Z P T 0 Q p L 0 F 1 d G 9 S Z W 1 v d m V k Q 2 9 s d W 1 u c z E u e + C 5 g O C 4 q u C 4 m e C 4 r S D g u I L g u L L g u K I s O H 0 m c X V v d D s s J n F 1 b 3 Q 7 U 2 V j d G l v b j E v 4 L m A 4 L i B 4 L i p 4 L i V 4 L i j 4 L m B 4 L i l 4 L i w 4 L i t 4 L i 4 4 L i V 4 L i q 4 L i y 4 L i r 4 L i B 4 L i j 4 L i j 4 L i h 4 L i t 4 L i y 4 L i r 4 L i y 4 L i j I C h B R 1 J P K S B c d T A w M 2 V c d T A w M 2 U g 4 L i t 4 L i y 4 L i r 4 L i y 4 L i j 4 L m B 4 L i l 4 L i w 4 L m A 4 L i E 4 L i j 4 L i 3 4 L m I 4 L i t 4 L i H 4 L i U 4 L i 3 4 L m I 4 L i h I C h G T 0 9 E K S 9 B d X R v U m V t b 3 Z l Z E N v b H V t b n M x L n v g u J v g u K P g u L T g u K H g u L L g u J M g K O C 4 q + C 4 u O C 5 i e C 4 m S k s O X 0 m c X V v d D s s J n F 1 b 3 Q 7 U 2 V j d G l v b j E v 4 L m A 4 L i B 4 L i p 4 L i V 4 L i j 4 L m B 4 L i l 4 L i w 4 L i t 4 L i 4 4 L i V 4 L i q 4 L i y 4 L i r 4 L i B 4 L i j 4 L i j 4 L i h 4 L i t 4 L i y 4 L i r 4 L i y 4 L i j I C h B R 1 J P K S B c d T A w M 2 V c d T A w M 2 U g 4 L i t 4 L i y 4 L i r 4 L i y 4 L i j 4 L m B 4 L i l 4 L i w 4 L m A 4 L i E 4 L i j 4 L i 3 4 L m I 4 L i t 4 L i H 4 L i U 4 L i 3 4 L m I 4 L i h I C h G T 0 9 E K S 9 B d X R v U m V t b 3 Z l Z E N v b H V t b n M x L n v g u K H g u L n g u K X g u I T g u Y j g u L I g K F x 1 M D A y N z A w M C D g u J r g u L L g u J c p L D E w f S Z x d W 9 0 O 1 0 s J n F 1 b 3 Q 7 Q 2 9 s d W 1 u Q 2 9 1 b n Q m c X V v d D s 6 M T E s J n F 1 b 3 Q 7 S 2 V 5 Q 2 9 s d W 1 u T m F t Z X M m c X V v d D s 6 W 1 0 s J n F 1 b 3 Q 7 Q 2 9 s d W 1 u S W R l b n R p d G l l c y Z x d W 9 0 O z p b J n F 1 b 3 Q 7 U 2 V j d G l v b j E v 4 L m A 4 L i B 4 L i p 4 L i V 4 L i j 4 L m B 4 L i l 4 L i w 4 L i t 4 L i 4 4 L i V 4 L i q 4 L i y 4 L i r 4 L i B 4 L i j 4 L i j 4 L i h 4 L i t 4 L i y 4 L i r 4 L i y 4 L i j I C h B R 1 J P K S B c d T A w M 2 V c d T A w M 2 U g 4 L i t 4 L i y 4 L i r 4 L i y 4 L i j 4 L m B 4 L i l 4 L i w 4 L m A 4 L i E 4 L i j 4 L i 3 4 L m I 4 L i t 4 L i H 4 L i U 4 L i 3 4 L m I 4 L i h I C h G T 0 9 E K S 9 B d X R v U m V t b 3 Z l Z E N v b H V t b n M x L n v g u K v g u K X g u L H g u I H g u J f g u K P g u L H g u J 7 g u K L g u Y w s M H 0 m c X V v d D s s J n F 1 b 3 Q 7 U 2 V j d G l v b j E v 4 L m A 4 L i B 4 L i p 4 L i V 4 L i j 4 L m B 4 L i l 4 L i w 4 L i t 4 L i 4 4 L i V 4 L i q 4 L i y 4 L i r 4 L i B 4 L i j 4 L i j 4 L i h 4 L i t 4 L i y 4 L i r 4 L i y 4 L i j I C h B R 1 J P K S B c d T A w M 2 V c d T A w M 2 U g 4 L i t 4 L i y 4 L i r 4 L i y 4 L i j 4 L m B 4 L i l 4 L i w 4 L m A 4 L i E 4 L i j 4 L i 3 4 L m I 4 L i t 4 L i H 4 L i U 4 L i 3 4 L m I 4 L i h I C h G T 0 9 E K S 9 B d X R v U m V t b 3 Z l Z E N v b H V t b n M x L n v g u Y D g u J v g u L T g u J Q s M X 0 m c X V v d D s s J n F 1 b 3 Q 7 U 2 V j d G l v b j E v 4 L m A 4 L i B 4 L i p 4 L i V 4 L i j 4 L m B 4 L i l 4 L i w 4 L i t 4 L i 4 4 L i V 4 L i q 4 L i y 4 L i r 4 L i B 4 L i j 4 L i j 4 L i h 4 L i t 4 L i y 4 L i r 4 L i y 4 L i j I C h B R 1 J P K S B c d T A w M 2 V c d T A w M 2 U g 4 L i t 4 L i y 4 L i r 4 L i y 4 L i j 4 L m B 4 L i l 4 L i w 4 L m A 4 L i E 4 L i j 4 L i 3 4 L m I 4 L i t 4 L i H 4 L i U 4 L i 3 4 L m I 4 L i h I C h G T 0 9 E K S 9 B d X R v U m V t b 3 Z l Z E N v b H V t b n M x L n v g u K r g u L n g u I f g u K r g u L j g u J Q s M n 0 m c X V v d D s s J n F 1 b 3 Q 7 U 2 V j d G l v b j E v 4 L m A 4 L i B 4 L i p 4 L i V 4 L i j 4 L m B 4 L i l 4 L i w 4 L i t 4 L i 4 4 L i V 4 L i q 4 L i y 4 L i r 4 L i B 4 L i j 4 L i j 4 L i h 4 L i t 4 L i y 4 L i r 4 L i y 4 L i j I C h B R 1 J P K S B c d T A w M 2 V c d T A w M 2 U g 4 L i t 4 L i y 4 L i r 4 L i y 4 L i j 4 L m B 4 L i l 4 L i w 4 L m A 4 L i E 4 L i j 4 L i 3 4 L m I 4 L i t 4 L i H 4 L i U 4 L i 3 4 L m I 4 L i h I C h G T 0 9 E K S 9 B d X R v U m V t b 3 Z l Z E N v b H V t b n M x L n v g u J X g u Y j g u L P g u K r g u L j g u J Q s M 3 0 m c X V v d D s s J n F 1 b 3 Q 7 U 2 V j d G l v b j E v 4 L m A 4 L i B 4 L i p 4 L i V 4 L i j 4 L m B 4 L i l 4 L i w 4 L i t 4 L i 4 4 L i V 4 L i q 4 L i y 4 L i r 4 L i B 4 L i j 4 L i j 4 L i h 4 L i t 4 L i y 4 L i r 4 L i y 4 L i j I C h B R 1 J P K S B c d T A w M 2 V c d T A w M 2 U g 4 L i t 4 L i y 4 L i r 4 L i y 4 L i j 4 L m B 4 L i l 4 L i w 4 L m A 4 L i E 4 L i j 4 L i 3 4 L m I 4 L i t 4 L i H 4 L i U 4 L i 3 4 L m I 4 L i h I C h G T 0 9 E K S 9 B d X R v U m V t b 3 Z l Z E N v b H V t b n M x L n v g u K X g u Y j g u L L g u K r g u L j g u J Q s N H 0 m c X V v d D s s J n F 1 b 3 Q 7 U 2 V j d G l v b j E v 4 L m A 4 L i B 4 L i p 4 L i V 4 L i j 4 L m B 4 L i l 4 L i w 4 L i t 4 L i 4 4 L i V 4 L i q 4 L i y 4 L i r 4 L i B 4 L i j 4 L i j 4 L i h 4 L i t 4 L i y 4 L i r 4 L i y 4 L i j I C h B R 1 J P K S B c d T A w M 2 V c d T A w M 2 U g 4 L i t 4 L i y 4 L i r 4 L i y 4 L i j 4 L m B 4 L i l 4 L i w 4 L m A 4 L i E 4 L i j 4 L i 3 4 L m I 4 L i t 4 L i H 4 L i U 4 L i 3 4 L m I 4 L i h I C h G T 0 9 E K S 9 B d X R v U m V t b 3 Z l Z E N v b H V t b n M x L n v g u Y D g u J v g u K X g u L X g u Y j g u K L g u J k g 4 L m B 4 L i b 4 L i l 4 L i H L D V 9 J n F 1 b 3 Q 7 L C Z x d W 9 0 O 1 N l Y 3 R p b 2 4 x L + C 5 g O C 4 g e C 4 q e C 4 l e C 4 o + C 5 g e C 4 p e C 4 s O C 4 r e C 4 u O C 4 l e C 4 q u C 4 s u C 4 q + C 4 g e C 4 o + C 4 o + C 4 o e C 4 r e C 4 s u C 4 q + C 4 s u C 4 o y A o Q U d S T y k g X H U w M D N l X H U w M D N l I O C 4 r e C 4 s u C 4 q + C 4 s u C 4 o + C 5 g e C 4 p e C 4 s O C 5 g O C 4 h O C 4 o + C 4 t + C 5 i O C 4 r e C 4 h + C 4 l O C 4 t + C 5 i O C 4 o S A o R k 9 P R C k v Q X V 0 b 1 J l b W 9 2 Z W R D b 2 x 1 b W 5 z M S 5 7 J e C 5 g O C 4 m + C 4 p e C 4 t e C 5 i O C 4 o u C 4 m S D g u Y H g u J v g u K X g u I c s N n 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L 4 L i 3 4 L m J 4 L i t L D d 9 J n F 1 b 3 Q 7 L C Z x d W 9 0 O 1 N l Y 3 R p b 2 4 x L + C 5 g O C 4 g e C 4 q e C 4 l e C 4 o + C 5 g e C 4 p e C 4 s O C 4 r e C 4 u O C 4 l e C 4 q u C 4 s u C 4 q + C 4 g e C 4 o + C 4 o + C 4 o e C 4 r e C 4 s u C 4 q + C 4 s u C 4 o y A o Q U d S T y k g X H U w M D N l X H U w M D N l I O C 4 r e C 4 s u C 4 q + C 4 s u C 4 o + C 5 g e C 4 p e C 4 s O C 5 g O C 4 h O C 4 o + C 4 t + C 5 i O C 4 r e C 4 h + C 4 l O C 4 t + C 5 i O C 4 o S A o R k 9 P R C k v Q X V 0 b 1 J l b W 9 2 Z W R D b 2 x 1 b W 5 z M S 5 7 4 L m A 4 L i q 4 L i Z 4 L i t I O C 4 g u C 4 s u C 4 o i w 4 f S Z x d W 9 0 O y w m c X V v d D t T Z W N 0 a W 9 u M S / g u Y D g u I H g u K n g u J X g u K P g u Y H g u K X g u L D g u K 3 g u L j g u J X g u K r g u L L g u K v g u I H g u K P g u K P g u K H g u K 3 g u L L g u K v g u L L g u K M g K E F H U k 8 p I F x 1 M D A z Z V x 1 M D A z Z S D g u K 3 g u L L g u K v g u L L g u K P g u Y H g u K X g u L D g u Y D g u I T g u K P g u L f g u Y j g u K 3 g u I f g u J T g u L f g u Y j g u K E g K E Z P T 0 Q p L 0 F 1 d G 9 S Z W 1 v d m V k Q 2 9 s d W 1 u c z E u e + C 4 m + C 4 o + C 4 t O C 4 o e C 4 s u C 4 k y A o 4 L i r 4 L i 4 4 L m J 4 L i Z K S w 5 f S Z x d W 9 0 O y w m c X V v d D t T Z W N 0 a W 9 u M S / g u Y D g u I H g u K n g u J X g u K P g u Y H g u K X g u L D g u K 3 g u L j g u J X g u K r g u L L g u K v g u I H g u K P g u K P g u K H g u K 3 g u L L g u K v g u L L g u K M g K E F H U k 8 p I F x 1 M D A z Z V x 1 M D A z Z S D g u K 3 g u L L g u K v g u L L g u K P g u Y H g u K X g u L D g u Y D g u I T g u K P g u L f g u Y j g u K 3 g u I f g u J T g u L f g u Y j g u K E g K E Z P T 0 Q 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M y 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L 0 R h d G E z 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L 0 N o Y W 5 n Z W Q l M j B U e X B 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M z Q 2 N j Y 1 O F o i I C 8 + P E V u d H J 5 I F R 5 c G U 9 I l J l b G F 0 a W 9 u c 2 h p c E l u Z m 9 D b 2 5 0 Y W l u Z X I i I F Z h b H V l P S J z e y Z x d W 9 0 O 2 N v b H V t b k N v d W 5 0 J n F 1 b 3 Q 7 O j E x L C Z x d W 9 0 O 2 t l e U N v b H V t b k 5 h b W V z J n F 1 b 3 Q 7 O l t d L C Z x d W 9 0 O 3 F 1 Z X J 5 U m V s Y X R p b 2 5 z a G l w c y Z x d W 9 0 O z p b X S w m c X V v d D t j b 2 x 1 b W 5 J Z G V u d G l 0 a W V z J n F 1 b 3 Q 7 O l s m c X V v d D t T Z W N 0 a W 9 u M S / g u Y D g u J f g u I T g u Y L g u J n g u Y L g u K X g u K L g u L U g K F R F Q 0 g p I F x 1 M D A z Z V x 1 M D A z Z S D g u Y D g u J f g u I T g u Y L g u J n g u Y L g u K X g u K L g u L X g u K r g u L L g u K P g u K r g u J n g u Y D g u J f g u K j g u Y H g u K X g u L D g u I H g u L L g u K P g u K r g u L f g u Y j g u K 3 g u K r g u L L g u K M g K E l D V C k v Q X V 0 b 1 J l b W 9 2 Z W R D b 2 x 1 b W 5 z M S 5 7 4 L i r 4 L i l 4 L i x 4 L i B 4 L i X 4 L i j 4 L i x 4 L i e 4 L i i 4 L m M L D B 9 J n F 1 b 3 Q 7 L C Z x d W 9 0 O 1 N l Y 3 R p b 2 4 x L + C 5 g O C 4 l + C 4 h O C 5 g u C 4 m e C 5 g u C 4 p e C 4 o u C 4 t S A o V E V D S C k g X H U w M D N l X H U w M D N l I O C 5 g O C 4 l + C 4 h O C 5 g u C 4 m e C 5 g u C 4 p e C 4 o u C 4 t e C 4 q u C 4 s u C 4 o + C 4 q u C 4 m e C 5 g O C 4 l + C 4 q O C 5 g e C 4 p e C 4 s O C 4 g e C 4 s u C 4 o + C 4 q u C 4 t + C 5 i O C 4 r e C 4 q u C 4 s u C 4 o y A o S U N U K S 9 B d X R v U m V t b 3 Z l Z E N v b H V t b n M x L n v g u Y D g u J v g u L T g u J Q s M X 0 m c X V v d D s s J n F 1 b 3 Q 7 U 2 V j d G l v b j E v 4 L m A 4 L i X 4 L i E 4 L m C 4 L i Z 4 L m C 4 L i l 4 L i i 4 L i 1 I C h U R U N I K S B c d T A w M 2 V c d T A w M 2 U g 4 L m A 4 L i X 4 L i E 4 L m C 4 L i Z 4 L m C 4 L i l 4 L i i 4 L i 1 4 L i q 4 L i y 4 L i j 4 L i q 4 L i Z 4 L m A 4 L i X 4 L i o 4 L m B 4 L i l 4 L i w 4 L i B 4 L i y 4 L i j 4 L i q 4 L i 3 4 L m I 4 L i t 4 L i q 4 L i y 4 L i j I C h J Q 1 Q p L 0 F 1 d G 9 S Z W 1 v d m V k Q 2 9 s d W 1 u c z E u e + C 4 q u C 4 u e C 4 h + C 4 q u C 4 u O C 4 l C w y f S Z x d W 9 0 O y w m c X V v d D t T Z W N 0 a W 9 u M S / g u Y D g u J f g u I T g u Y L g u J n g u Y L g u K X g u K L g u L U g K F R F Q 0 g p I F x 1 M D A z Z V x 1 M D A z Z S D g u Y D g u J f g u I T g u Y L g u J n g u Y L g u K X g u K L g u L X g u K r g u L L g u K P g u K r g u J n g u Y D g u J f g u K j g u Y H g u K X g u L D g u I H g u L L g u K P g u K r g u L f g u Y j g u K 3 g u K r g u L L g u K M g K E l D V C k v Q X V 0 b 1 J l b W 9 2 Z W R D b 2 x 1 b W 5 z M S 5 7 4 L i V 4 L m I 4 L i z 4 L i q 4 L i 4 4 L i U L D N 9 J n F 1 b 3 Q 7 L C Z x d W 9 0 O 1 N l Y 3 R p b 2 4 x L + C 5 g O C 4 l + C 4 h O C 5 g u C 4 m e C 5 g u C 4 p e C 4 o u C 4 t S A o V E V D S C k g X H U w M D N l X H U w M D N l I O C 5 g O C 4 l + C 4 h O C 5 g u C 4 m e C 5 g u C 4 p e C 4 o u C 4 t e C 4 q u C 4 s u C 4 o + C 4 q u C 4 m e C 5 g O C 4 l + C 4 q O C 5 g e C 4 p e C 4 s O C 4 g e C 4 s u C 4 o + C 4 q u C 4 t + C 5 i O C 4 r e C 4 q u C 4 s u C 4 o y A o S U N U K S 9 B d X R v U m V t b 3 Z l Z E N v b H V t b n M x L n v g u K X g u Y j g u L L g u K r g u L j g u J Q s N H 0 m c X V v d D s s J n F 1 b 3 Q 7 U 2 V j d G l v b j E v 4 L m A 4 L i X 4 L i E 4 L m C 4 L i Z 4 L m C 4 L i l 4 L i i 4 L i 1 I C h U R U N I K S B c d T A w M 2 V c d T A w M 2 U g 4 L m A 4 L i X 4 L i E 4 L m C 4 L i Z 4 L m C 4 L i l 4 L i i 4 L i 1 4 L i q 4 L i y 4 L i j 4 L i q 4 L i Z 4 L m A 4 L i X 4 L i o 4 L m B 4 L i l 4 L i w 4 L i B 4 L i y 4 L i j 4 L i q 4 L i 3 4 L m I 4 L i t 4 L i q 4 L i y 4 L i j I C h J Q 1 Q p L 0 F 1 d G 9 S Z W 1 v d m V k Q 2 9 s d W 1 u c z E u e + C 5 g O C 4 m + C 4 p e C 4 t e C 5 i O C 4 o u C 4 m S D g u Y H g u J v g u K X g u I c s N X 0 m c X V v d D s s J n F 1 b 3 Q 7 U 2 V j d G l v b j E v 4 L m A 4 L i X 4 L i E 4 L m C 4 L i Z 4 L m C 4 L i l 4 L i i 4 L i 1 I C h U R U N I K S B c d T A w M 2 V c d T A w M 2 U g 4 L m A 4 L i X 4 L i E 4 L m C 4 L i Z 4 L m C 4 L i l 4 L i i 4 L i 1 4 L i q 4 L i y 4 L i j 4 L i q 4 L i Z 4 L m A 4 L i X 4 L i o 4 L m B 4 L i l 4 L i w 4 L i B 4 L i y 4 L i j 4 L i q 4 L i 3 4 L m I 4 L i t 4 L i q 4 L i y 4 L i j I C h J Q 1 Q p L 0 F 1 d G 9 S Z W 1 v d m V k Q 2 9 s d W 1 u c z E u e y X g u Y D g u J v g u K X g u L X g u Y j g u K L g u J k g 4 L m B 4 L i b 4 L i l 4 L i H L D Z 9 J n F 1 b 3 Q 7 L C Z x d W 9 0 O 1 N l Y 3 R p b 2 4 x L + C 5 g O C 4 l + C 4 h O C 5 g u C 4 m e C 5 g u C 4 p e C 4 o u C 4 t S A o V E V D S C k g X H U w M D N l X H U w M D N l I O C 5 g O C 4 l + C 4 h O C 5 g u C 4 m e C 5 g u C 4 p e C 4 o u C 4 t e C 4 q u C 4 s u C 4 o + C 4 q u C 4 m e C 5 g O C 4 l + C 4 q O C 5 g e C 4 p e C 4 s O C 4 g e C 4 s u C 4 o + C 4 q u C 4 t + C 5 i O C 4 r e C 4 q u C 4 s u C 4 o y A o S U N U K S 9 B d X R v U m V t b 3 Z l Z E N v b H V t b n M x L n v g u Y D g u K r g u J n g u K 0 g 4 L i L 4 L i 3 4 L m J 4 L i t L D d 9 J n F 1 b 3 Q 7 L C Z x d W 9 0 O 1 N l Y 3 R p b 2 4 x L + C 5 g O C 4 l + C 4 h O C 5 g u C 4 m e C 5 g u C 4 p e C 4 o u C 4 t S A o V E V D S C k g X H U w M D N l X H U w M D N l I O C 5 g O C 4 l + C 4 h O C 5 g u C 4 m e C 5 g u C 4 p e C 4 o u C 4 t e C 4 q u C 4 s u C 4 o + C 4 q u C 4 m e C 5 g O C 4 l + C 4 q O C 5 g e C 4 p e C 4 s O C 4 g e C 4 s u C 4 o + C 4 q u C 4 t + C 5 i O C 4 r e C 4 q u C 4 s u C 4 o y A o S U N U K S 9 B d X R v U m V t b 3 Z l Z E N v b H V t b n M x L n v g u Y D g u K r g u J n g u K 0 g 4 L i C 4 L i y 4 L i i L D h 9 J n F 1 b 3 Q 7 L C Z x d W 9 0 O 1 N l Y 3 R p b 2 4 x L + C 5 g O C 4 l + C 4 h O C 5 g u C 4 m e C 5 g u C 4 p e C 4 o u C 4 t S A o V E V D S C k g X H U w M D N l X H U w M D N l I O C 5 g O C 4 l + C 4 h O C 5 g u C 4 m e C 5 g u C 4 p e C 4 o u C 4 t e C 4 q u C 4 s u C 4 o + C 4 q u C 4 m e C 5 g O C 4 l + C 4 q O C 5 g e C 4 p e C 4 s O C 4 g e C 4 s u C 4 o + C 4 q u C 4 t + C 5 i O C 4 r e C 4 q u C 4 s u C 4 o y A o S U N U K S 9 B d X R v U m V t b 3 Z l Z E N v b H V t b n M x L n v g u J v g u K P g u L T g u K H g u L L g u J M g K O C 4 q + C 4 u O C 5 i e C 4 m S k s O X 0 m c X V v d D s s J n F 1 b 3 Q 7 U 2 V j d G l v b j E v 4 L m A 4 L i X 4 L i E 4 L m C 4 L i Z 4 L m C 4 L i l 4 L i i 4 L i 1 I C h U R U N I K S B c d T A w M 2 V c d T A w M 2 U g 4 L m A 4 L i X 4 L i E 4 L m C 4 L i Z 4 L m C 4 L i l 4 L i i 4 L i 1 4 L i q 4 L i y 4 L i j 4 L i q 4 L i Z 4 L m A 4 L i X 4 L i o 4 L m B 4 L i l 4 L i w 4 L i B 4 L i y 4 L i j 4 L i q 4 L i 3 4 L m I 4 L i t 4 L i q 4 L i y 4 L i j I C h J Q 1 Q p L 0 F 1 d G 9 S Z W 1 v d m V k Q 2 9 s d W 1 u c z E u e + C 4 o e C 4 u e C 4 p e C 4 h O C 5 i O C 4 s i A o X H U w M D I 3 M D A w I O C 4 m u C 4 s u C 4 l y k s M T B 9 J n F 1 b 3 Q 7 X S w m c X V v d D t D b 2 x 1 b W 5 D b 3 V u d C Z x d W 9 0 O z o x M S w m c X V v d D t L Z X l D b 2 x 1 b W 5 O Y W 1 l c y Z x d W 9 0 O z p b X S w m c X V v d D t D b 2 x 1 b W 5 J Z G V u d G l 0 a W V z J n F 1 b 3 Q 7 O l s m c X V v d D t T Z W N 0 a W 9 u M S / g u Y D g u J f g u I T g u Y L g u J n g u Y L g u K X g u K L g u L U g K F R F Q 0 g p I F x 1 M D A z Z V x 1 M D A z Z S D g u Y D g u J f g u I T g u Y L g u J n g u Y L g u K X g u K L g u L X g u K r g u L L g u K P g u K r g u J n g u Y D g u J f g u K j g u Y H g u K X g u L D g u I H g u L L g u K P g u K r g u L f g u Y j g u K 3 g u K r g u L L g u K M g K E l D V C k v Q X V 0 b 1 J l b W 9 2 Z W R D b 2 x 1 b W 5 z M S 5 7 4 L i r 4 L i l 4 L i x 4 L i B 4 L i X 4 L i j 4 L i x 4 L i e 4 L i i 4 L m M L D B 9 J n F 1 b 3 Q 7 L C Z x d W 9 0 O 1 N l Y 3 R p b 2 4 x L + C 5 g O C 4 l + C 4 h O C 5 g u C 4 m e C 5 g u C 4 p e C 4 o u C 4 t S A o V E V D S C k g X H U w M D N l X H U w M D N l I O C 5 g O C 4 l + C 4 h O C 5 g u C 4 m e C 5 g u C 4 p e C 4 o u C 4 t e C 4 q u C 4 s u C 4 o + C 4 q u C 4 m e C 5 g O C 4 l + C 4 q O C 5 g e C 4 p e C 4 s O C 4 g e C 4 s u C 4 o + C 4 q u C 4 t + C 5 i O C 4 r e C 4 q u C 4 s u C 4 o y A o S U N U K S 9 B d X R v U m V t b 3 Z l Z E N v b H V t b n M x L n v g u Y D g u J v g u L T g u J Q s M X 0 m c X V v d D s s J n F 1 b 3 Q 7 U 2 V j d G l v b j E v 4 L m A 4 L i X 4 L i E 4 L m C 4 L i Z 4 L m C 4 L i l 4 L i i 4 L i 1 I C h U R U N I K S B c d T A w M 2 V c d T A w M 2 U g 4 L m A 4 L i X 4 L i E 4 L m C 4 L i Z 4 L m C 4 L i l 4 L i i 4 L i 1 4 L i q 4 L i y 4 L i j 4 L i q 4 L i Z 4 L m A 4 L i X 4 L i o 4 L m B 4 L i l 4 L i w 4 L i B 4 L i y 4 L i j 4 L i q 4 L i 3 4 L m I 4 L i t 4 L i q 4 L i y 4 L i j I C h J Q 1 Q p L 0 F 1 d G 9 S Z W 1 v d m V k Q 2 9 s d W 1 u c z E u e + C 4 q u C 4 u e C 4 h + C 4 q u C 4 u O C 4 l C w y f S Z x d W 9 0 O y w m c X V v d D t T Z W N 0 a W 9 u M S / g u Y D g u J f g u I T g u Y L g u J n g u Y L g u K X g u K L g u L U g K F R F Q 0 g p I F x 1 M D A z Z V x 1 M D A z Z S D g u Y D g u J f g u I T g u Y L g u J n g u Y L g u K X g u K L g u L X g u K r g u L L g u K P g u K r g u J n g u Y D g u J f g u K j g u Y H g u K X g u L D g u I H g u L L g u K P g u K r g u L f g u Y j g u K 3 g u K r g u L L g u K M g K E l D V C k v Q X V 0 b 1 J l b W 9 2 Z W R D b 2 x 1 b W 5 z M S 5 7 4 L i V 4 L m I 4 L i z 4 L i q 4 L i 4 4 L i U L D N 9 J n F 1 b 3 Q 7 L C Z x d W 9 0 O 1 N l Y 3 R p b 2 4 x L + C 5 g O C 4 l + C 4 h O C 5 g u C 4 m e C 5 g u C 4 p e C 4 o u C 4 t S A o V E V D S C k g X H U w M D N l X H U w M D N l I O C 5 g O C 4 l + C 4 h O C 5 g u C 4 m e C 5 g u C 4 p e C 4 o u C 4 t e C 4 q u C 4 s u C 4 o + C 4 q u C 4 m e C 5 g O C 4 l + C 4 q O C 5 g e C 4 p e C 4 s O C 4 g e C 4 s u C 4 o + C 4 q u C 4 t + C 5 i O C 4 r e C 4 q u C 4 s u C 4 o y A o S U N U K S 9 B d X R v U m V t b 3 Z l Z E N v b H V t b n M x L n v g u K X g u Y j g u L L g u K r g u L j g u J Q s N H 0 m c X V v d D s s J n F 1 b 3 Q 7 U 2 V j d G l v b j E v 4 L m A 4 L i X 4 L i E 4 L m C 4 L i Z 4 L m C 4 L i l 4 L i i 4 L i 1 I C h U R U N I K S B c d T A w M 2 V c d T A w M 2 U g 4 L m A 4 L i X 4 L i E 4 L m C 4 L i Z 4 L m C 4 L i l 4 L i i 4 L i 1 4 L i q 4 L i y 4 L i j 4 L i q 4 L i Z 4 L m A 4 L i X 4 L i o 4 L m B 4 L i l 4 L i w 4 L i B 4 L i y 4 L i j 4 L i q 4 L i 3 4 L m I 4 L i t 4 L i q 4 L i y 4 L i j I C h J Q 1 Q p L 0 F 1 d G 9 S Z W 1 v d m V k Q 2 9 s d W 1 u c z E u e + C 5 g O C 4 m + C 4 p e C 4 t e C 5 i O C 4 o u C 4 m S D g u Y H g u J v g u K X g u I c s N X 0 m c X V v d D s s J n F 1 b 3 Q 7 U 2 V j d G l v b j E v 4 L m A 4 L i X 4 L i E 4 L m C 4 L i Z 4 L m C 4 L i l 4 L i i 4 L i 1 I C h U R U N I K S B c d T A w M 2 V c d T A w M 2 U g 4 L m A 4 L i X 4 L i E 4 L m C 4 L i Z 4 L m C 4 L i l 4 L i i 4 L i 1 4 L i q 4 L i y 4 L i j 4 L i q 4 L i Z 4 L m A 4 L i X 4 L i o 4 L m B 4 L i l 4 L i w 4 L i B 4 L i y 4 L i j 4 L i q 4 L i 3 4 L m I 4 L i t 4 L i q 4 L i y 4 L i j I C h J Q 1 Q p L 0 F 1 d G 9 S Z W 1 v d m V k Q 2 9 s d W 1 u c z E u e y X g u Y D g u J v g u K X g u L X g u Y j g u K L g u J k g 4 L m B 4 L i b 4 L i l 4 L i H L D Z 9 J n F 1 b 3 Q 7 L C Z x d W 9 0 O 1 N l Y 3 R p b 2 4 x L + C 5 g O C 4 l + C 4 h O C 5 g u C 4 m e C 5 g u C 4 p e C 4 o u C 4 t S A o V E V D S C k g X H U w M D N l X H U w M D N l I O C 5 g O C 4 l + C 4 h O C 5 g u C 4 m e C 5 g u C 4 p e C 4 o u C 4 t e C 4 q u C 4 s u C 4 o + C 4 q u C 4 m e C 5 g O C 4 l + C 4 q O C 5 g e C 4 p e C 4 s O C 4 g e C 4 s u C 4 o + C 4 q u C 4 t + C 5 i O C 4 r e C 4 q u C 4 s u C 4 o y A o S U N U K S 9 B d X R v U m V t b 3 Z l Z E N v b H V t b n M x L n v g u Y D g u K r g u J n g u K 0 g 4 L i L 4 L i 3 4 L m J 4 L i t L D d 9 J n F 1 b 3 Q 7 L C Z x d W 9 0 O 1 N l Y 3 R p b 2 4 x L + C 5 g O C 4 l + C 4 h O C 5 g u C 4 m e C 5 g u C 4 p e C 4 o u C 4 t S A o V E V D S C k g X H U w M D N l X H U w M D N l I O C 5 g O C 4 l + C 4 h O C 5 g u C 4 m e C 5 g u C 4 p e C 4 o u C 4 t e C 4 q u C 4 s u C 4 o + C 4 q u C 4 m e C 5 g O C 4 l + C 4 q O C 5 g e C 4 p e C 4 s O C 4 g e C 4 s u C 4 o + C 4 q u C 4 t + C 5 i O C 4 r e C 4 q u C 4 s u C 4 o y A o S U N U K S 9 B d X R v U m V t b 3 Z l Z E N v b H V t b n M x L n v g u Y D g u K r g u J n g u K 0 g 4 L i C 4 L i y 4 L i i L D h 9 J n F 1 b 3 Q 7 L C Z x d W 9 0 O 1 N l Y 3 R p b 2 4 x L + C 5 g O C 4 l + C 4 h O C 5 g u C 4 m e C 5 g u C 4 p e C 4 o u C 4 t S A o V E V D S C k g X H U w M D N l X H U w M D N l I O C 5 g O C 4 l + C 4 h O C 5 g u C 4 m e C 5 g u C 4 p e C 4 o u C 4 t e C 4 q u C 4 s u C 4 o + C 4 q u C 4 m e C 5 g O C 4 l + C 4 q O C 5 g e C 4 p e C 4 s O C 4 g e C 4 s u C 4 o + C 4 q u C 4 t + C 5 i O C 4 r e C 4 q u C 4 s u C 4 o y A o S U N U K S 9 B d X R v U m V t b 3 Z l Z E N v b H V t b n M x L n v g u J v g u K P g u L T g u K H g u L L g u J M g K O C 4 q + C 4 u O C 5 i e C 4 m S k s O X 0 m c X V v d D s s J n F 1 b 3 Q 7 U 2 V j d G l v b j E v 4 L m A 4 L i X 4 L i E 4 L m C 4 L i Z 4 L m C 4 L i l 4 L i i 4 L i 1 I C h U R U N I K S B c d T A w M 2 V c d T A w M 2 U g 4 L m A 4 L i X 4 L i E 4 L m C 4 L i Z 4 L m C 4 L i l 4 L i i 4 L i 1 4 L i q 4 L i y 4 L i j 4 L i q 4 L i Z 4 L m A 4 L i X 4 L i o 4 L m B 4 L i l 4 L i w 4 L i B 4 L i y 4 L i j 4 L i q 4 L i 3 4 L m I 4 L i t 4 L i q 4 L i y 4 L i j I C h J Q 1 Q 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T b 3 V y Y 2 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E Y X R h M j k 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D a G F u Z 2 V k J T I w V H l w 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M 4 N T U 2 M T l a I i A v P j x F b n R y e S B U e X B l P S J S Z W x h d G l v b n N o a X B J b m Z v Q 2 9 u d G F p b m V y I i B W Y W x 1 Z T 0 i c 3 s m c X V v d D t j b 2 x 1 b W 5 D b 3 V u d C Z x d W 9 0 O z o x M S w m c X V v d D t r Z X l D b 2 x 1 b W 5 O Y W 1 l c y Z x d W 9 0 O z p b X S w m c X V v d D t x d W V y e V J l b G F 0 a W 9 u c 2 h p c H M m c X V v d D s 6 W 1 0 s J n F 1 b 3 Q 7 Y 2 9 s d W 1 u S W R l b n R p d G l l c y Z x d W 9 0 O z p b J n F 1 b 3 Q 7 U 2 V j d G l v b j E v 4 L m A 4 L i X 4 L i E 4 L m C 4 L i Z 4 L m C 4 L i l 4 L i i 4 L i 1 I C h U R U N I K S B c d T A w M 2 V c d T A w M 2 U g 4 L i K 4 L i 0 4 L m J 4 L i Z 4 L i q 4 L m I 4 L i n 4 L i Z 4 L i t 4 L i 0 4 L m A 4 L i l 4 L m H 4 L i B 4 L i X 4 L i j 4 L i t 4 L i Z 4 L i 0 4 L i B 4 L i q 4 L m M I C h F V F J P T i k v Q X V 0 b 1 J l b W 9 2 Z W R D b 2 x 1 b W 5 z M S 5 7 4 L i r 4 L i l 4 L i x 4 L i B 4 L i X 4 L i j 4 L i x 4 L i e 4 L i i 4 L m M L D B 9 J n F 1 b 3 Q 7 L C Z x d W 9 0 O 1 N l Y 3 R p b 2 4 x L + C 5 g O C 4 l + C 4 h O C 5 g u C 4 m e C 5 g u C 4 p e C 4 o u C 4 t S A o V E V D S C k g X H U w M D N l X H U w M D N l I O C 4 i u C 4 t O C 5 i e C 4 m e C 4 q u C 5 i O C 4 p + C 4 m e C 4 r e C 4 t O C 5 g O C 4 p e C 5 h + C 4 g e C 4 l + C 4 o + C 4 r e C 4 m e C 4 t O C 4 g e C 4 q u C 5 j C A o R V R S T 0 4 p L 0 F 1 d G 9 S Z W 1 v d m V k Q 2 9 s d W 1 u c z E u e + C 5 g O C 4 m + C 4 t O C 4 l C w x f S Z x d W 9 0 O y w m c X V v d D t T Z W N 0 a W 9 u M S / g u Y D g u J f g u I T g u Y L g u J n g u Y L g u K X g u K L g u L U g K F R F Q 0 g p I F x 1 M D A z Z V x 1 M D A z Z S D g u I r g u L T g u Y n g u J n g u K r g u Y j g u K f g u J n g u K 3 g u L T g u Y D g u K X g u Y f g u I H g u J f g u K P g u K 3 g u J n g u L T g u I H g u K r g u Y w g K E V U U k 9 O K S 9 B d X R v U m V t b 3 Z l Z E N v b H V t b n M x L n v g u K r g u L n g u I f g u K r g u L j g u J Q s M n 0 m c X V v d D s s J n F 1 b 3 Q 7 U 2 V j d G l v b j E v 4 L m A 4 L i X 4 L i E 4 L m C 4 L i Z 4 L m C 4 L i l 4 L i i 4 L i 1 I C h U R U N I K S B c d T A w M 2 V c d T A w M 2 U g 4 L i K 4 L i 0 4 L m J 4 L i Z 4 L i q 4 L m I 4 L i n 4 L i Z 4 L i t 4 L i 0 4 L m A 4 L i l 4 L m H 4 L i B 4 L i X 4 L i j 4 L i t 4 L i Z 4 L i 0 4 L i B 4 L i q 4 L m M I C h F V F J P T i k v Q X V 0 b 1 J l b W 9 2 Z W R D b 2 x 1 b W 5 z M S 5 7 4 L i V 4 L m I 4 L i z 4 L i q 4 L i 4 4 L i U L D N 9 J n F 1 b 3 Q 7 L C Z x d W 9 0 O 1 N l Y 3 R p b 2 4 x L + C 5 g O C 4 l + C 4 h O C 5 g u C 4 m e C 5 g u C 4 p e C 4 o u C 4 t S A o V E V D S C k g X H U w M D N l X H U w M D N l I O C 4 i u C 4 t O C 5 i e C 4 m e C 4 q u C 5 i O C 4 p + C 4 m e C 4 r e C 4 t O C 5 g O C 4 p e C 5 h + C 4 g e C 4 l + C 4 o + C 4 r e C 4 m e C 4 t O C 4 g e C 4 q u C 5 j C A o R V R S T 0 4 p L 0 F 1 d G 9 S Z W 1 v d m V k Q 2 9 s d W 1 u c z E u e + C 4 p e C 5 i O C 4 s u C 4 q u C 4 u O C 4 l C w 0 f S Z x d W 9 0 O y w m c X V v d D t T Z W N 0 a W 9 u M S / g u Y D g u J f g u I T g u Y L g u J n g u Y L g u K X g u K L g u L U g K F R F Q 0 g p I F x 1 M D A z Z V x 1 M D A z Z S D g u I r g u L T g u Y n g u J n g u K r g u Y j g u K f g u J n g u K 3 g u L T g u Y D g u K X g u Y f g u I H g u J f g u K P g u K 3 g u J n g u L T g u I H g u K r g u Y w g K E V U U k 9 O K S 9 B d X R v U m V t b 3 Z l Z E N v b H V t b n M x L n v g u Y D g u J v g u K X g u L X g u Y j g u K L g u J k g 4 L m B 4 L i b 4 L i l 4 L i H L D V 9 J n F 1 b 3 Q 7 L C Z x d W 9 0 O 1 N l Y 3 R p b 2 4 x L + C 5 g O C 4 l + C 4 h O C 5 g u C 4 m e C 5 g u C 4 p e C 4 o u C 4 t S A o V E V D S C k g X H U w M D N l X H U w M D N l I O C 4 i u C 4 t O C 5 i e C 4 m e C 4 q u C 5 i O C 4 p + C 4 m e C 4 r e C 4 t O C 5 g O C 4 p e C 5 h + C 4 g e C 4 l + C 4 o + C 4 r e C 4 m e C 4 t O C 4 g e C 4 q u C 5 j C A o R V R S T 0 4 p L 0 F 1 d G 9 S Z W 1 v d m V k Q 2 9 s d W 1 u c z E u e y X g u Y D g u J v g u K X g u L X g u Y j g u K L g u J k g 4 L m B 4 L i b 4 L i l 4 L i H L D Z 9 J n F 1 b 3 Q 7 L C Z x d W 9 0 O 1 N l Y 3 R p b 2 4 x L + C 5 g O C 4 l + C 4 h O C 5 g u C 4 m e C 5 g u C 4 p e C 4 o u C 4 t S A o V E V D S C k g X H U w M D N l X H U w M D N l I O C 4 i u C 4 t O C 5 i e C 4 m e C 4 q u C 5 i O C 4 p + C 4 m e C 4 r e C 4 t O C 5 g O C 4 p e C 5 h + C 4 g e C 4 l + C 4 o + C 4 r e C 4 m e C 4 t O C 4 g e C 4 q u C 5 j C A o R V R S T 0 4 p L 0 F 1 d G 9 S Z W 1 v d m V k Q 2 9 s d W 1 u c z E u e + C 5 g O C 4 q u C 4 m e C 4 r S D g u I v g u L f g u Y n g u K 0 s N 3 0 m c X V v d D s s J n F 1 b 3 Q 7 U 2 V j d G l v b j E v 4 L m A 4 L i X 4 L i E 4 L m C 4 L i Z 4 L m C 4 L i l 4 L i i 4 L i 1 I C h U R U N I K S B c d T A w M 2 V c d T A w M 2 U g 4 L i K 4 L i 0 4 L m J 4 L i Z 4 L i q 4 L m I 4 L i n 4 L i Z 4 L i t 4 L i 0 4 L m A 4 L i l 4 L m H 4 L i B 4 L i X 4 L i j 4 L i t 4 L i Z 4 L i 0 4 L i B 4 L i q 4 L m M I C h F V F J P T i k v Q X V 0 b 1 J l b W 9 2 Z W R D b 2 x 1 b W 5 z M S 5 7 4 L m A 4 L i q 4 L i Z 4 L i t I O C 4 g u C 4 s u C 4 o i w 4 f S Z x d W 9 0 O y w m c X V v d D t T Z W N 0 a W 9 u M S / g u Y D g u J f g u I T g u Y L g u J n g u Y L g u K X g u K L g u L U g K F R F Q 0 g p I F x 1 M D A z Z V x 1 M D A z Z S D g u I r g u L T g u Y n g u J n g u K r g u Y j g u K f g u J n g u K 3 g u L T g u Y D g u K X g u Y f g u I H g u J f g u K P g u K 3 g u J n g u L T g u I H g u K r g u Y w g K E V U U k 9 O K S 9 B d X R v U m V t b 3 Z l Z E N v b H V t b n M x L n v g u J v g u K P g u L T g u K H g u L L g u J M g K O C 4 q + C 4 u O C 5 i e C 4 m S k s O X 0 m c X V v d D s s J n F 1 b 3 Q 7 U 2 V j d G l v b j E v 4 L m A 4 L i X 4 L i E 4 L m C 4 L i Z 4 L m C 4 L i l 4 L i i 4 L i 1 I C h U R U N I K S B c d T A w M 2 V c d T A w M 2 U g 4 L i K 4 L i 0 4 L m J 4 L i Z 4 L i q 4 L m I 4 L i n 4 L i Z 4 L i t 4 L i 0 4 L m A 4 L i l 4 L m H 4 L i B 4 L i X 4 L i j 4 L i t 4 L i Z 4 L i 0 4 L i B 4 L i q 4 L m M I C h F V F J P T i k v Q X V 0 b 1 J l b W 9 2 Z W R D b 2 x 1 b W 5 z M S 5 7 4 L i h 4 L i 5 4 L i l 4 L i E 4 L m I 4 L i y I C h c d T A w M j c w M D A g 4 L i a 4 L i y 4 L i X K S w x M H 0 m c X V v d D t d L C Z x d W 9 0 O 0 N v b H V t b k N v d W 5 0 J n F 1 b 3 Q 7 O j E x L C Z x d W 9 0 O 0 t l e U N v b H V t b k 5 h b W V z J n F 1 b 3 Q 7 O l t d L C Z x d W 9 0 O 0 N v b H V t b k l k Z W 5 0 a X R p Z X M m c X V v d D s 6 W y Z x d W 9 0 O 1 N l Y 3 R p b 2 4 x L + C 5 g O C 4 l + C 4 h O C 5 g u C 4 m e C 5 g u C 4 p e C 4 o u C 4 t S A o V E V D S C k g X H U w M D N l X H U w M D N l I O C 4 i u C 4 t O C 5 i e C 4 m e C 4 q u C 5 i O C 4 p + C 4 m e C 4 r e C 4 t O C 5 g O C 4 p e C 5 h + C 4 g e C 4 l + C 4 o + C 4 r e C 4 m e C 4 t O C 4 g e C 4 q u C 5 j C A o R V R S T 0 4 p L 0 F 1 d G 9 S Z W 1 v d m V k Q 2 9 s d W 1 u c z E u e + C 4 q + C 4 p e C 4 s e C 4 g e C 4 l + C 4 o + C 4 s e C 4 n u C 4 o u C 5 j C w w f S Z x d W 9 0 O y w m c X V v d D t T Z W N 0 a W 9 u M S / g u Y D g u J f g u I T g u Y L g u J n g u Y L g u K X g u K L g u L U g K F R F Q 0 g p I F x 1 M D A z Z V x 1 M D A z Z S D g u I r g u L T g u Y n g u J n g u K r g u Y j g u K f g u J n g u K 3 g u L T g u Y D g u K X g u Y f g u I H g u J f g u K P g u K 3 g u J n g u L T g u I H g u K r g u Y w g K E V U U k 9 O K S 9 B d X R v U m V t b 3 Z l Z E N v b H V t b n M x L n v g u Y D g u J v g u L T g u J Q s M X 0 m c X V v d D s s J n F 1 b 3 Q 7 U 2 V j d G l v b j E v 4 L m A 4 L i X 4 L i E 4 L m C 4 L i Z 4 L m C 4 L i l 4 L i i 4 L i 1 I C h U R U N I K S B c d T A w M 2 V c d T A w M 2 U g 4 L i K 4 L i 0 4 L m J 4 L i Z 4 L i q 4 L m I 4 L i n 4 L i Z 4 L i t 4 L i 0 4 L m A 4 L i l 4 L m H 4 L i B 4 L i X 4 L i j 4 L i t 4 L i Z 4 L i 0 4 L i B 4 L i q 4 L m M I C h F V F J P T i k v Q X V 0 b 1 J l b W 9 2 Z W R D b 2 x 1 b W 5 z M S 5 7 4 L i q 4 L i 5 4 L i H 4 L i q 4 L i 4 4 L i U L D J 9 J n F 1 b 3 Q 7 L C Z x d W 9 0 O 1 N l Y 3 R p b 2 4 x L + C 5 g O C 4 l + C 4 h O C 5 g u C 4 m e C 5 g u C 4 p e C 4 o u C 4 t S A o V E V D S C k g X H U w M D N l X H U w M D N l I O C 4 i u C 4 t O C 5 i e C 4 m e C 4 q u C 5 i O C 4 p + C 4 m e C 4 r e C 4 t O C 5 g O C 4 p e C 5 h + C 4 g e C 4 l + C 4 o + C 4 r e C 4 m e C 4 t O C 4 g e C 4 q u C 5 j C A o R V R S T 0 4 p L 0 F 1 d G 9 S Z W 1 v d m V k Q 2 9 s d W 1 u c z E u e + C 4 l e C 5 i O C 4 s + C 4 q u C 4 u O C 4 l C w z f S Z x d W 9 0 O y w m c X V v d D t T Z W N 0 a W 9 u M S / g u Y D g u J f g u I T g u Y L g u J n g u Y L g u K X g u K L g u L U g K F R F Q 0 g p I F x 1 M D A z Z V x 1 M D A z Z S D g u I r g u L T g u Y n g u J n g u K r g u Y j g u K f g u J n g u K 3 g u L T g u Y D g u K X g u Y f g u I H g u J f g u K P g u K 3 g u J n g u L T g u I H g u K r g u Y w g K E V U U k 9 O K S 9 B d X R v U m V t b 3 Z l Z E N v b H V t b n M x L n v g u K X g u Y j g u L L g u K r g u L j g u J Q s N H 0 m c X V v d D s s J n F 1 b 3 Q 7 U 2 V j d G l v b j E v 4 L m A 4 L i X 4 L i E 4 L m C 4 L i Z 4 L m C 4 L i l 4 L i i 4 L i 1 I C h U R U N I K S B c d T A w M 2 V c d T A w M 2 U g 4 L i K 4 L i 0 4 L m J 4 L i Z 4 L i q 4 L m I 4 L i n 4 L i Z 4 L i t 4 L i 0 4 L m A 4 L i l 4 L m H 4 L i B 4 L i X 4 L i j 4 L i t 4 L i Z 4 L i 0 4 L i B 4 L i q 4 L m M I C h F V F J P T i k v Q X V 0 b 1 J l b W 9 2 Z W R D b 2 x 1 b W 5 z M S 5 7 4 L m A 4 L i b 4 L i l 4 L i 1 4 L m I 4 L i i 4 L i Z I O C 5 g e C 4 m + C 4 p e C 4 h y w 1 f S Z x d W 9 0 O y w m c X V v d D t T Z W N 0 a W 9 u M S / g u Y D g u J f g u I T g u Y L g u J n g u Y L g u K X g u K L g u L U g K F R F Q 0 g p I F x 1 M D A z Z V x 1 M D A z Z S D g u I r g u L T g u Y n g u J n g u K r g u Y j g u K f g u J n g u K 3 g u L T g u Y D g u K X g u Y f g u I H g u J f g u K P g u K 3 g u J n g u L T g u I H g u K r g u Y w g K E V U U k 9 O K S 9 B d X R v U m V t b 3 Z l Z E N v b H V t b n M x L n s l 4 L m A 4 L i b 4 L i l 4 L i 1 4 L m I 4 L i i 4 L i Z I O C 5 g e C 4 m + C 4 p e C 4 h y w 2 f S Z x d W 9 0 O y w m c X V v d D t T Z W N 0 a W 9 u M S / g u Y D g u J f g u I T g u Y L g u J n g u Y L g u K X g u K L g u L U g K F R F Q 0 g p I F x 1 M D A z Z V x 1 M D A z Z S D g u I r g u L T g u Y n g u J n g u K r g u Y j g u K f g u J n g u K 3 g u L T g u Y D g u K X g u Y f g u I H g u J f g u K P g u K 3 g u J n g u L T g u I H g u K r g u Y w g K E V U U k 9 O K S 9 B d X R v U m V t b 3 Z l Z E N v b H V t b n M x L n v g u Y D g u K r g u J n g u K 0 g 4 L i L 4 L i 3 4 L m J 4 L i t L D d 9 J n F 1 b 3 Q 7 L C Z x d W 9 0 O 1 N l Y 3 R p b 2 4 x L + C 5 g O C 4 l + C 4 h O C 5 g u C 4 m e C 5 g u C 4 p e C 4 o u C 4 t S A o V E V D S C k g X H U w M D N l X H U w M D N l I O C 4 i u C 4 t O C 5 i e C 4 m e C 4 q u C 5 i O C 4 p + C 4 m e C 4 r e C 4 t O C 5 g O C 4 p e C 5 h + C 4 g e C 4 l + C 4 o + C 4 r e C 4 m e C 4 t O C 4 g e C 4 q u C 5 j C A o R V R S T 0 4 p L 0 F 1 d G 9 S Z W 1 v d m V k Q 2 9 s d W 1 u c z E u e + C 5 g O C 4 q u C 4 m e C 4 r S D g u I L g u L L g u K I s O H 0 m c X V v d D s s J n F 1 b 3 Q 7 U 2 V j d G l v b j E v 4 L m A 4 L i X 4 L i E 4 L m C 4 L i Z 4 L m C 4 L i l 4 L i i 4 L i 1 I C h U R U N I K S B c d T A w M 2 V c d T A w M 2 U g 4 L i K 4 L i 0 4 L m J 4 L i Z 4 L i q 4 L m I 4 L i n 4 L i Z 4 L i t 4 L i 0 4 L m A 4 L i l 4 L m H 4 L i B 4 L i X 4 L i j 4 L i t 4 L i Z 4 L i 0 4 L i B 4 L i q 4 L m M I C h F V F J P T i k v Q X V 0 b 1 J l b W 9 2 Z W R D b 2 x 1 b W 5 z M S 5 7 4 L i b 4 L i j 4 L i 0 4 L i h 4 L i y 4 L i T I C j g u K v g u L j g u Y n g u J k p L D l 9 J n F 1 b 3 Q 7 L C Z x d W 9 0 O 1 N l Y 3 R p b 2 4 x L + C 5 g O C 4 l + C 4 h O C 5 g u C 4 m e C 5 g u C 4 p e C 4 o u C 4 t S A o V E V D S C k g X H U w M D N l X H U w M D N l I O C 4 i u C 4 t O C 5 i e C 4 m e C 4 q u C 5 i O C 4 p + C 4 m e C 4 r e C 4 t O C 5 g O C 4 p e C 5 h + C 4 g e C 4 l + C 4 o + C 4 r e C 4 m e C 4 t O C 4 g e C 4 q u C 5 j C A o R V R S T 0 4 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M 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y k v R G F 0 Y T I 4 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z K S 9 D a G F u Z 2 V k J T I w V H l w 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D g 0 O D E y M l o i I C 8 + P E V u d H J 5 I F R 5 c G U 9 I l J l b G F 0 a W 9 u c 2 h p c E l u Z m 9 D b 2 5 0 Y W l u Z X I i I F Z h b H V l P S J z e y Z x d W 9 0 O 2 N v b H V t b k N v d W 5 0 J n F 1 b 3 Q 7 O j E x L C Z x d W 9 0 O 2 t l e U N v b H V t b k 5 h b W V z J n F 1 b 3 Q 7 O l t d L C Z x d W 9 0 O 3 F 1 Z X J 5 U m V s Y X R p b 2 5 z a G l w c y Z x d W 9 0 O z p b X S w m c X V v d D t j b 2 x 1 b W 5 J Z G V u d G l 0 a W V z J n F 1 b 3 Q 7 O l s m c X V v d D t T Z W N 0 a W 9 u M S / g u J f g u K P g u L H g u J 7 g u K L g u L L g u I H g u K M g K F J F U 0 9 V U k M p I F x 1 M D A z Z V x 1 M D A z Z S D g u Y D g u K v g u K H g u L f g u K 3 g u I f g u Y H g u K P g u Y g g K E 1 J T k U p L 0 F 1 d G 9 S Z W 1 v d m V k Q 2 9 s d W 1 u c z E u e + C 4 q + C 4 p e C 4 s e C 4 g e C 4 l + C 4 o + C 4 s e C 4 n u C 4 o u C 5 j C w w f S Z x d W 9 0 O y w m c X V v d D t T Z W N 0 a W 9 u M S / g u J f g u K P g u L H g u J 7 g u K L g u L L g u I H g u K M g K F J F U 0 9 V U k M p I F x 1 M D A z Z V x 1 M D A z Z S D g u Y D g u K v g u K H g u L f g u K 3 g u I f g u Y H g u K P g u Y g g K E 1 J T k U p L 0 F 1 d G 9 S Z W 1 v d m V k Q 2 9 s d W 1 u c z E u e + C 5 g O C 4 m + C 4 t O C 4 l C w x f S Z x d W 9 0 O y w m c X V v d D t T Z W N 0 a W 9 u M S / g u J f g u K P g u L H g u J 7 g u K L g u L L g u I H g u K M g K F J F U 0 9 V U k M p I F x 1 M D A z Z V x 1 M D A z Z S D g u Y D g u K v g u K H g u L f g u K 3 g u I f g u Y H g u K P g u Y g g K E 1 J T k U p L 0 F 1 d G 9 S Z W 1 v d m V k Q 2 9 s d W 1 u c z E u e + C 4 q u C 4 u e C 4 h + C 4 q u C 4 u O C 4 l C w y f S Z x d W 9 0 O y w m c X V v d D t T Z W N 0 a W 9 u M S / g u J f g u K P g u L H g u J 7 g u K L g u L L g u I H g u K M g K F J F U 0 9 V U k M p I F x 1 M D A z Z V x 1 M D A z Z S D g u Y D g u K v g u K H g u L f g u K 3 g u I f g u Y H g u K P g u Y g g K E 1 J T k U p L 0 F 1 d G 9 S Z W 1 v d m V k Q 2 9 s d W 1 u c z E u e + C 4 l e C 5 i O C 4 s + C 4 q u C 4 u O C 4 l C w z f S Z x d W 9 0 O y w m c X V v d D t T Z W N 0 a W 9 u M S / g u J f g u K P g u L H g u J 7 g u K L g u L L g u I H g u K M g K F J F U 0 9 V U k M p I F x 1 M D A z Z V x 1 M D A z Z S D g u Y D g u K v g u K H g u L f g u K 3 g u I f g u Y H g u K P g u Y g g K E 1 J T k U p L 0 F 1 d G 9 S Z W 1 v d m V k Q 2 9 s d W 1 u c z E u e + C 4 p e C 5 i O C 4 s u C 4 q u C 4 u O C 4 l C w 0 f S Z x d W 9 0 O y w m c X V v d D t T Z W N 0 a W 9 u M S / g u J f g u K P g u L H g u J 7 g u K L g u L L g u I H g u K M g K F J F U 0 9 V U k M p I F x 1 M D A z Z V x 1 M D A z Z S D g u Y D g u K v g u K H g u L f g u K 3 g u I f g u Y H g u K P g u Y g g K E 1 J T k U p L 0 F 1 d G 9 S Z W 1 v d m V k Q 2 9 s d W 1 u c z E u e + C 5 g O C 4 m + C 4 p e C 4 t e C 5 i O C 4 o u C 4 m S D g u Y H g u J v g u K X g u I c s N X 0 m c X V v d D s s J n F 1 b 3 Q 7 U 2 V j d G l v b j E v 4 L i X 4 L i j 4 L i x 4 L i e 4 L i i 4 L i y 4 L i B 4 L i j I C h S R V N P V V J D K S B c d T A w M 2 V c d T A w M 2 U g 4 L m A 4 L i r 4 L i h 4 L i 3 4 L i t 4 L i H 4 L m B 4 L i j 4 L m I I C h N S U 5 F K S 9 B d X R v U m V t b 3 Z l Z E N v b H V t b n M x L n s l 4 L m A 4 L i b 4 L i l 4 L i 1 4 L m I 4 L i i 4 L i Z I O C 5 g e C 4 m + C 4 p e C 4 h y w 2 f S Z x d W 9 0 O y w m c X V v d D t T Z W N 0 a W 9 u M S / g u J f g u K P g u L H g u J 7 g u K L g u L L g u I H g u K M g K F J F U 0 9 V U k M p I F x 1 M D A z Z V x 1 M D A z Z S D g u Y D g u K v g u K H g u L f g u K 3 g u I f g u Y H g u K P g u Y g g K E 1 J T k U p L 0 F 1 d G 9 S Z W 1 v d m V k Q 2 9 s d W 1 u c z E u e + C 5 g O C 4 q u C 4 m e C 4 r S D g u I v g u L f g u Y n g u K 0 s N 3 0 m c X V v d D s s J n F 1 b 3 Q 7 U 2 V j d G l v b j E v 4 L i X 4 L i j 4 L i x 4 L i e 4 L i i 4 L i y 4 L i B 4 L i j I C h S R V N P V V J D K S B c d T A w M 2 V c d T A w M 2 U g 4 L m A 4 L i r 4 L i h 4 L i 3 4 L i t 4 L i H 4 L m B 4 L i j 4 L m I I C h N S U 5 F K S 9 B d X R v U m V t b 3 Z l Z E N v b H V t b n M x L n v g u Y D g u K r g u J n g u K 0 g 4 L i C 4 L i y 4 L i i L D h 9 J n F 1 b 3 Q 7 L C Z x d W 9 0 O 1 N l Y 3 R p b 2 4 x L + C 4 l + C 4 o + C 4 s e C 4 n u C 4 o u C 4 s u C 4 g e C 4 o y A o U k V T T 1 V S Q y k g X H U w M D N l X H U w M D N l I O C 5 g O C 4 q + C 4 o e C 4 t + C 4 r e C 4 h + C 5 g e C 4 o + C 5 i C A o T U l O R S k v Q X V 0 b 1 J l b W 9 2 Z W R D b 2 x 1 b W 5 z M S 5 7 4 L i b 4 L i j 4 L i 0 4 L i h 4 L i y 4 L i T I C j g u K v g u L j g u Y n g u J k p L D l 9 J n F 1 b 3 Q 7 L C Z x d W 9 0 O 1 N l Y 3 R p b 2 4 x L + C 4 l + C 4 o + C 4 s e C 4 n u C 4 o u C 4 s u C 4 g e C 4 o y A o U k V T T 1 V S Q y k g X H U w M D N l X H U w M D N l I O C 5 g O C 4 q + C 4 o e C 4 t + C 4 r e C 4 h + C 5 g e C 4 o + C 5 i C A o T U l O R S k v Q X V 0 b 1 J l b W 9 2 Z W R D b 2 x 1 b W 5 z M S 5 7 4 L i h 4 L i 5 4 L i l 4 L i E 4 L m I 4 L i y I C h c d T A w M j c w M D A g 4 L i a 4 L i y 4 L i X K S w x M H 0 m c X V v d D t d L C Z x d W 9 0 O 0 N v b H V t b k N v d W 5 0 J n F 1 b 3 Q 7 O j E x L C Z x d W 9 0 O 0 t l e U N v b H V t b k 5 h b W V z J n F 1 b 3 Q 7 O l t d L C Z x d W 9 0 O 0 N v b H V t b k l k Z W 5 0 a X R p Z X M m c X V v d D s 6 W y Z x d W 9 0 O 1 N l Y 3 R p b 2 4 x L + C 4 l + C 4 o + C 4 s e C 4 n u C 4 o u C 4 s u C 4 g e C 4 o y A o U k V T T 1 V S Q y k g X H U w M D N l X H U w M D N l I O C 5 g O C 4 q + C 4 o e C 4 t + C 4 r e C 4 h + C 5 g e C 4 o + C 5 i C A o T U l O R S k v Q X V 0 b 1 J l b W 9 2 Z W R D b 2 x 1 b W 5 z M S 5 7 4 L i r 4 L i l 4 L i x 4 L i B 4 L i X 4 L i j 4 L i x 4 L i e 4 L i i 4 L m M L D B 9 J n F 1 b 3 Q 7 L C Z x d W 9 0 O 1 N l Y 3 R p b 2 4 x L + C 4 l + C 4 o + C 4 s e C 4 n u C 4 o u C 4 s u C 4 g e C 4 o y A o U k V T T 1 V S Q y k g X H U w M D N l X H U w M D N l I O C 5 g O C 4 q + C 4 o e C 4 t + C 4 r e C 4 h + C 5 g e C 4 o + C 5 i C A o T U l O R S k v Q X V 0 b 1 J l b W 9 2 Z W R D b 2 x 1 b W 5 z M S 5 7 4 L m A 4 L i b 4 L i 0 4 L i U L D F 9 J n F 1 b 3 Q 7 L C Z x d W 9 0 O 1 N l Y 3 R p b 2 4 x L + C 4 l + C 4 o + C 4 s e C 4 n u C 4 o u C 4 s u C 4 g e C 4 o y A o U k V T T 1 V S Q y k g X H U w M D N l X H U w M D N l I O C 5 g O C 4 q + C 4 o e C 4 t + C 4 r e C 4 h + C 5 g e C 4 o + C 5 i C A o T U l O R S k v Q X V 0 b 1 J l b W 9 2 Z W R D b 2 x 1 b W 5 z M S 5 7 4 L i q 4 L i 5 4 L i H 4 L i q 4 L i 4 4 L i U L D J 9 J n F 1 b 3 Q 7 L C Z x d W 9 0 O 1 N l Y 3 R p b 2 4 x L + C 4 l + C 4 o + C 4 s e C 4 n u C 4 o u C 4 s u C 4 g e C 4 o y A o U k V T T 1 V S Q y k g X H U w M D N l X H U w M D N l I O C 5 g O C 4 q + C 4 o e C 4 t + C 4 r e C 4 h + C 5 g e C 4 o + C 5 i C A o T U l O R S k v Q X V 0 b 1 J l b W 9 2 Z W R D b 2 x 1 b W 5 z M S 5 7 4 L i V 4 L m I 4 L i z 4 L i q 4 L i 4 4 L i U L D N 9 J n F 1 b 3 Q 7 L C Z x d W 9 0 O 1 N l Y 3 R p b 2 4 x L + C 4 l + C 4 o + C 4 s e C 4 n u C 4 o u C 4 s u C 4 g e C 4 o y A o U k V T T 1 V S Q y k g X H U w M D N l X H U w M D N l I O C 5 g O C 4 q + C 4 o e C 4 t + C 4 r e C 4 h + C 5 g e C 4 o + C 5 i C A o T U l O R S k v Q X V 0 b 1 J l b W 9 2 Z W R D b 2 x 1 b W 5 z M S 5 7 4 L i l 4 L m I 4 L i y 4 L i q 4 L i 4 4 L i U L D R 9 J n F 1 b 3 Q 7 L C Z x d W 9 0 O 1 N l Y 3 R p b 2 4 x L + C 4 l + C 4 o + C 4 s e C 4 n u C 4 o u C 4 s u C 4 g e C 4 o y A o U k V T T 1 V S Q y k g X H U w M D N l X H U w M D N l I O C 5 g O C 4 q + C 4 o e C 4 t + C 4 r e C 4 h + C 5 g e C 4 o + C 5 i C A o T U l O R S k v Q X V 0 b 1 J l b W 9 2 Z W R D b 2 x 1 b W 5 z M S 5 7 4 L m A 4 L i b 4 L i l 4 L i 1 4 L m I 4 L i i 4 L i Z I O C 5 g e C 4 m + C 4 p e C 4 h y w 1 f S Z x d W 9 0 O y w m c X V v d D t T Z W N 0 a W 9 u M S / g u J f g u K P g u L H g u J 7 g u K L g u L L g u I H g u K M g K F J F U 0 9 V U k M p I F x 1 M D A z Z V x 1 M D A z Z S D g u Y D g u K v g u K H g u L f g u K 3 g u I f g u Y H g u K P g u Y g g K E 1 J T k U p L 0 F 1 d G 9 S Z W 1 v d m V k Q 2 9 s d W 1 u c z E u e y X g u Y D g u J v g u K X g u L X g u Y j g u K L g u J k g 4 L m B 4 L i b 4 L i l 4 L i H L D Z 9 J n F 1 b 3 Q 7 L C Z x d W 9 0 O 1 N l Y 3 R p b 2 4 x L + C 4 l + C 4 o + C 4 s e C 4 n u C 4 o u C 4 s u C 4 g e C 4 o y A o U k V T T 1 V S Q y k g X H U w M D N l X H U w M D N l I O C 5 g O C 4 q + C 4 o e C 4 t + C 4 r e C 4 h + C 5 g e C 4 o + C 5 i C A o T U l O R S k v Q X V 0 b 1 J l b W 9 2 Z W R D b 2 x 1 b W 5 z M S 5 7 4 L m A 4 L i q 4 L i Z 4 L i t I O C 4 i + C 4 t + C 5 i e C 4 r S w 3 f S Z x d W 9 0 O y w m c X V v d D t T Z W N 0 a W 9 u M S / g u J f g u K P g u L H g u J 7 g u K L g u L L g u I H g u K M g K F J F U 0 9 V U k M p I F x 1 M D A z Z V x 1 M D A z Z S D g u Y D g u K v g u K H g u L f g u K 3 g u I f g u Y H g u K P g u Y g g K E 1 J T k U p L 0 F 1 d G 9 S Z W 1 v d m V k Q 2 9 s d W 1 u c z E u e + C 5 g O C 4 q u C 4 m e C 4 r S D g u I L g u L L g u K I s O H 0 m c X V v d D s s J n F 1 b 3 Q 7 U 2 V j d G l v b j E v 4 L i X 4 L i j 4 L i x 4 L i e 4 L i i 4 L i y 4 L i B 4 L i j I C h S R V N P V V J D K S B c d T A w M 2 V c d T A w M 2 U g 4 L m A 4 L i r 4 L i h 4 L i 3 4 L i t 4 L i H 4 L m B 4 L i j 4 L m I I C h N S U 5 F K S 9 B d X R v U m V t b 3 Z l Z E N v b H V t b n M x L n v g u J v g u K P g u L T g u K H g u L L g u J M g K O C 4 q + C 4 u O C 5 i e C 4 m S k s O X 0 m c X V v d D s s J n F 1 b 3 Q 7 U 2 V j d G l v b j E v 4 L i X 4 L i j 4 L i x 4 L i e 4 L i i 4 L i y 4 L i B 4 L i j I C h S R V N P V V J D K S B c d T A w M 2 V c d T A w M 2 U g 4 L m A 4 L i r 4 L i h 4 L i 3 4 L i t 4 L i H 4 L m B 4 L i j 4 L m I I C h N S U 5 F K S 9 B d X R v U m V t b 3 Z l Z E N v b H V t b n M x L n v g u K H g u L n g u K X g u I T g u Y j g u L I g K F x 1 M D A y N z A w M C D g u J r g u L L g u J c p L D E w f S Z x d W 9 0 O 1 0 s J n F 1 b 3 Q 7 U m V s Y X R p b 2 5 z a G l w S W 5 m b y Z x d W 9 0 O z p b X X 0 i I C 8 + P C 9 T d G F i b G V F b n R y a W V z 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M 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z K S 9 E Y X R h M j E 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M y k v Q 2 h h b m d l Z C U y M F R 5 c G 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1 N T U x O T Y 4 W i I g L z 4 8 R W 5 0 c n k g V H l w Z T 0 i U m V s Y X R p b 2 5 z a G l w S W 5 m b 0 N v b n R h a W 5 l c i I g V m F s d W U 9 I n N 7 J n F 1 b 3 Q 7 Y 2 9 s d W 1 u Q 2 9 1 b n Q m c X V v d D s 6 M T E s J n F 1 b 3 Q 7 a 2 V 5 Q 2 9 s d W 1 u T m F t Z X M m c X V v d D s 6 W 1 0 s J n F 1 b 3 Q 7 c X V l c n l S Z W x h d G l v b n N o a X B z J n F 1 b 3 Q 7 O l t d L C Z x d W 9 0 O 2 N v b H V t b k l k Z W 5 0 a X R p Z X M m c X V v d D s 6 W y Z x d W 9 0 O 1 N l Y 3 R p b 2 4 x L + C 4 l + C 4 o + C 4 s e C 4 n u C 4 o u C 4 s u C 4 g e C 4 o y A o U k V T T 1 V S Q y k g X H U w M D N l X H U w M D N l I O C 4 n u C 4 p e C 4 s e C 4 h + C 4 h + C 4 s u C 4 m e C 5 g e C 4 p e C 4 s O C 4 q u C 4 s u C 4 m O C 4 s u C 4 o + C 4 k + C 4 u e C 4 m + C 5 g u C 4 o O C 4 h C A o R U 5 F U k c p L 0 F 1 d G 9 S Z W 1 v d m V k Q 2 9 s d W 1 u c z E u e + C 4 q + C 4 p e C 4 s e C 4 g e C 4 l + C 4 o + C 4 s e C 4 n u C 4 o u C 5 j C w w f S Z x d W 9 0 O y w m c X V v d D t T Z W N 0 a W 9 u M S / g u J f g u K P g u L H g u J 7 g u K L g u L L g u I H g u K M g K F J F U 0 9 V U k M p I F x 1 M D A z Z V x 1 M D A z Z S D g u J 7 g u K X g u L H g u I f g u I f g u L L g u J n g u Y H g u K X g u L D g u K r g u L L g u J j g u L L g u K P g u J P g u L n g u J v g u Y L g u K D g u I Q g K E V O R V J H K S 9 B d X R v U m V t b 3 Z l Z E N v b H V t b n M x L n v g u Y D g u J v g u L T g u J Q s M X 0 m c X V v d D s s J n F 1 b 3 Q 7 U 2 V j d G l v b j E v 4 L i X 4 L i j 4 L i x 4 L i e 4 L i i 4 L i y 4 L i B 4 L i j I C h S R V N P V V J D K S B c d T A w M 2 V c d T A w M 2 U g 4 L i e 4 L i l 4 L i x 4 L i H 4 L i H 4 L i y 4 L i Z 4 L m B 4 L i l 4 L i w 4 L i q 4 L i y 4 L i Y 4 L i y 4 L i j 4 L i T 4 L i 5 4 L i b 4 L m C 4 L i g 4 L i E I C h F T k V S R y k v Q X V 0 b 1 J l b W 9 2 Z W R D b 2 x 1 b W 5 z M S 5 7 4 L i q 4 L i 5 4 L i H 4 L i q 4 L i 4 4 L i U L D J 9 J n F 1 b 3 Q 7 L C Z x d W 9 0 O 1 N l Y 3 R p b 2 4 x L + C 4 l + C 4 o + C 4 s e C 4 n u C 4 o u C 4 s u C 4 g e C 4 o y A o U k V T T 1 V S Q y k g X H U w M D N l X H U w M D N l I O C 4 n u C 4 p e C 4 s e C 4 h + C 4 h + C 4 s u C 4 m e C 5 g e C 4 p e C 4 s O C 4 q u C 4 s u C 4 m O C 4 s u C 4 o + C 4 k + C 4 u e C 4 m + C 5 g u C 4 o O C 4 h C A o R U 5 F U k c p L 0 F 1 d G 9 S Z W 1 v d m V k Q 2 9 s d W 1 u c z E u e + C 4 l e C 5 i O C 4 s + C 4 q u C 4 u O C 4 l C w z f S Z x d W 9 0 O y w m c X V v d D t T Z W N 0 a W 9 u M S / g u J f g u K P g u L H g u J 7 g u K L g u L L g u I H g u K M g K F J F U 0 9 V U k M p I F x 1 M D A z Z V x 1 M D A z Z S D g u J 7 g u K X g u L H g u I f g u I f g u L L g u J n g u Y H g u K X g u L D g u K r g u L L g u J j g u L L g u K P g u J P g u L n g u J v g u Y L g u K D g u I Q g K E V O R V J H K S 9 B d X R v U m V t b 3 Z l Z E N v b H V t b n M x L n v g u K X g u Y j g u L L g u K r g u L j g u J Q s N H 0 m c X V v d D s s J n F 1 b 3 Q 7 U 2 V j d G l v b j E v 4 L i X 4 L i j 4 L i x 4 L i e 4 L i i 4 L i y 4 L i B 4 L i j I C h S R V N P V V J D K S B c d T A w M 2 V c d T A w M 2 U g 4 L i e 4 L i l 4 L i x 4 L i H 4 L i H 4 L i y 4 L i Z 4 L m B 4 L i l 4 L i w 4 L i q 4 L i y 4 L i Y 4 L i y 4 L i j 4 L i T 4 L i 5 4 L i b 4 L m C 4 L i g 4 L i E I C h F T k V S R y k v Q X V 0 b 1 J l b W 9 2 Z W R D b 2 x 1 b W 5 z M S 5 7 4 L m A 4 L i b 4 L i l 4 L i 1 4 L m I 4 L i i 4 L i Z I O C 5 g e C 4 m + C 4 p e C 4 h y w 1 f S Z x d W 9 0 O y w m c X V v d D t T Z W N 0 a W 9 u M S / g u J f g u K P g u L H g u J 7 g u K L g u L L g u I H g u K M g K F J F U 0 9 V U k M p I F x 1 M D A z Z V x 1 M D A z Z S D g u J 7 g u K X g u L H g u I f g u I f g u L L g u J n g u Y H g u K X g u L D g u K r g u L L g u J j g u L L g u K P g u J P g u L n g u J v g u Y L g u K D g u I Q g K E V O R V J H K S 9 B d X R v U m V t b 3 Z l Z E N v b H V t b n M x L n s l 4 L m A 4 L i b 4 L i l 4 L i 1 4 L m I 4 L i i 4 L i Z I O C 5 g e C 4 m + C 4 p e C 4 h y w 2 f S Z x d W 9 0 O y w m c X V v d D t T Z W N 0 a W 9 u M S / g u J f g u K P g u L H g u J 7 g u K L g u L L g u I H g u K M g K F J F U 0 9 V U k M p I F x 1 M D A z Z V x 1 M D A z Z S D g u J 7 g u K X g u L H g u I f g u I f g u L L g u J n g u Y H g u K X g u L D g u K r g u L L g u J j g u L L g u K P g u J P g u L n g u J v g u Y L g u K D g u I Q g K E V O R V J H K S 9 B d X R v U m V t b 3 Z l Z E N v b H V t b n M x L n v g u Y D g u K r g u J n g u K 0 g 4 L i L 4 L i 3 4 L m J 4 L i t L D d 9 J n F 1 b 3 Q 7 L C Z x d W 9 0 O 1 N l Y 3 R p b 2 4 x L + C 4 l + C 4 o + C 4 s e C 4 n u C 4 o u C 4 s u C 4 g e C 4 o y A o U k V T T 1 V S Q y k g X H U w M D N l X H U w M D N l I O C 4 n u C 4 p e C 4 s e C 4 h + C 4 h + C 4 s u C 4 m e C 5 g e C 4 p e C 4 s O C 4 q u C 4 s u C 4 m O C 4 s u C 4 o + C 4 k + C 4 u e C 4 m + C 5 g u C 4 o O C 4 h C A o R U 5 F U k c p L 0 F 1 d G 9 S Z W 1 v d m V k Q 2 9 s d W 1 u c z E u e + C 5 g O C 4 q u C 4 m e C 4 r S D g u I L g u L L g u K I s O H 0 m c X V v d D s s J n F 1 b 3 Q 7 U 2 V j d G l v b j E v 4 L i X 4 L i j 4 L i x 4 L i e 4 L i i 4 L i y 4 L i B 4 L i j I C h S R V N P V V J D K S B c d T A w M 2 V c d T A w M 2 U g 4 L i e 4 L i l 4 L i x 4 L i H 4 L i H 4 L i y 4 L i Z 4 L m B 4 L i l 4 L i w 4 L i q 4 L i y 4 L i Y 4 L i y 4 L i j 4 L i T 4 L i 5 4 L i b 4 L m C 4 L i g 4 L i E I C h F T k V S R y k v Q X V 0 b 1 J l b W 9 2 Z W R D b 2 x 1 b W 5 z M S 5 7 4 L i b 4 L i j 4 L i 0 4 L i h 4 L i y 4 L i T I C j g u K v g u L j g u Y n g u J k p L D l 9 J n F 1 b 3 Q 7 L C Z x d W 9 0 O 1 N l Y 3 R p b 2 4 x L + C 4 l + C 4 o + C 4 s e C 4 n u C 4 o u C 4 s u C 4 g e C 4 o y A o U k V T T 1 V S Q y k g X H U w M D N l X H U w M D N l I O C 4 n u C 4 p e C 4 s e C 4 h + C 4 h + C 4 s u C 4 m e C 5 g e C 4 p e C 4 s O C 4 q u C 4 s u C 4 m O C 4 s u C 4 o + C 4 k + C 4 u e C 4 m + C 5 g u C 4 o O C 4 h C A o R U 5 F U k c p L 0 F 1 d G 9 S Z W 1 v d m V k Q 2 9 s d W 1 u c z E u e + C 4 o e C 4 u e C 4 p e C 4 h O C 5 i O C 4 s i A o X H U w M D I 3 M D A w I O C 4 m u C 4 s u C 4 l y k s M T B 9 J n F 1 b 3 Q 7 X S w m c X V v d D t D b 2 x 1 b W 5 D b 3 V u d C Z x d W 9 0 O z o x M S w m c X V v d D t L Z X l D b 2 x 1 b W 5 O Y W 1 l c y Z x d W 9 0 O z p b X S w m c X V v d D t D b 2 x 1 b W 5 J Z G V u d G l 0 a W V z J n F 1 b 3 Q 7 O l s m c X V v d D t T Z W N 0 a W 9 u M S / g u J f g u K P g u L H g u J 7 g u K L g u L L g u I H g u K M g K F J F U 0 9 V U k M p I F x 1 M D A z Z V x 1 M D A z Z S D g u J 7 g u K X g u L H g u I f g u I f g u L L g u J n g u Y H g u K X g u L D g u K r g u L L g u J j g u L L g u K P g u J P g u L n g u J v g u Y L g u K D g u I Q g K E V O R V J H K S 9 B d X R v U m V t b 3 Z l Z E N v b H V t b n M x L n v g u K v g u K X g u L H g u I H g u J f g u K P g u L H g u J 7 g u K L g u Y w s M H 0 m c X V v d D s s J n F 1 b 3 Q 7 U 2 V j d G l v b j E v 4 L i X 4 L i j 4 L i x 4 L i e 4 L i i 4 L i y 4 L i B 4 L i j I C h S R V N P V V J D K S B c d T A w M 2 V c d T A w M 2 U g 4 L i e 4 L i l 4 L i x 4 L i H 4 L i H 4 L i y 4 L i Z 4 L m B 4 L i l 4 L i w 4 L i q 4 L i y 4 L i Y 4 L i y 4 L i j 4 L i T 4 L i 5 4 L i b 4 L m C 4 L i g 4 L i E I C h F T k V S R y k v Q X V 0 b 1 J l b W 9 2 Z W R D b 2 x 1 b W 5 z M S 5 7 4 L m A 4 L i b 4 L i 0 4 L i U L D F 9 J n F 1 b 3 Q 7 L C Z x d W 9 0 O 1 N l Y 3 R p b 2 4 x L + C 4 l + C 4 o + C 4 s e C 4 n u C 4 o u C 4 s u C 4 g e C 4 o y A o U k V T T 1 V S Q y k g X H U w M D N l X H U w M D N l I O C 4 n u C 4 p e C 4 s e C 4 h + C 4 h + C 4 s u C 4 m e C 5 g e C 4 p e C 4 s O C 4 q u C 4 s u C 4 m O C 4 s u C 4 o + C 4 k + C 4 u e C 4 m + C 5 g u C 4 o O C 4 h C A o R U 5 F U k c p L 0 F 1 d G 9 S Z W 1 v d m V k Q 2 9 s d W 1 u c z E u e + C 4 q u C 4 u e C 4 h + C 4 q u C 4 u O C 4 l C w y f S Z x d W 9 0 O y w m c X V v d D t T Z W N 0 a W 9 u M S / g u J f g u K P g u L H g u J 7 g u K L g u L L g u I H g u K M g K F J F U 0 9 V U k M p I F x 1 M D A z Z V x 1 M D A z Z S D g u J 7 g u K X g u L H g u I f g u I f g u L L g u J n g u Y H g u K X g u L D g u K r g u L L g u J j g u L L g u K P g u J P g u L n g u J v g u Y L g u K D g u I Q g K E V O R V J H K S 9 B d X R v U m V t b 3 Z l Z E N v b H V t b n M x L n v g u J X g u Y j g u L P g u K r g u L j g u J Q s M 3 0 m c X V v d D s s J n F 1 b 3 Q 7 U 2 V j d G l v b j E v 4 L i X 4 L i j 4 L i x 4 L i e 4 L i i 4 L i y 4 L i B 4 L i j I C h S R V N P V V J D K S B c d T A w M 2 V c d T A w M 2 U g 4 L i e 4 L i l 4 L i x 4 L i H 4 L i H 4 L i y 4 L i Z 4 L m B 4 L i l 4 L i w 4 L i q 4 L i y 4 L i Y 4 L i y 4 L i j 4 L i T 4 L i 5 4 L i b 4 L m C 4 L i g 4 L i E I C h F T k V S R y k v Q X V 0 b 1 J l b W 9 2 Z W R D b 2 x 1 b W 5 z M S 5 7 4 L i l 4 L m I 4 L i y 4 L i q 4 L i 4 4 L i U L D R 9 J n F 1 b 3 Q 7 L C Z x d W 9 0 O 1 N l Y 3 R p b 2 4 x L + C 4 l + C 4 o + C 4 s e C 4 n u C 4 o u C 4 s u C 4 g e C 4 o y A o U k V T T 1 V S Q y k g X H U w M D N l X H U w M D N l I O C 4 n u C 4 p e C 4 s e C 4 h + C 4 h + C 4 s u C 4 m e C 5 g e C 4 p e C 4 s O C 4 q u C 4 s u C 4 m O C 4 s u C 4 o + C 4 k + C 4 u e C 4 m + C 5 g u C 4 o O C 4 h C A o R U 5 F U k c p L 0 F 1 d G 9 S Z W 1 v d m V k Q 2 9 s d W 1 u c z E u e + C 5 g O C 4 m + C 4 p e C 4 t e C 5 i O C 4 o u C 4 m S D g u Y H g u J v g u K X g u I c s N X 0 m c X V v d D s s J n F 1 b 3 Q 7 U 2 V j d G l v b j E v 4 L i X 4 L i j 4 L i x 4 L i e 4 L i i 4 L i y 4 L i B 4 L i j I C h S R V N P V V J D K S B c d T A w M 2 V c d T A w M 2 U g 4 L i e 4 L i l 4 L i x 4 L i H 4 L i H 4 L i y 4 L i Z 4 L m B 4 L i l 4 L i w 4 L i q 4 L i y 4 L i Y 4 L i y 4 L i j 4 L i T 4 L i 5 4 L i b 4 L m C 4 L i g 4 L i E I C h F T k V S R y k v Q X V 0 b 1 J l b W 9 2 Z W R D b 2 x 1 b W 5 z M S 5 7 J e C 5 g O C 4 m + C 4 p e C 4 t e C 5 i O C 4 o u C 4 m S D g u Y H g u J v g u K X g u I c s N n 0 m c X V v d D s s J n F 1 b 3 Q 7 U 2 V j d G l v b j E v 4 L i X 4 L i j 4 L i x 4 L i e 4 L i i 4 L i y 4 L i B 4 L i j I C h S R V N P V V J D K S B c d T A w M 2 V c d T A w M 2 U g 4 L i e 4 L i l 4 L i x 4 L i H 4 L i H 4 L i y 4 L i Z 4 L m B 4 L i l 4 L i w 4 L i q 4 L i y 4 L i Y 4 L i y 4 L i j 4 L i T 4 L i 5 4 L i b 4 L m C 4 L i g 4 L i E I C h F T k V S R y k v Q X V 0 b 1 J l b W 9 2 Z W R D b 2 x 1 b W 5 z M S 5 7 4 L m A 4 L i q 4 L i Z 4 L i t I O C 4 i + C 4 t + C 5 i e C 4 r S w 3 f S Z x d W 9 0 O y w m c X V v d D t T Z W N 0 a W 9 u M S / g u J f g u K P g u L H g u J 7 g u K L g u L L g u I H g u K M g K F J F U 0 9 V U k M p I F x 1 M D A z Z V x 1 M D A z Z S D g u J 7 g u K X g u L H g u I f g u I f g u L L g u J n g u Y H g u K X g u L D g u K r g u L L g u J j g u L L g u K P g u J P g u L n g u J v g u Y L g u K D g u I Q g K E V O R V J H K S 9 B d X R v U m V t b 3 Z l Z E N v b H V t b n M x L n v g u Y D g u K r g u J n g u K 0 g 4 L i C 4 L i y 4 L i i L D h 9 J n F 1 b 3 Q 7 L C Z x d W 9 0 O 1 N l Y 3 R p b 2 4 x L + C 4 l + C 4 o + C 4 s e C 4 n u C 4 o u C 4 s u C 4 g e C 4 o y A o U k V T T 1 V S Q y k g X H U w M D N l X H U w M D N l I O C 4 n u C 4 p e C 4 s e C 4 h + C 4 h + C 4 s u C 4 m e C 5 g e C 4 p e C 4 s O C 4 q u C 4 s u C 4 m O C 4 s u C 4 o + C 4 k + C 4 u e C 4 m + C 5 g u C 4 o O C 4 h C A o R U 5 F U k c p L 0 F 1 d G 9 S Z W 1 v d m V k Q 2 9 s d W 1 u c z E u e + C 4 m + C 4 o + C 4 t O C 4 o e C 4 s u C 4 k y A o 4 L i r 4 L i 4 4 L m J 4 L i Z K S w 5 f S Z x d W 9 0 O y w m c X V v d D t T Z W N 0 a W 9 u M S / g u J f g u K P g u L H g u J 7 g u K L g u L L g u I H g u K M g K F J F U 0 9 V U k M p I F x 1 M D A z Z V x 1 M D A z Z S D g u J 7 g u K X g u L H g u I f g u I f g u L L g u J n g u Y H g u K X g u L D g u K r g u L L g u J j g u L L g u K P g u J P g u L n g u J v g u Y L g u K D g u I Q g K E V O R V J H K S 9 B d X R v U m V t b 3 Z l Z E N v b H V t b n M x L n v g u K H g u L n g u K X g u I T g u Y j g u L I g K F x 1 M D A y N z A w M C D g u J r g u L L g u J c p L D E w f S Z x d W 9 0 O 1 0 s J n F 1 b 3 Q 7 U m V s Y X R p b 2 5 z a G l w S W 5 m b y Z x d W 9 0 O z p b X X 0 i I C 8 + P C 9 T d G F i b G V F b n R y a W V z 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z K S 9 T b 3 V y Y 2 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M p L 0 R h d G E y M D 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M y 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j I 0 N T I 5 M 1 o i I C 8 + P E V u d H J 5 I F R 5 c G U 9 I l J l b G F 0 a W 9 u c 2 h p c E l u Z m 9 D b 2 5 0 Y W l u Z X I i I F Z h b H V l P S J z e y Z x d W 9 0 O 2 N v b H V t b k N v d W 5 0 J n F 1 b 3 Q 7 O j E x L C Z x d W 9 0 O 2 t l e U N v b H V t b k 5 h b W V z J n F 1 b 3 Q 7 O l t d L C Z x d W 9 0 O 3 F 1 Z X J 5 U m V s Y X R p b 2 5 z a G l w c y Z x d W 9 0 O z p b X S w m c X V v d D t j b 2 x 1 b W 5 J Z G V u d G l 0 a W V z J n F 1 b 3 Q 7 O l s m c X V v d D t T Z W N 0 a W 9 u M S / g u J j g u L j g u K P g u I H g u L T g u I j g u I H g u L L g u K P g u Y D g u I f g u L T g u J k g K E Z J T k N J Q U w p I F x 1 M D A z Z V x 1 M D A z Z S D g u Y D g u I f g u L T g u J n g u J f g u L j g u J n g u Y H g u K X g u L D g u K v g u K X g u L H g u I H g u J f g u K P g u L H g u J 7 g u K L g u Y w g K E Z J T i k v Q X V 0 b 1 J l b W 9 2 Z W R D b 2 x 1 b W 5 z M S 5 7 4 L i r 4 L i l 4 L i x 4 L i B 4 L i X 4 L i j 4 L i x 4 L i e 4 L i i 4 L m M L D B 9 J n F 1 b 3 Q 7 L C Z x d W 9 0 O 1 N l Y 3 R p b 2 4 x L + C 4 m O C 4 u O C 4 o + C 4 g e C 4 t O C 4 i O C 4 g e C 4 s u C 4 o + C 5 g O C 4 h + C 4 t O C 4 m S A o R k l O Q 0 l B T C k g X H U w M D N l X H U w M D N l I O C 5 g O C 4 h + C 4 t O C 4 m e C 4 l + C 4 u O C 4 m e C 5 g e C 4 p e C 4 s O C 4 q + C 4 p e C 4 s e C 4 g e C 4 l + C 4 o + C 4 s e C 4 n u C 4 o u C 5 j C A o R k l O K S 9 B d X R v U m V t b 3 Z l Z E N v b H V t b n M x L n v g u Y D g u J v g u L T g u J Q s M X 0 m c X V v d D s s J n F 1 b 3 Q 7 U 2 V j d G l v b j E v 4 L i Y 4 L i 4 4 L i j 4 L i B 4 L i 0 4 L i I 4 L i B 4 L i y 4 L i j 4 L m A 4 L i H 4 L i 0 4 L i Z I C h G S U 5 D S U F M K S B c d T A w M 2 V c d T A w M 2 U g 4 L m A 4 L i H 4 L i 0 4 L i Z 4 L i X 4 L i 4 4 L i Z 4 L m B 4 L i l 4 L i w 4 L i r 4 L i l 4 L i x 4 L i B 4 L i X 4 L i j 4 L i x 4 L i e 4 L i i 4 L m M I C h G S U 4 p L 0 F 1 d G 9 S Z W 1 v d m V k Q 2 9 s d W 1 u c z E u e + C 4 q u C 4 u e C 4 h + C 4 q u C 4 u O C 4 l C w y f S Z x d W 9 0 O y w m c X V v d D t T Z W N 0 a W 9 u M S / g u J j g u L j g u K P g u I H g u L T g u I j g u I H g u L L g u K P g u Y D g u I f g u L T g u J k g K E Z J T k N J Q U w p I F x 1 M D A z Z V x 1 M D A z Z S D g u Y D g u I f g u L T g u J n g u J f g u L j g u J n g u Y H g u K X g u L D g u K v g u K X g u L H g u I H g u J f g u K P g u L H g u J 7 g u K L g u Y w g K E Z J T i k v Q X V 0 b 1 J l b W 9 2 Z W R D b 2 x 1 b W 5 z M S 5 7 4 L i V 4 L m I 4 L i z 4 L i q 4 L i 4 4 L i U L D N 9 J n F 1 b 3 Q 7 L C Z x d W 9 0 O 1 N l Y 3 R p b 2 4 x L + C 4 m O C 4 u O C 4 o + C 4 g e C 4 t O C 4 i O C 4 g e C 4 s u C 4 o + C 5 g O C 4 h + C 4 t O C 4 m S A o R k l O Q 0 l B T C k g X H U w M D N l X H U w M D N l I O C 5 g O C 4 h + C 4 t O C 4 m e C 4 l + C 4 u O C 4 m e C 5 g e C 4 p e C 4 s O C 4 q + C 4 p e C 4 s e C 4 g e C 4 l + C 4 o + C 4 s e C 4 n u C 4 o u C 5 j C A o R k l O K S 9 B d X R v U m V t b 3 Z l Z E N v b H V t b n M x L n v g u K X g u Y j g u L L g u K r g u L j g u J Q s N H 0 m c X V v d D s s J n F 1 b 3 Q 7 U 2 V j d G l v b j E v 4 L i Y 4 L i 4 4 L i j 4 L i B 4 L i 0 4 L i I 4 L i B 4 L i y 4 L i j 4 L m A 4 L i H 4 L i 0 4 L i Z I C h G S U 5 D S U F M K S B c d T A w M 2 V c d T A w M 2 U g 4 L m A 4 L i H 4 L i 0 4 L i Z 4 L i X 4 L i 4 4 L i Z 4 L m B 4 L i l 4 L i w 4 L i r 4 L i l 4 L i x 4 L i B 4 L i X 4 L i j 4 L i x 4 L i e 4 L i i 4 L m M I C h G S U 4 p L 0 F 1 d G 9 S Z W 1 v d m V k Q 2 9 s d W 1 u c z E u e + C 5 g O C 4 m + C 4 p e C 4 t e C 5 i O C 4 o u C 4 m S D g u Y H g u J v g u K X g u I c s N X 0 m c X V v d D s s J n F 1 b 3 Q 7 U 2 V j d G l v b j E v 4 L i Y 4 L i 4 4 L i j 4 L i B 4 L i 0 4 L i I 4 L i B 4 L i y 4 L i j 4 L m A 4 L i H 4 L i 0 4 L i Z I C h G S U 5 D S U F M K S B c d T A w M 2 V c d T A w M 2 U g 4 L m A 4 L i H 4 L i 0 4 L i Z 4 L i X 4 L i 4 4 L i Z 4 L m B 4 L i l 4 L i w 4 L i r 4 L i l 4 L i x 4 L i B 4 L i X 4 L i j 4 L i x 4 L i e 4 L i i 4 L m M I C h G S U 4 p L 0 F 1 d G 9 S Z W 1 v d m V k Q 2 9 s d W 1 u c z E u e y X g u Y D g u J v g u K X g u L X g u Y j g u K L g u J k g 4 L m B 4 L i b 4 L i l 4 L i H L D Z 9 J n F 1 b 3 Q 7 L C Z x d W 9 0 O 1 N l Y 3 R p b 2 4 x L + C 4 m O C 4 u O C 4 o + C 4 g e C 4 t O C 4 i O C 4 g e C 4 s u C 4 o + C 5 g O C 4 h + C 4 t O C 4 m S A o R k l O Q 0 l B T C k g X H U w M D N l X H U w M D N l I O C 5 g O C 4 h + C 4 t O C 4 m e C 4 l + C 4 u O C 4 m e C 5 g e C 4 p e C 4 s O C 4 q + C 4 p e C 4 s e C 4 g e C 4 l + C 4 o + C 4 s e C 4 n u C 4 o u C 5 j C A o R k l O K S 9 B d X R v U m V t b 3 Z l Z E N v b H V t b n M x L n v g u Y D g u K r g u J n g u K 0 g 4 L i L 4 L i 3 4 L m J 4 L i t L D d 9 J n F 1 b 3 Q 7 L C Z x d W 9 0 O 1 N l Y 3 R p b 2 4 x L + C 4 m O C 4 u O C 4 o + C 4 g e C 4 t O C 4 i O C 4 g e C 4 s u C 4 o + C 5 g O C 4 h + C 4 t O C 4 m S A o R k l O Q 0 l B T C k g X H U w M D N l X H U w M D N l I O C 5 g O C 4 h + C 4 t O C 4 m e C 4 l + C 4 u O C 4 m e C 5 g e C 4 p e C 4 s O C 4 q + C 4 p e C 4 s e C 4 g e C 4 l + C 4 o + C 4 s e C 4 n u C 4 o u C 5 j C A o R k l O K S 9 B d X R v U m V t b 3 Z l Z E N v b H V t b n M x L n v g u Y D g u K r g u J n g u K 0 g 4 L i C 4 L i y 4 L i i L D h 9 J n F 1 b 3 Q 7 L C Z x d W 9 0 O 1 N l Y 3 R p b 2 4 x L + C 4 m O C 4 u O C 4 o + C 4 g e C 4 t O C 4 i O C 4 g e C 4 s u C 4 o + C 5 g O C 4 h + C 4 t O C 4 m S A o R k l O Q 0 l B T C k g X H U w M D N l X H U w M D N l I O C 5 g O C 4 h + C 4 t O C 4 m e C 4 l + C 4 u O C 4 m e C 5 g e C 4 p e C 4 s O C 4 q + C 4 p e C 4 s e C 4 g e C 4 l + C 4 o + C 4 s e C 4 n u C 4 o u C 5 j C A o R k l O K S 9 B d X R v U m V t b 3 Z l Z E N v b H V t b n M x L n v g u J v g u K P g u L T g u K H g u L L g u J M g K O C 4 q + C 4 u O C 5 i e C 4 m S k s O X 0 m c X V v d D s s J n F 1 b 3 Q 7 U 2 V j d G l v b j E v 4 L i Y 4 L i 4 4 L i j 4 L i B 4 L i 0 4 L i I 4 L i B 4 L i y 4 L i j 4 L m A 4 L i H 4 L i 0 4 L i Z I C h G S U 5 D S U F M K S B c d T A w M 2 V c d T A w M 2 U g 4 L m A 4 L i H 4 L i 0 4 L i Z 4 L i X 4 L i 4 4 L i Z 4 L m B 4 L i l 4 L i w 4 L i r 4 L i l 4 L i x 4 L i B 4 L i X 4 L i j 4 L i x 4 L i e 4 L i i 4 L m M I C h G S U 4 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Y D g u I f g u L T g u J n g u J f g u L j g u J n g u Y H g u K X g u L D g u K v g u K X g u L H g u I H g u J f g u K P g u L H g u J 7 g u K L g u Y w g K E Z J T i k v Q X V 0 b 1 J l b W 9 2 Z W R D b 2 x 1 b W 5 z M S 5 7 4 L i r 4 L i l 4 L i x 4 L i B 4 L i X 4 L i j 4 L i x 4 L i e 4 L i i 4 L m M L D B 9 J n F 1 b 3 Q 7 L C Z x d W 9 0 O 1 N l Y 3 R p b 2 4 x L + C 4 m O C 4 u O C 4 o + C 4 g e C 4 t O C 4 i O C 4 g e C 4 s u C 4 o + C 5 g O C 4 h + C 4 t O C 4 m S A o R k l O Q 0 l B T C k g X H U w M D N l X H U w M D N l I O C 5 g O C 4 h + C 4 t O C 4 m e C 4 l + C 4 u O C 4 m e C 5 g e C 4 p e C 4 s O C 4 q + C 4 p e C 4 s e C 4 g e C 4 l + C 4 o + C 4 s e C 4 n u C 4 o u C 5 j C A o R k l O K S 9 B d X R v U m V t b 3 Z l Z E N v b H V t b n M x L n v g u Y D g u J v g u L T g u J Q s M X 0 m c X V v d D s s J n F 1 b 3 Q 7 U 2 V j d G l v b j E v 4 L i Y 4 L i 4 4 L i j 4 L i B 4 L i 0 4 L i I 4 L i B 4 L i y 4 L i j 4 L m A 4 L i H 4 L i 0 4 L i Z I C h G S U 5 D S U F M K S B c d T A w M 2 V c d T A w M 2 U g 4 L m A 4 L i H 4 L i 0 4 L i Z 4 L i X 4 L i 4 4 L i Z 4 L m B 4 L i l 4 L i w 4 L i r 4 L i l 4 L i x 4 L i B 4 L i X 4 L i j 4 L i x 4 L i e 4 L i i 4 L m M I C h G S U 4 p L 0 F 1 d G 9 S Z W 1 v d m V k Q 2 9 s d W 1 u c z E u e + C 4 q u C 4 u e C 4 h + C 4 q u C 4 u O C 4 l C w y f S Z x d W 9 0 O y w m c X V v d D t T Z W N 0 a W 9 u M S / g u J j g u L j g u K P g u I H g u L T g u I j g u I H g u L L g u K P g u Y D g u I f g u L T g u J k g K E Z J T k N J Q U w p I F x 1 M D A z Z V x 1 M D A z Z S D g u Y D g u I f g u L T g u J n g u J f g u L j g u J n g u Y H g u K X g u L D g u K v g u K X g u L H g u I H g u J f g u K P g u L H g u J 7 g u K L g u Y w g K E Z J T i k v Q X V 0 b 1 J l b W 9 2 Z W R D b 2 x 1 b W 5 z M S 5 7 4 L i V 4 L m I 4 L i z 4 L i q 4 L i 4 4 L i U L D N 9 J n F 1 b 3 Q 7 L C Z x d W 9 0 O 1 N l Y 3 R p b 2 4 x L + C 4 m O C 4 u O C 4 o + C 4 g e C 4 t O C 4 i O C 4 g e C 4 s u C 4 o + C 5 g O C 4 h + C 4 t O C 4 m S A o R k l O Q 0 l B T C k g X H U w M D N l X H U w M D N l I O C 5 g O C 4 h + C 4 t O C 4 m e C 4 l + C 4 u O C 4 m e C 5 g e C 4 p e C 4 s O C 4 q + C 4 p e C 4 s e C 4 g e C 4 l + C 4 o + C 4 s e C 4 n u C 4 o u C 5 j C A o R k l O K S 9 B d X R v U m V t b 3 Z l Z E N v b H V t b n M x L n v g u K X g u Y j g u L L g u K r g u L j g u J Q s N H 0 m c X V v d D s s J n F 1 b 3 Q 7 U 2 V j d G l v b j E v 4 L i Y 4 L i 4 4 L i j 4 L i B 4 L i 0 4 L i I 4 L i B 4 L i y 4 L i j 4 L m A 4 L i H 4 L i 0 4 L i Z I C h G S U 5 D S U F M K S B c d T A w M 2 V c d T A w M 2 U g 4 L m A 4 L i H 4 L i 0 4 L i Z 4 L i X 4 L i 4 4 L i Z 4 L m B 4 L i l 4 L i w 4 L i r 4 L i l 4 L i x 4 L i B 4 L i X 4 L i j 4 L i x 4 L i e 4 L i i 4 L m M I C h G S U 4 p L 0 F 1 d G 9 S Z W 1 v d m V k Q 2 9 s d W 1 u c z E u e + C 5 g O C 4 m + C 4 p e C 4 t e C 5 i O C 4 o u C 4 m S D g u Y H g u J v g u K X g u I c s N X 0 m c X V v d D s s J n F 1 b 3 Q 7 U 2 V j d G l v b j E v 4 L i Y 4 L i 4 4 L i j 4 L i B 4 L i 0 4 L i I 4 L i B 4 L i y 4 L i j 4 L m A 4 L i H 4 L i 0 4 L i Z I C h G S U 5 D S U F M K S B c d T A w M 2 V c d T A w M 2 U g 4 L m A 4 L i H 4 L i 0 4 L i Z 4 L i X 4 L i 4 4 L i Z 4 L m B 4 L i l 4 L i w 4 L i r 4 L i l 4 L i x 4 L i B 4 L i X 4 L i j 4 L i x 4 L i e 4 L i i 4 L m M I C h G S U 4 p L 0 F 1 d G 9 S Z W 1 v d m V k Q 2 9 s d W 1 u c z E u e y X g u Y D g u J v g u K X g u L X g u Y j g u K L g u J k g 4 L m B 4 L i b 4 L i l 4 L i H L D Z 9 J n F 1 b 3 Q 7 L C Z x d W 9 0 O 1 N l Y 3 R p b 2 4 x L + C 4 m O C 4 u O C 4 o + C 4 g e C 4 t O C 4 i O C 4 g e C 4 s u C 4 o + C 5 g O C 4 h + C 4 t O C 4 m S A o R k l O Q 0 l B T C k g X H U w M D N l X H U w M D N l I O C 5 g O C 4 h + C 4 t O C 4 m e C 4 l + C 4 u O C 4 m e C 5 g e C 4 p e C 4 s O C 4 q + C 4 p e C 4 s e C 4 g e C 4 l + C 4 o + C 4 s e C 4 n u C 4 o u C 5 j C A o R k l O K S 9 B d X R v U m V t b 3 Z l Z E N v b H V t b n M x L n v g u Y D g u K r g u J n g u K 0 g 4 L i L 4 L i 3 4 L m J 4 L i t L D d 9 J n F 1 b 3 Q 7 L C Z x d W 9 0 O 1 N l Y 3 R p b 2 4 x L + C 4 m O C 4 u O C 4 o + C 4 g e C 4 t O C 4 i O C 4 g e C 4 s u C 4 o + C 5 g O C 4 h + C 4 t O C 4 m S A o R k l O Q 0 l B T C k g X H U w M D N l X H U w M D N l I O C 5 g O C 4 h + C 4 t O C 4 m e C 4 l + C 4 u O C 4 m e C 5 g e C 4 p e C 4 s O C 4 q + C 4 p e C 4 s e C 4 g e C 4 l + C 4 o + C 4 s e C 4 n u C 4 o u C 5 j C A o R k l O K S 9 B d X R v U m V t b 3 Z l Z E N v b H V t b n M x L n v g u Y D g u K r g u J n g u K 0 g 4 L i C 4 L i y 4 L i i L D h 9 J n F 1 b 3 Q 7 L C Z x d W 9 0 O 1 N l Y 3 R p b 2 4 x L + C 4 m O C 4 u O C 4 o + C 4 g e C 4 t O C 4 i O C 4 g e C 4 s u C 4 o + C 5 g O C 4 h + C 4 t O C 4 m S A o R k l O Q 0 l B T C k g X H U w M D N l X H U w M D N l I O C 5 g O C 4 h + C 4 t O C 4 m e C 4 l + C 4 u O C 4 m e C 5 g e C 4 p e C 4 s O C 4 q + C 4 p e C 4 s e C 4 g e C 4 l + C 4 o + C 4 s e C 4 n u C 4 o u C 5 j C A o R k l O K S 9 B d X R v U m V t b 3 Z l Z E N v b H V t b n M x L n v g u J v g u K P g u L T g u K H g u L L g u J M g K O C 4 q + C 4 u O C 5 i e C 4 m S k s O X 0 m c X V v d D s s J n F 1 b 3 Q 7 U 2 V j d G l v b j E v 4 L i Y 4 L i 4 4 L i j 4 L i B 4 L i 0 4 L i I 4 L i B 4 L i y 4 L i j 4 L m A 4 L i H 4 L i 0 4 L i Z I C h G S U 5 D S U F M K S B c d T A w M 2 V c d T A w M 2 U g 4 L m A 4 L i H 4 L i 0 4 L i Z 4 L i X 4 L i 4 4 L i Z 4 L m B 4 L i l 4 L i w 4 L i r 4 L i l 4 L i x 4 L i B 4 L i X 4 L i j 4 L i x 4 L i e 4 L i i 4 L m M I C h G S U 4 p L 0 F 1 d G 9 S Z W 1 v d m V k Q 2 9 s d W 1 u c z E u e + C 4 o e C 4 u e C 4 p e C 4 h O C 5 i O C 4 s i A o X H U w M D I 3 M D A w I O C 4 m u C 4 s u C 4 l y k s M T B 9 J n F 1 b 3 Q 7 X S w m c X V v d D t S Z W x h d G l v b n N o a X B J b m Z v J n F 1 b 3 Q 7 O l t d f S 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S 9 E Y X R h O 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M p L 0 N o Y W 5 n Z W Q l M j B U e X B 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2 N z E z N z I y 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4 m O C 4 m e C 4 s u C 4 h O C 4 s u C 4 o y A o Q k F O S y k v Q X V 0 b 1 J l b W 9 2 Z W R D b 2 x 1 b W 5 z M S 5 7 4 L i r 4 L i l 4 L i x 4 L i B 4 L i X 4 L i j 4 L i x 4 L i e 4 L i i 4 L m M L D B 9 J n F 1 b 3 Q 7 L C Z x d W 9 0 O 1 N l Y 3 R p b 2 4 x L + C 4 m O C 4 u O C 4 o + C 4 g e C 4 t O C 4 i O C 4 g e C 4 s u C 4 o + C 5 g O C 4 h + C 4 t O C 4 m S A o R k l O Q 0 l B T C k g X H U w M D N l X H U w M D N l I O C 4 m O C 4 m e C 4 s u C 4 h O C 4 s u C 4 o y A o Q k F O S y k v Q X V 0 b 1 J l b W 9 2 Z W R D b 2 x 1 b W 5 z M S 5 7 4 L m A 4 L i b 4 L i 0 4 L i U L D F 9 J n F 1 b 3 Q 7 L C Z x d W 9 0 O 1 N l Y 3 R p b 2 4 x L + C 4 m O C 4 u O C 4 o + C 4 g e C 4 t O C 4 i O C 4 g e C 4 s u C 4 o + C 5 g O C 4 h + C 4 t O C 4 m S A o R k l O Q 0 l B T C k g X H U w M D N l X H U w M D N l I O C 4 m O C 4 m e C 4 s u C 4 h O C 4 s u C 4 o y A o Q k F O S y k v Q X V 0 b 1 J l b W 9 2 Z W R D b 2 x 1 b W 5 z M S 5 7 4 L i q 4 L i 5 4 L i H 4 L i q 4 L i 4 4 L i U L D J 9 J n F 1 b 3 Q 7 L C Z x d W 9 0 O 1 N l Y 3 R p b 2 4 x L + C 4 m O C 4 u O C 4 o + C 4 g e C 4 t O C 4 i O C 4 g e C 4 s u C 4 o + C 5 g O C 4 h + C 4 t O C 4 m S A o R k l O Q 0 l B T C k g X H U w M D N l X H U w M D N l I O C 4 m O C 4 m e C 4 s u C 4 h O C 4 s u C 4 o y A o Q k F O S y k v Q X V 0 b 1 J l b W 9 2 Z W R D b 2 x 1 b W 5 z M S 5 7 4 L i V 4 L m I 4 L i z 4 L i q 4 L i 4 4 L i U L D N 9 J n F 1 b 3 Q 7 L C Z x d W 9 0 O 1 N l Y 3 R p b 2 4 x L + C 4 m O C 4 u O C 4 o + C 4 g e C 4 t O C 4 i O C 4 g e C 4 s u C 4 o + C 5 g O C 4 h + C 4 t O C 4 m S A o R k l O Q 0 l B T C k g X H U w M D N l X H U w M D N l I O C 4 m O C 4 m e C 4 s u C 4 h O C 4 s u C 4 o y A o Q k F O S y k v Q X V 0 b 1 J l b W 9 2 Z W R D b 2 x 1 b W 5 z M S 5 7 4 L i l 4 L m I 4 L i y 4 L i q 4 L i 4 4 L i U L D R 9 J n F 1 b 3 Q 7 L C Z x d W 9 0 O 1 N l Y 3 R p b 2 4 x L + C 4 m O C 4 u O C 4 o + C 4 g e C 4 t O C 4 i O C 4 g e C 4 s u C 4 o + C 5 g O C 4 h + C 4 t O C 4 m S A o R k l O Q 0 l B T C k g X H U w M D N l X H U w M D N l I O C 4 m O C 4 m e C 4 s u C 4 h O C 4 s u C 4 o y A o Q k F O S y k v Q X V 0 b 1 J l b W 9 2 Z W R D b 2 x 1 b W 5 z M S 5 7 4 L m A 4 L i b 4 L i l 4 L i 1 4 L m I 4 L i i 4 L i Z I O C 5 g e C 4 m + C 4 p e C 4 h y w 1 f S Z x d W 9 0 O y w m c X V v d D t T Z W N 0 a W 9 u M S / g u J j g u L j g u K P g u I H g u L T g u I j g u I H g u L L g u K P g u Y D g u I f g u L T g u J k g K E Z J T k N J Q U w p I F x 1 M D A z Z V x 1 M D A z Z S D g u J j g u J n g u L L g u I T g u L L g u K M g K E J B T k s p L 0 F 1 d G 9 S Z W 1 v d m V k Q 2 9 s d W 1 u c z E u e y X g u Y D g u J v g u K X g u L X g u Y j g u K L g u J k g 4 L m B 4 L i b 4 L i l 4 L i H L D Z 9 J n F 1 b 3 Q 7 L C Z x d W 9 0 O 1 N l Y 3 R p b 2 4 x L + C 4 m O C 4 u O C 4 o + C 4 g e C 4 t O C 4 i O C 4 g e C 4 s u C 4 o + C 5 g O C 4 h + C 4 t O C 4 m S A o R k l O Q 0 l B T C k g X H U w M D N l X H U w M D N l I O C 4 m O C 4 m e C 4 s u C 4 h O C 4 s u C 4 o y A o Q k F O S y k v Q X V 0 b 1 J l b W 9 2 Z W R D b 2 x 1 b W 5 z M S 5 7 4 L m A 4 L i q 4 L i Z 4 L i t I O C 4 i + C 4 t + C 5 i e C 4 r S w 3 f S Z x d W 9 0 O y w m c X V v d D t T Z W N 0 a W 9 u M S / g u J j g u L j g u K P g u I H g u L T g u I j g u I H g u L L g u K P g u Y D g u I f g u L T g u J k g K E Z J T k N J Q U w p I F x 1 M D A z Z V x 1 M D A z Z S D g u J j g u J n g u L L g u I T g u L L g u K M g K E J B T k s p L 0 F 1 d G 9 S Z W 1 v d m V k Q 2 9 s d W 1 u c z E u e + C 5 g O C 4 q u C 4 m e C 4 r S D g u I L g u L L g u K I s O H 0 m c X V v d D s s J n F 1 b 3 Q 7 U 2 V j d G l v b j E v 4 L i Y 4 L i 4 4 L i j 4 L i B 4 L i 0 4 L i I 4 L i B 4 L i y 4 L i j 4 L m A 4 L i H 4 L i 0 4 L i Z I C h G S U 5 D S U F M K S B c d T A w M 2 V c d T A w M 2 U g 4 L i Y 4 L i Z 4 L i y 4 L i E 4 L i y 4 L i j I C h C Q U 5 L K S 9 B d X R v U m V t b 3 Z l Z E N v b H V t b n M x L n v g u J v g u K P g u L T g u K H g u L L g u J M g K O C 4 q + C 4 u O C 5 i e C 4 m S k s O X 0 m c X V v d D s s J n F 1 b 3 Q 7 U 2 V j d G l v b j E v 4 L i Y 4 L i 4 4 L i j 4 L i B 4 L i 0 4 L i I 4 L i B 4 L i y 4 L i j 4 L m A 4 L i H 4 L i 0 4 L i Z I C h G S U 5 D S U F M K S B c d T A w M 2 V c d T A w M 2 U g 4 L i Y 4 L i Z 4 L i y 4 L i E 4 L i y 4 L i j I C h C Q U 5 L K S 9 B d X R v U m V t b 3 Z l Z E N v b H V t b n M x L n v g u K H g u L n g u K X g u I T g u Y j g u L I g K F x 1 M D A y N z A w M C D g u J r g u L L g u J c p L D E w f S Z x d W 9 0 O 1 0 s J n F 1 b 3 Q 7 Q 2 9 s d W 1 u Q 2 9 1 b n Q m c X V v d D s 6 M T E s J n F 1 b 3 Q 7 S 2 V 5 Q 2 9 s d W 1 u T m F t Z X M m c X V v d D s 6 W 1 0 s J n F 1 b 3 Q 7 Q 2 9 s d W 1 u S W R l b n R p d G l l c y Z x d W 9 0 O z p b J n F 1 b 3 Q 7 U 2 V j d G l v b j E v 4 L i Y 4 L i 4 4 L i j 4 L i B 4 L i 0 4 L i I 4 L i B 4 L i y 4 L i j 4 L m A 4 L i H 4 L i 0 4 L i Z I C h G S U 5 D S U F M K S B c d T A w M 2 V c d T A w M 2 U g 4 L i Y 4 L i Z 4 L i y 4 L i E 4 L i y 4 L i j I C h C Q U 5 L K S 9 B d X R v U m V t b 3 Z l Z E N v b H V t b n M x L n v g u K v g u K X g u L H g u I H g u J f g u K P g u L H g u J 7 g u K L g u Y w s M H 0 m c X V v d D s s J n F 1 b 3 Q 7 U 2 V j d G l v b j E v 4 L i Y 4 L i 4 4 L i j 4 L i B 4 L i 0 4 L i I 4 L i B 4 L i y 4 L i j 4 L m A 4 L i H 4 L i 0 4 L i Z I C h G S U 5 D S U F M K S B c d T A w M 2 V c d T A w M 2 U g 4 L i Y 4 L i Z 4 L i y 4 L i E 4 L i y 4 L i j I C h C Q U 5 L K S 9 B d X R v U m V t b 3 Z l Z E N v b H V t b n M x L n v g u Y D g u J v g u L T g u J Q s M X 0 m c X V v d D s s J n F 1 b 3 Q 7 U 2 V j d G l v b j E v 4 L i Y 4 L i 4 4 L i j 4 L i B 4 L i 0 4 L i I 4 L i B 4 L i y 4 L i j 4 L m A 4 L i H 4 L i 0 4 L i Z I C h G S U 5 D S U F M K S B c d T A w M 2 V c d T A w M 2 U g 4 L i Y 4 L i Z 4 L i y 4 L i E 4 L i y 4 L i j I C h C Q U 5 L K S 9 B d X R v U m V t b 3 Z l Z E N v b H V t b n M x L n v g u K r g u L n g u I f g u K r g u L j g u J Q s M n 0 m c X V v d D s s J n F 1 b 3 Q 7 U 2 V j d G l v b j E v 4 L i Y 4 L i 4 4 L i j 4 L i B 4 L i 0 4 L i I 4 L i B 4 L i y 4 L i j 4 L m A 4 L i H 4 L i 0 4 L i Z I C h G S U 5 D S U F M K S B c d T A w M 2 V c d T A w M 2 U g 4 L i Y 4 L i Z 4 L i y 4 L i E 4 L i y 4 L i j I C h C Q U 5 L K S 9 B d X R v U m V t b 3 Z l Z E N v b H V t b n M x L n v g u J X g u Y j g u L P g u K r g u L j g u J Q s M 3 0 m c X V v d D s s J n F 1 b 3 Q 7 U 2 V j d G l v b j E v 4 L i Y 4 L i 4 4 L i j 4 L i B 4 L i 0 4 L i I 4 L i B 4 L i y 4 L i j 4 L m A 4 L i H 4 L i 0 4 L i Z I C h G S U 5 D S U F M K S B c d T A w M 2 V c d T A w M 2 U g 4 L i Y 4 L i Z 4 L i y 4 L i E 4 L i y 4 L i j I C h C Q U 5 L K S 9 B d X R v U m V t b 3 Z l Z E N v b H V t b n M x L n v g u K X g u Y j g u L L g u K r g u L j g u J Q s N H 0 m c X V v d D s s J n F 1 b 3 Q 7 U 2 V j d G l v b j E v 4 L i Y 4 L i 4 4 L i j 4 L i B 4 L i 0 4 L i I 4 L i B 4 L i y 4 L i j 4 L m A 4 L i H 4 L i 0 4 L i Z I C h G S U 5 D S U F M K S B c d T A w M 2 V c d T A w M 2 U g 4 L i Y 4 L i Z 4 L i y 4 L i E 4 L i y 4 L i j I C h C Q U 5 L K S 9 B d X R v U m V t b 3 Z l Z E N v b H V t b n M x L n v g u Y D g u J v g u K X g u L X g u Y j g u K L g u J k g 4 L m B 4 L i b 4 L i l 4 L i H L D V 9 J n F 1 b 3 Q 7 L C Z x d W 9 0 O 1 N l Y 3 R p b 2 4 x L + C 4 m O C 4 u O C 4 o + C 4 g e C 4 t O C 4 i O C 4 g e C 4 s u C 4 o + C 5 g O C 4 h + C 4 t O C 4 m S A o R k l O Q 0 l B T C k g X H U w M D N l X H U w M D N l I O C 4 m O C 4 m e C 4 s u C 4 h O C 4 s u C 4 o y A o Q k F O S y k v Q X V 0 b 1 J l b W 9 2 Z W R D b 2 x 1 b W 5 z M S 5 7 J e C 5 g O C 4 m + C 4 p e C 4 t e C 5 i O C 4 o u C 4 m S D g u Y H g u J v g u K X g u I c s N n 0 m c X V v d D s s J n F 1 b 3 Q 7 U 2 V j d G l v b j E v 4 L i Y 4 L i 4 4 L i j 4 L i B 4 L i 0 4 L i I 4 L i B 4 L i y 4 L i j 4 L m A 4 L i H 4 L i 0 4 L i Z I C h G S U 5 D S U F M K S B c d T A w M 2 V c d T A w M 2 U g 4 L i Y 4 L i Z 4 L i y 4 L i E 4 L i y 4 L i j I C h C Q U 5 L K S 9 B d X R v U m V t b 3 Z l Z E N v b H V t b n M x L n v g u Y D g u K r g u J n g u K 0 g 4 L i L 4 L i 3 4 L m J 4 L i t L D d 9 J n F 1 b 3 Q 7 L C Z x d W 9 0 O 1 N l Y 3 R p b 2 4 x L + C 4 m O C 4 u O C 4 o + C 4 g e C 4 t O C 4 i O C 4 g e C 4 s u C 4 o + C 5 g O C 4 h + C 4 t O C 4 m S A o R k l O Q 0 l B T C k g X H U w M D N l X H U w M D N l I O C 4 m O C 4 m e C 4 s u C 4 h O C 4 s u C 4 o y A o Q k F O S y k v Q X V 0 b 1 J l b W 9 2 Z W R D b 2 x 1 b W 5 z M S 5 7 4 L m A 4 L i q 4 L i Z 4 L i t I O C 4 g u C 4 s u C 4 o i w 4 f S Z x d W 9 0 O y w m c X V v d D t T Z W N 0 a W 9 u M S / g u J j g u L j g u K P g u I H g u L T g u I j g u I H g u L L g u K P g u Y D g u I f g u L T g u J k g K E Z J T k N J Q U w p I F x 1 M D A z Z V x 1 M D A z Z S D g u J j g u J n g u L L g u I T g u L L g u K M g K E J B T k s p L 0 F 1 d G 9 S Z W 1 v d m V k Q 2 9 s d W 1 u c z E u e + C 4 m + C 4 o + C 4 t O C 4 o e C 4 s u C 4 k y A o 4 L i r 4 L i 4 4 L m J 4 L i Z K S w 5 f S Z x d W 9 0 O y w m c X V v d D t T Z W N 0 a W 9 u M S / g u J j g u L j g u K P g u I H g u L T g u I j g u I H g u L L g u K P g u Y D g u I f g u L T g u J k g K E Z J T k N J Q U w p I F x 1 M D A z Z V x 1 M D A z Z S D g u J j g u J n g u L L g u I T g u L L g u K M g K E J B T k s p L 0 F 1 d G 9 S Z W 1 v d m V k Q 2 9 s d W 1 u c z E u e + C 4 o e C 4 u e C 4 p e C 4 h O C 5 i O C 4 s i A o X H U w M D I 3 M D A w I O C 4 m u C 4 s u C 4 l y k s M T B 9 J n F 1 b 3 Q 7 X S w m c X V v d D t S Z W x h d G l v b n N o a X B J b m Z v J n F 1 b 3 Q 7 O l t d f S 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M 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L 0 R h d G E 3 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L 0 N o Y W 5 n Z W Q l M j B U e X B 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z A z M j g 4 N 1 o i I C 8 + P E V u d H J 5 I F R 5 c G U 9 I l J l b G F 0 a W 9 u c 2 h p c E l u Z m 9 D b 2 5 0 Y W l u Z X I i I F Z h b H V l P S J z e y Z x d W 9 0 O 2 N v b H V t b k N v d W 5 0 J n F 1 b 3 Q 7 O j E x L C Z x d W 9 0 O 2 t l e U N v b H V t b k 5 h b W V z J n F 1 b 3 Q 7 O l t d L C Z x d W 9 0 O 3 F 1 Z X J 5 U m V s Y X R p b 2 5 z a G l w c y Z x d W 9 0 O z p b X S w m c X V v d D t j b 2 x 1 b W 5 J Z G V u d G l 0 a W V z J n F 1 b 3 Q 7 O l s m c X V v d D t T Z W N 0 a W 9 u M S / g u J j g u L j g u K P g u I H g u L T g u I j g u I H g u L L g u K P g u Y D g u I f g u L T g u J k g K E Z J T k N J Q U w p I F x 1 M D A z Z V x 1 M D A z Z S D g u J v g u K P g u L D g u I H g u L H g u J n g u K D g u L H g u K L g u Y H g u K X g u L D g u J v g u K P g u L D g u I H g u L H g u J n g u I r g u L X g u K f g u L T g u J U g K E l O U 1 V S K S 9 B d X R v U m V t b 3 Z l Z E N v b H V t b n M x L n v g u K v g u K X g u L H g u I H g u J f g u K P g u L H g u J 7 g u K L g u Y w s M H 0 m c X V v d D s s J n F 1 b 3 Q 7 U 2 V j d G l v b j E v 4 L i Y 4 L i 4 4 L i j 4 L i B 4 L i 0 4 L i I 4 L i B 4 L i y 4 L i j 4 L m A 4 L i H 4 L i 0 4 L i Z I C h G S U 5 D S U F M K S B c d T A w M 2 V c d T A w M 2 U g 4 L i b 4 L i j 4 L i w 4 L i B 4 L i x 4 L i Z 4 L i g 4 L i x 4 L i i 4 L m B 4 L i l 4 L i w 4 L i b 4 L i j 4 L i w 4 L i B 4 L i x 4 L i Z 4 L i K 4 L i 1 4 L i n 4 L i 0 4 L i V I C h J T l N V U i k v Q X V 0 b 1 J l b W 9 2 Z W R D b 2 x 1 b W 5 z M S 5 7 4 L m A 4 L i b 4 L i 0 4 L i U L D F 9 J n F 1 b 3 Q 7 L C Z x d W 9 0 O 1 N l Y 3 R p b 2 4 x L + C 4 m O C 4 u O C 4 o + C 4 g e C 4 t O C 4 i O C 4 g e C 4 s u C 4 o + C 5 g O C 4 h + C 4 t O C 4 m S A o R k l O Q 0 l B T C k g X H U w M D N l X H U w M D N l I O C 4 m + C 4 o + C 4 s O C 4 g e C 4 s e C 4 m e C 4 o O C 4 s e C 4 o u C 5 g e C 4 p e C 4 s O C 4 m + C 4 o + C 4 s O C 4 g e C 4 s e C 4 m e C 4 i u C 4 t e C 4 p + C 4 t O C 4 l S A o S U 5 T V V I p L 0 F 1 d G 9 S Z W 1 v d m V k Q 2 9 s d W 1 u c z E u e + C 4 q u C 4 u e C 4 h + C 4 q u C 4 u O C 4 l C w y f S Z x d W 9 0 O y w m c X V v d D t T Z W N 0 a W 9 u M S / g u J j g u L j g u K P g u I H g u L T g u I j g u I H g u L L g u K P g u Y D g u I f g u L T g u J k g K E Z J T k N J Q U w p I F x 1 M D A z Z V x 1 M D A z Z S D g u J v g u K P g u L D g u I H g u L H g u J n g u K D g u L H g u K L g u Y H g u K X g u L D g u J v g u K P g u L D g u I H g u L H g u J n g u I r g u L X g u K f g u L T g u J U g K E l O U 1 V S K S 9 B d X R v U m V t b 3 Z l Z E N v b H V t b n M x L n v g u J X g u Y j g u L P g u K r g u L j g u J Q s M 3 0 m c X V v d D s s J n F 1 b 3 Q 7 U 2 V j d G l v b j E v 4 L i Y 4 L i 4 4 L i j 4 L i B 4 L i 0 4 L i I 4 L i B 4 L i y 4 L i j 4 L m A 4 L i H 4 L i 0 4 L i Z I C h G S U 5 D S U F M K S B c d T A w M 2 V c d T A w M 2 U g 4 L i b 4 L i j 4 L i w 4 L i B 4 L i x 4 L i Z 4 L i g 4 L i x 4 L i i 4 L m B 4 L i l 4 L i w 4 L i b 4 L i j 4 L i w 4 L i B 4 L i x 4 L i Z 4 L i K 4 L i 1 4 L i n 4 L i 0 4 L i V I C h J T l N V U i k v Q X V 0 b 1 J l b W 9 2 Z W R D b 2 x 1 b W 5 z M S 5 7 4 L i l 4 L m I 4 L i y 4 L i q 4 L i 4 4 L i U L D R 9 J n F 1 b 3 Q 7 L C Z x d W 9 0 O 1 N l Y 3 R p b 2 4 x L + C 4 m O C 4 u O C 4 o + C 4 g e C 4 t O C 4 i O C 4 g e C 4 s u C 4 o + C 5 g O C 4 h + C 4 t O C 4 m S A o R k l O Q 0 l B T C k g X H U w M D N l X H U w M D N l I O C 4 m + C 4 o + C 4 s O C 4 g e C 4 s e C 4 m e C 4 o O C 4 s e C 4 o u C 5 g e C 4 p e C 4 s O C 4 m + C 4 o + C 4 s O C 4 g e C 4 s e C 4 m e C 4 i u C 4 t e C 4 p + C 4 t O C 4 l S A o S U 5 T V V I p L 0 F 1 d G 9 S Z W 1 v d m V k Q 2 9 s d W 1 u c z E u e + C 5 g O C 4 m + C 4 p e C 4 t e C 5 i O C 4 o u C 4 m S D g u Y H g u J v g u K X g u I c s N X 0 m c X V v d D s s J n F 1 b 3 Q 7 U 2 V j d G l v b j E v 4 L i Y 4 L i 4 4 L i j 4 L i B 4 L i 0 4 L i I 4 L i B 4 L i y 4 L i j 4 L m A 4 L i H 4 L i 0 4 L i Z I C h G S U 5 D S U F M K S B c d T A w M 2 V c d T A w M 2 U g 4 L i b 4 L i j 4 L i w 4 L i B 4 L i x 4 L i Z 4 L i g 4 L i x 4 L i i 4 L m B 4 L i l 4 L i w 4 L i b 4 L i j 4 L i w 4 L i B 4 L i x 4 L i Z 4 L i K 4 L i 1 4 L i n 4 L i 0 4 L i V I C h J T l N V U i k v Q X V 0 b 1 J l b W 9 2 Z W R D b 2 x 1 b W 5 z M S 5 7 J e C 5 g O C 4 m + C 4 p e C 4 t e C 5 i O C 4 o u C 4 m S D g u Y H g u J v g u K X g u I c s N n 0 m c X V v d D s s J n F 1 b 3 Q 7 U 2 V j d G l v b j E v 4 L i Y 4 L i 4 4 L i j 4 L i B 4 L i 0 4 L i I 4 L i B 4 L i y 4 L i j 4 L m A 4 L i H 4 L i 0 4 L i Z I C h G S U 5 D S U F M K S B c d T A w M 2 V c d T A w M 2 U g 4 L i b 4 L i j 4 L i w 4 L i B 4 L i x 4 L i Z 4 L i g 4 L i x 4 L i i 4 L m B 4 L i l 4 L i w 4 L i b 4 L i j 4 L i w 4 L i B 4 L i x 4 L i Z 4 L i K 4 L i 1 4 L i n 4 L i 0 4 L i V I C h J T l N V U i k v Q X V 0 b 1 J l b W 9 2 Z W R D b 2 x 1 b W 5 z M S 5 7 4 L m A 4 L i q 4 L i Z 4 L i t I O C 4 i + C 4 t + C 5 i e C 4 r S w 3 f S Z x d W 9 0 O y w m c X V v d D t T Z W N 0 a W 9 u M S / g u J j g u L j g u K P g u I H g u L T g u I j g u I H g u L L g u K P g u Y D g u I f g u L T g u J k g K E Z J T k N J Q U w p I F x 1 M D A z Z V x 1 M D A z Z S D g u J v g u K P g u L D g u I H g u L H g u J n g u K D g u L H g u K L g u Y H g u K X g u L D g u J v g u K P g u L D g u I H g u L H g u J n g u I r g u L X g u K f g u L T g u J U g K E l O U 1 V S K S 9 B d X R v U m V t b 3 Z l Z E N v b H V t b n M x L n v g u Y D g u K r g u J n g u K 0 g 4 L i C 4 L i y 4 L i i L D h 9 J n F 1 b 3 Q 7 L C Z x d W 9 0 O 1 N l Y 3 R p b 2 4 x L + C 4 m O C 4 u O C 4 o + C 4 g e C 4 t O C 4 i O C 4 g e C 4 s u C 4 o + C 5 g O C 4 h + C 4 t O C 4 m S A o R k l O Q 0 l B T C k g X H U w M D N l X H U w M D N l I O C 4 m + C 4 o + C 4 s O C 4 g e C 4 s e C 4 m e C 4 o O C 4 s e C 4 o u C 5 g e C 4 p e C 4 s O C 4 m + C 4 o + C 4 s O C 4 g e C 4 s e C 4 m e C 4 i u C 4 t e C 4 p + C 4 t O C 4 l S A o S U 5 T V V I p L 0 F 1 d G 9 S Z W 1 v d m V k Q 2 9 s d W 1 u c z E u e + C 4 m + C 4 o + C 4 t O C 4 o e C 4 s u C 4 k y A o 4 L i r 4 L i 4 4 L m J 4 L i Z K S w 5 f S Z x d W 9 0 O y w m c X V v d D t T Z W N 0 a W 9 u M S / g u J j g u L j g u K P g u I H g u L T g u I j g u I H g u L L g u K P g u Y D g u I f g u L T g u J k g K E Z J T k N J Q U w p I F x 1 M D A z Z V x 1 M D A z Z S D g u J v g u K P g u L D g u I H g u L H g u J n g u K D g u L H g u K L g u Y H g u K X g u L D g u J v g u K P g u L D g u I H g u L H g u J n g u I r g u L X g u K f g u L T g u J U g K E l O U 1 V S K S 9 B d X R v U m V t b 3 Z l Z E N v b H V t b n M x L n v g u K H g u L n g u K X g u I T g u Y j g u L I g K F x 1 M D A y N z A w M C D g u J r g u L L g u J c p L D E w f S Z x d W 9 0 O 1 0 s J n F 1 b 3 Q 7 Q 2 9 s d W 1 u Q 2 9 1 b n Q m c X V v d D s 6 M T E s J n F 1 b 3 Q 7 S 2 V 5 Q 2 9 s d W 1 u T m F t Z X M m c X V v d D s 6 W 1 0 s J n F 1 b 3 Q 7 Q 2 9 s d W 1 u S W R l b n R p d G l l c y Z x d W 9 0 O z p b J n F 1 b 3 Q 7 U 2 V j d G l v b j E v 4 L i Y 4 L i 4 4 L i j 4 L i B 4 L i 0 4 L i I 4 L i B 4 L i y 4 L i j 4 L m A 4 L i H 4 L i 0 4 L i Z I C h G S U 5 D S U F M K S B c d T A w M 2 V c d T A w M 2 U g 4 L i b 4 L i j 4 L i w 4 L i B 4 L i x 4 L i Z 4 L i g 4 L i x 4 L i i 4 L m B 4 L i l 4 L i w 4 L i b 4 L i j 4 L i w 4 L i B 4 L i x 4 L i Z 4 L i K 4 L i 1 4 L i n 4 L i 0 4 L i V I C h J T l N V U i k v Q X V 0 b 1 J l b W 9 2 Z W R D b 2 x 1 b W 5 z M S 5 7 4 L i r 4 L i l 4 L i x 4 L i B 4 L i X 4 L i j 4 L i x 4 L i e 4 L i i 4 L m M L D B 9 J n F 1 b 3 Q 7 L C Z x d W 9 0 O 1 N l Y 3 R p b 2 4 x L + C 4 m O C 4 u O C 4 o + C 4 g e C 4 t O C 4 i O C 4 g e C 4 s u C 4 o + C 5 g O C 4 h + C 4 t O C 4 m S A o R k l O Q 0 l B T C k g X H U w M D N l X H U w M D N l I O C 4 m + C 4 o + C 4 s O C 4 g e C 4 s e C 4 m e C 4 o O C 4 s e C 4 o u C 5 g e C 4 p e C 4 s O C 4 m + C 4 o + C 4 s O C 4 g e C 4 s e C 4 m e C 4 i u C 4 t e C 4 p + C 4 t O C 4 l S A o S U 5 T V V I p L 0 F 1 d G 9 S Z W 1 v d m V k Q 2 9 s d W 1 u c z E u e + C 5 g O C 4 m + C 4 t O C 4 l C w x f S Z x d W 9 0 O y w m c X V v d D t T Z W N 0 a W 9 u M S / g u J j g u L j g u K P g u I H g u L T g u I j g u I H g u L L g u K P g u Y D g u I f g u L T g u J k g K E Z J T k N J Q U w p I F x 1 M D A z Z V x 1 M D A z Z S D g u J v g u K P g u L D g u I H g u L H g u J n g u K D g u L H g u K L g u Y H g u K X g u L D g u J v g u K P g u L D g u I H g u L H g u J n g u I r g u L X g u K f g u L T g u J U g K E l O U 1 V S K S 9 B d X R v U m V t b 3 Z l Z E N v b H V t b n M x L n v g u K r g u L n g u I f g u K r g u L j g u J Q s M n 0 m c X V v d D s s J n F 1 b 3 Q 7 U 2 V j d G l v b j E v 4 L i Y 4 L i 4 4 L i j 4 L i B 4 L i 0 4 L i I 4 L i B 4 L i y 4 L i j 4 L m A 4 L i H 4 L i 0 4 L i Z I C h G S U 5 D S U F M K S B c d T A w M 2 V c d T A w M 2 U g 4 L i b 4 L i j 4 L i w 4 L i B 4 L i x 4 L i Z 4 L i g 4 L i x 4 L i i 4 L m B 4 L i l 4 L i w 4 L i b 4 L i j 4 L i w 4 L i B 4 L i x 4 L i Z 4 L i K 4 L i 1 4 L i n 4 L i 0 4 L i V I C h J T l N V U i k v Q X V 0 b 1 J l b W 9 2 Z W R D b 2 x 1 b W 5 z M S 5 7 4 L i V 4 L m I 4 L i z 4 L i q 4 L i 4 4 L i U L D N 9 J n F 1 b 3 Q 7 L C Z x d W 9 0 O 1 N l Y 3 R p b 2 4 x L + C 4 m O C 4 u O C 4 o + C 4 g e C 4 t O C 4 i O C 4 g e C 4 s u C 4 o + C 5 g O C 4 h + C 4 t O C 4 m S A o R k l O Q 0 l B T C k g X H U w M D N l X H U w M D N l I O C 4 m + C 4 o + C 4 s O C 4 g e C 4 s e C 4 m e C 4 o O C 4 s e C 4 o u C 5 g e C 4 p e C 4 s O C 4 m + C 4 o + C 4 s O C 4 g e C 4 s e C 4 m e C 4 i u C 4 t e C 4 p + C 4 t O C 4 l S A o S U 5 T V V I p L 0 F 1 d G 9 S Z W 1 v d m V k Q 2 9 s d W 1 u c z E u e + C 4 p e C 5 i O C 4 s u C 4 q u C 4 u O C 4 l C w 0 f S Z x d W 9 0 O y w m c X V v d D t T Z W N 0 a W 9 u M S / g u J j g u L j g u K P g u I H g u L T g u I j g u I H g u L L g u K P g u Y D g u I f g u L T g u J k g K E Z J T k N J Q U w p I F x 1 M D A z Z V x 1 M D A z Z S D g u J v g u K P g u L D g u I H g u L H g u J n g u K D g u L H g u K L g u Y H g u K X g u L D g u J v g u K P g u L D g u I H g u L H g u J n g u I r g u L X g u K f g u L T g u J U g K E l O U 1 V S K S 9 B d X R v U m V t b 3 Z l Z E N v b H V t b n M x L n v g u Y D g u J v g u K X g u L X g u Y j g u K L g u J k g 4 L m B 4 L i b 4 L i l 4 L i H L D V 9 J n F 1 b 3 Q 7 L C Z x d W 9 0 O 1 N l Y 3 R p b 2 4 x L + C 4 m O C 4 u O C 4 o + C 4 g e C 4 t O C 4 i O C 4 g e C 4 s u C 4 o + C 5 g O C 4 h + C 4 t O C 4 m S A o R k l O Q 0 l B T C k g X H U w M D N l X H U w M D N l I O C 4 m + C 4 o + C 4 s O C 4 g e C 4 s e C 4 m e C 4 o O C 4 s e C 4 o u C 5 g e C 4 p e C 4 s O C 4 m + C 4 o + C 4 s O C 4 g e C 4 s e C 4 m e C 4 i u C 4 t e C 4 p + C 4 t O C 4 l S A o S U 5 T V V I p L 0 F 1 d G 9 S Z W 1 v d m V k Q 2 9 s d W 1 u c z E u e y X g u Y D g u J v g u K X g u L X g u Y j g u K L g u J k g 4 L m B 4 L i b 4 L i l 4 L i H L D Z 9 J n F 1 b 3 Q 7 L C Z x d W 9 0 O 1 N l Y 3 R p b 2 4 x L + C 4 m O C 4 u O C 4 o + C 4 g e C 4 t O C 4 i O C 4 g e C 4 s u C 4 o + C 5 g O C 4 h + C 4 t O C 4 m S A o R k l O Q 0 l B T C k g X H U w M D N l X H U w M D N l I O C 4 m + C 4 o + C 4 s O C 4 g e C 4 s e C 4 m e C 4 o O C 4 s e C 4 o u C 5 g e C 4 p e C 4 s O C 4 m + C 4 o + C 4 s O C 4 g e C 4 s e C 4 m e C 4 i u C 4 t e C 4 p + C 4 t O C 4 l S A o S U 5 T V V I p L 0 F 1 d G 9 S Z W 1 v d m V k Q 2 9 s d W 1 u c z E u e + C 5 g O C 4 q u C 4 m e C 4 r S D g u I v g u L f g u Y n g u K 0 s N 3 0 m c X V v d D s s J n F 1 b 3 Q 7 U 2 V j d G l v b j E v 4 L i Y 4 L i 4 4 L i j 4 L i B 4 L i 0 4 L i I 4 L i B 4 L i y 4 L i j 4 L m A 4 L i H 4 L i 0 4 L i Z I C h G S U 5 D S U F M K S B c d T A w M 2 V c d T A w M 2 U g 4 L i b 4 L i j 4 L i w 4 L i B 4 L i x 4 L i Z 4 L i g 4 L i x 4 L i i 4 L m B 4 L i l 4 L i w 4 L i b 4 L i j 4 L i w 4 L i B 4 L i x 4 L i Z 4 L i K 4 L i 1 4 L i n 4 L i 0 4 L i V I C h J T l N V U i k v Q X V 0 b 1 J l b W 9 2 Z W R D b 2 x 1 b W 5 z M S 5 7 4 L m A 4 L i q 4 L i Z 4 L i t I O C 4 g u C 4 s u C 4 o i w 4 f S Z x d W 9 0 O y w m c X V v d D t T Z W N 0 a W 9 u M S / g u J j g u L j g u K P g u I H g u L T g u I j g u I H g u L L g u K P g u Y D g u I f g u L T g u J k g K E Z J T k N J Q U w p I F x 1 M D A z Z V x 1 M D A z Z S D g u J v g u K P g u L D g u I H g u L H g u J n g u K D g u L H g u K L g u Y H g u K X g u L D g u J v g u K P g u L D g u I H g u L H g u J n g u I r g u L X g u K f g u L T g u J U g K E l O U 1 V S K S 9 B d X R v U m V t b 3 Z l Z E N v b H V t b n M x L n v g u J v g u K P g u L T g u K H g u L L g u J M g K O C 4 q + C 4 u O C 5 i e C 4 m S k s O X 0 m c X V v d D s s J n F 1 b 3 Q 7 U 2 V j d G l v b j E v 4 L i Y 4 L i 4 4 L i j 4 L i B 4 L i 0 4 L i I 4 L i B 4 L i y 4 L i j 4 L m A 4 L i H 4 L i 0 4 L i Z I C h G S U 5 D S U F M K S B c d T A w M 2 V c d T A w M 2 U g 4 L i b 4 L i j 4 L i w 4 L i B 4 L i x 4 L i Z 4 L i g 4 L i x 4 L i i 4 L m B 4 L i l 4 L i w 4 L i b 4 L i j 4 L i w 4 L i B 4 L i x 4 L i Z 4 L i K 4 L i 1 4 L i n 4 L i 0 4 L i V I C h J T l N V U i 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z K S 9 E Y X R h O 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y 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3 N j k 2 M j I 2 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g e C 4 s u C 4 o + C 5 g e C 4 n u C 4 l + C 4 o u C 5 j C A o S E V M V E g p L 0 F 1 d G 9 S Z W 1 v d m V k Q 2 9 s d W 1 u c z E u e + C 4 q + C 4 p e C 4 s e C 4 g e C 4 l + C 4 o + C 4 s e C 4 n u C 4 o u C 5 j C w w f S Z x d W 9 0 O y w m c X V v d D t T Z W N 0 a W 9 u M S / g u J r g u K P g u L T g u I H g u L L g u K M g K F N F U l Z J Q 0 U p I F x 1 M D A z Z V x 1 M D A z Z S D g u I H g u L L g u K P g u Y H g u J 7 g u J f g u K L g u Y w g K E h F T F R I K S 9 B d X R v U m V t b 3 Z l Z E N v b H V t b n M x L n v g u Y D g u J v g u L T g u J Q s M X 0 m c X V v d D s s J n F 1 b 3 Q 7 U 2 V j d G l v b j E v 4 L i a 4 L i j 4 L i 0 4 L i B 4 L i y 4 L i j I C h T R V J W S U N F K S B c d T A w M 2 V c d T A w M 2 U g 4 L i B 4 L i y 4 L i j 4 L m B 4 L i e 4 L i X 4 L i i 4 L m M I C h I R U x U S C k v Q X V 0 b 1 J l b W 9 2 Z W R D b 2 x 1 b W 5 z M S 5 7 4 L i q 4 L i 5 4 L i H 4 L i q 4 L i 4 4 L i U L D J 9 J n F 1 b 3 Q 7 L C Z x d W 9 0 O 1 N l Y 3 R p b 2 4 x L + C 4 m u C 4 o + C 4 t O C 4 g e C 4 s u C 4 o y A o U 0 V S V k l D R S k g X H U w M D N l X H U w M D N l I O C 4 g e C 4 s u C 4 o + C 5 g e C 4 n u C 4 l + C 4 o u C 5 j C A o S E V M V E g p L 0 F 1 d G 9 S Z W 1 v d m V k Q 2 9 s d W 1 u c z E u e + C 4 l e C 5 i O C 4 s + C 4 q u C 4 u O C 4 l C w z f S Z x d W 9 0 O y w m c X V v d D t T Z W N 0 a W 9 u M S / g u J r g u K P g u L T g u I H g u L L g u K M g K F N F U l Z J Q 0 U p I F x 1 M D A z Z V x 1 M D A z Z S D g u I H g u L L g u K P g u Y H g u J 7 g u J f g u K L g u Y w g K E h F T F R I K S 9 B d X R v U m V t b 3 Z l Z E N v b H V t b n M x L n v g u K X g u Y j g u L L g u K r g u L j g u J Q s N H 0 m c X V v d D s s J n F 1 b 3 Q 7 U 2 V j d G l v b j E v 4 L i a 4 L i j 4 L i 0 4 L i B 4 L i y 4 L i j I C h T R V J W S U N F K S B c d T A w M 2 V c d T A w M 2 U g 4 L i B 4 L i y 4 L i j 4 L m B 4 L i e 4 L i X 4 L i i 4 L m M I C h I R U x U S C k v Q X V 0 b 1 J l b W 9 2 Z W R D b 2 x 1 b W 5 z M S 5 7 4 L m A 4 L i b 4 L i l 4 L i 1 4 L m I 4 L i i 4 L i Z I O C 5 g e C 4 m + C 4 p e C 4 h y w 1 f S Z x d W 9 0 O y w m c X V v d D t T Z W N 0 a W 9 u M S / g u J r g u K P g u L T g u I H g u L L g u K M g K F N F U l Z J Q 0 U p I F x 1 M D A z Z V x 1 M D A z Z S D g u I H g u L L g u K P g u Y H g u J 7 g u J f g u K L g u Y w g K E h F T F R I K S 9 B d X R v U m V t b 3 Z l Z E N v b H V t b n M x L n s l 4 L m A 4 L i b 4 L i l 4 L i 1 4 L m I 4 L i i 4 L i Z I O C 5 g e C 4 m + C 4 p e C 4 h y w 2 f S Z x d W 9 0 O y w m c X V v d D t T Z W N 0 a W 9 u M S / g u J r g u K P g u L T g u I H g u L L g u K M g K F N F U l Z J Q 0 U p I F x 1 M D A z Z V x 1 M D A z Z S D g u I H g u L L g u K P g u Y H g u J 7 g u J f g u K L g u Y w g K E h F T F R I K S 9 B d X R v U m V t b 3 Z l Z E N v b H V t b n M x L n v g u Y D g u K r g u J n g u K 0 g 4 L i L 4 L i 3 4 L m J 4 L i t L D d 9 J n F 1 b 3 Q 7 L C Z x d W 9 0 O 1 N l Y 3 R p b 2 4 x L + C 4 m u C 4 o + C 4 t O C 4 g e C 4 s u C 4 o y A o U 0 V S V k l D R S k g X H U w M D N l X H U w M D N l I O C 4 g e C 4 s u C 4 o + C 5 g e C 4 n u C 4 l + C 4 o u C 5 j C A o S E V M V E g p L 0 F 1 d G 9 S Z W 1 v d m V k Q 2 9 s d W 1 u c z E u e + C 5 g O C 4 q u C 4 m e C 4 r S D g u I L g u L L g u K I s O H 0 m c X V v d D s s J n F 1 b 3 Q 7 U 2 V j d G l v b j E v 4 L i a 4 L i j 4 L i 0 4 L i B 4 L i y 4 L i j I C h T R V J W S U N F K S B c d T A w M 2 V c d T A w M 2 U g 4 L i B 4 L i y 4 L i j 4 L m B 4 L i e 4 L i X 4 L i i 4 L m M I C h I R U x U S C k v Q X V 0 b 1 J l b W 9 2 Z W R D b 2 x 1 b W 5 z M S 5 7 4 L i b 4 L i j 4 L i 0 4 L i h 4 L i y 4 L i T I C j g u K v g u L j g u Y n g u J k p L D l 9 J n F 1 b 3 Q 7 L C Z x d W 9 0 O 1 N l Y 3 R p b 2 4 x L + C 4 m u C 4 o + C 4 t O C 4 g e C 4 s u C 4 o y A o U 0 V S V k l D R S k g X H U w M D N l X H U w M D N l I O C 4 g e C 4 s u C 4 o + C 5 g e C 4 n u C 4 l + C 4 o u C 5 j C A o S E V M V E g 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H g u L L g u K P g u Y H g u J 7 g u J f g u K L g u Y w g K E h F T F R I K S 9 B d X R v U m V t b 3 Z l Z E N v b H V t b n M x L n v g u K v g u K X g u L H g u I H g u J f g u K P g u L H g u J 7 g u K L g u Y w s M H 0 m c X V v d D s s J n F 1 b 3 Q 7 U 2 V j d G l v b j E v 4 L i a 4 L i j 4 L i 0 4 L i B 4 L i y 4 L i j I C h T R V J W S U N F K S B c d T A w M 2 V c d T A w M 2 U g 4 L i B 4 L i y 4 L i j 4 L m B 4 L i e 4 L i X 4 L i i 4 L m M I C h I R U x U S C k v Q X V 0 b 1 J l b W 9 2 Z W R D b 2 x 1 b W 5 z M S 5 7 4 L m A 4 L i b 4 L i 0 4 L i U L D F 9 J n F 1 b 3 Q 7 L C Z x d W 9 0 O 1 N l Y 3 R p b 2 4 x L + C 4 m u C 4 o + C 4 t O C 4 g e C 4 s u C 4 o y A o U 0 V S V k l D R S k g X H U w M D N l X H U w M D N l I O C 4 g e C 4 s u C 4 o + C 5 g e C 4 n u C 4 l + C 4 o u C 5 j C A o S E V M V E g p L 0 F 1 d G 9 S Z W 1 v d m V k Q 2 9 s d W 1 u c z E u e + C 4 q u C 4 u e C 4 h + C 4 q u C 4 u O C 4 l C w y f S Z x d W 9 0 O y w m c X V v d D t T Z W N 0 a W 9 u M S / g u J r g u K P g u L T g u I H g u L L g u K M g K F N F U l Z J Q 0 U p I F x 1 M D A z Z V x 1 M D A z Z S D g u I H g u L L g u K P g u Y H g u J 7 g u J f g u K L g u Y w g K E h F T F R I K S 9 B d X R v U m V t b 3 Z l Z E N v b H V t b n M x L n v g u J X g u Y j g u L P g u K r g u L j g u J Q s M 3 0 m c X V v d D s s J n F 1 b 3 Q 7 U 2 V j d G l v b j E v 4 L i a 4 L i j 4 L i 0 4 L i B 4 L i y 4 L i j I C h T R V J W S U N F K S B c d T A w M 2 V c d T A w M 2 U g 4 L i B 4 L i y 4 L i j 4 L m B 4 L i e 4 L i X 4 L i i 4 L m M I C h I R U x U S C k v Q X V 0 b 1 J l b W 9 2 Z W R D b 2 x 1 b W 5 z M S 5 7 4 L i l 4 L m I 4 L i y 4 L i q 4 L i 4 4 L i U L D R 9 J n F 1 b 3 Q 7 L C Z x d W 9 0 O 1 N l Y 3 R p b 2 4 x L + C 4 m u C 4 o + C 4 t O C 4 g e C 4 s u C 4 o y A o U 0 V S V k l D R S k g X H U w M D N l X H U w M D N l I O C 4 g e C 4 s u C 4 o + C 5 g e C 4 n u C 4 l + C 4 o u C 5 j C A o S E V M V E g p L 0 F 1 d G 9 S Z W 1 v d m V k Q 2 9 s d W 1 u c z E u e + C 5 g O C 4 m + C 4 p e C 4 t e C 5 i O C 4 o u C 4 m S D g u Y H g u J v g u K X g u I c s N X 0 m c X V v d D s s J n F 1 b 3 Q 7 U 2 V j d G l v b j E v 4 L i a 4 L i j 4 L i 0 4 L i B 4 L i y 4 L i j I C h T R V J W S U N F K S B c d T A w M 2 V c d T A w M 2 U g 4 L i B 4 L i y 4 L i j 4 L m B 4 L i e 4 L i X 4 L i i 4 L m M I C h I R U x U S C k v Q X V 0 b 1 J l b W 9 2 Z W R D b 2 x 1 b W 5 z M S 5 7 J e C 5 g O C 4 m + C 4 p e C 4 t e C 5 i O C 4 o u C 4 m S D g u Y H g u J v g u K X g u I c s N n 0 m c X V v d D s s J n F 1 b 3 Q 7 U 2 V j d G l v b j E v 4 L i a 4 L i j 4 L i 0 4 L i B 4 L i y 4 L i j I C h T R V J W S U N F K S B c d T A w M 2 V c d T A w M 2 U g 4 L i B 4 L i y 4 L i j 4 L m B 4 L i e 4 L i X 4 L i i 4 L m M I C h I R U x U S C k v Q X V 0 b 1 J l b W 9 2 Z W R D b 2 x 1 b W 5 z M S 5 7 4 L m A 4 L i q 4 L i Z 4 L i t I O C 4 i + C 4 t + C 5 i e C 4 r S w 3 f S Z x d W 9 0 O y w m c X V v d D t T Z W N 0 a W 9 u M S / g u J r g u K P g u L T g u I H g u L L g u K M g K F N F U l Z J Q 0 U p I F x 1 M D A z Z V x 1 M D A z Z S D g u I H g u L L g u K P g u Y H g u J 7 g u J f g u K L g u Y w g K E h F T F R I K S 9 B d X R v U m V t b 3 Z l Z E N v b H V t b n M x L n v g u Y D g u K r g u J n g u K 0 g 4 L i C 4 L i y 4 L i i L D h 9 J n F 1 b 3 Q 7 L C Z x d W 9 0 O 1 N l Y 3 R p b 2 4 x L + C 4 m u C 4 o + C 4 t O C 4 g e C 4 s u C 4 o y A o U 0 V S V k l D R S k g X H U w M D N l X H U w M D N l I O C 4 g e C 4 s u C 4 o + C 5 g e C 4 n u C 4 l + C 4 o u C 5 j C A o S E V M V E g p L 0 F 1 d G 9 S Z W 1 v d m V k Q 2 9 s d W 1 u c z E u e + C 4 m + C 4 o + C 4 t O C 4 o e C 4 s u C 4 k y A o 4 L i r 4 L i 4 4 L m J 4 L i Z K S w 5 f S Z x d W 9 0 O y w m c X V v d D t T Z W N 0 a W 9 u M S / g u J r g u K P g u L T g u I H g u L L g u K M g K F N F U l Z J Q 0 U p I F x 1 M D A z Z V x 1 M D A z Z S D g u I H g u L L g u K P g u Y H g u J 7 g u J f g u K L g u Y w g K E h F T F R I 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M p L 0 R h d G E y M z 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M y 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g 1 M D k y M D Z 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B 4 L i y 4 L i j 4 L i X 4 L m I 4 L i t 4 L i H 4 L m A 4 L i X 4 L i 1 4 L m I 4 L i i 4 L i n 4 L m B 4 L i l 4 L i w 4 L i q 4 L i x 4 L i Z 4 L i X 4 L i Z 4 L i y 4 L i B 4 L i y 4 L i j I C h U T 1 V S S V N N K S 9 B d X R v U m V t b 3 Z l Z E N v b H V t b n M x L n v g u K v g u K X g u L H g u I H g u J f g u K P g u L H g u J 7 g u K L g u Y w s M H 0 m c X V v d D s s J n F 1 b 3 Q 7 U 2 V j d G l v b j E v 4 L i a 4 L i j 4 L i 0 4 L i B 4 L i y 4 L i j I C h T R V J W S U N F K S B c d T A w M 2 V c d T A w M 2 U g 4 L i B 4 L i y 4 L i j 4 L i X 4 L m I 4 L i t 4 L i H 4 L m A 4 L i X 4 L i 1 4 L m I 4 L i i 4 L i n 4 L m B 4 L i l 4 L i w 4 L i q 4 L i x 4 L i Z 4 L i X 4 L i Z 4 L i y 4 L i B 4 L i y 4 L i j I C h U T 1 V S S V N N K S 9 B d X R v U m V t b 3 Z l Z E N v b H V t b n M x L n v g u Y D g u J v g u L T g u J Q s M X 0 m c X V v d D s s J n F 1 b 3 Q 7 U 2 V j d G l v b j E v 4 L i a 4 L i j 4 L i 0 4 L i B 4 L i y 4 L i j I C h T R V J W S U N F K S B c d T A w M 2 V c d T A w M 2 U g 4 L i B 4 L i y 4 L i j 4 L i X 4 L m I 4 L i t 4 L i H 4 L m A 4 L i X 4 L i 1 4 L m I 4 L i i 4 L i n 4 L m B 4 L i l 4 L i w 4 L i q 4 L i x 4 L i Z 4 L i X 4 L i Z 4 L i y 4 L i B 4 L i y 4 L i j I C h U T 1 V S S V N N K S 9 B d X R v U m V t b 3 Z l Z E N v b H V t b n M x L n v g u K r g u L n g u I f g u K r g u L j g u J Q s M n 0 m c X V v d D s s J n F 1 b 3 Q 7 U 2 V j d G l v b j E v 4 L i a 4 L i j 4 L i 0 4 L i B 4 L i y 4 L i j I C h T R V J W S U N F K S B c d T A w M 2 V c d T A w M 2 U g 4 L i B 4 L i y 4 L i j 4 L i X 4 L m I 4 L i t 4 L i H 4 L m A 4 L i X 4 L i 1 4 L m I 4 L i i 4 L i n 4 L m B 4 L i l 4 L i w 4 L i q 4 L i x 4 L i Z 4 L i X 4 L i Z 4 L i y 4 L i B 4 L i y 4 L i j I C h U T 1 V S S V N N K S 9 B d X R v U m V t b 3 Z l Z E N v b H V t b n M x L n v g u J X g u Y j g u L P g u K r g u L j g u J Q s M 3 0 m c X V v d D s s J n F 1 b 3 Q 7 U 2 V j d G l v b j E v 4 L i a 4 L i j 4 L i 0 4 L i B 4 L i y 4 L i j I C h T R V J W S U N F K S B c d T A w M 2 V c d T A w M 2 U g 4 L i B 4 L i y 4 L i j 4 L i X 4 L m I 4 L i t 4 L i H 4 L m A 4 L i X 4 L i 1 4 L m I 4 L i i 4 L i n 4 L m B 4 L i l 4 L i w 4 L i q 4 L i x 4 L i Z 4 L i X 4 L i Z 4 L i y 4 L i B 4 L i y 4 L i j I C h U T 1 V S S V N N K S 9 B d X R v U m V t b 3 Z l Z E N v b H V t b n M x L n v g u K X g u Y j g u L L g u K r g u L j g u J Q s N H 0 m c X V v d D s s J n F 1 b 3 Q 7 U 2 V j d G l v b j E v 4 L i a 4 L i j 4 L i 0 4 L i B 4 L i y 4 L i j I C h T R V J W S U N F K S B c d T A w M 2 V c d T A w M 2 U g 4 L i B 4 L i y 4 L i j 4 L i X 4 L m I 4 L i t 4 L i H 4 L m A 4 L i X 4 L i 1 4 L m I 4 L i i 4 L i n 4 L m B 4 L i l 4 L i w 4 L i q 4 L i x 4 L i Z 4 L i X 4 L i Z 4 L i y 4 L i B 4 L i y 4 L i j I C h U T 1 V S S V N N K S 9 B d X R v U m V t b 3 Z l Z E N v b H V t b n M x L n v g u Y D g u J v g u K X g u L X g u Y j g u K L g u J k g 4 L m B 4 L i b 4 L i l 4 L i H L D V 9 J n F 1 b 3 Q 7 L C Z x d W 9 0 O 1 N l Y 3 R p b 2 4 x L + C 4 m u C 4 o + C 4 t O C 4 g e C 4 s u C 4 o y A o U 0 V S V k l D R S k g X H U w M D N l X H U w M D N l I O C 4 g e C 4 s u C 4 o + C 4 l + C 5 i O C 4 r e C 4 h + C 5 g O C 4 l + C 4 t e C 5 i O C 4 o u C 4 p + C 5 g e C 4 p e C 4 s O C 4 q u C 4 s e C 4 m e C 4 l + C 4 m e C 4 s u C 4 g e C 4 s u C 4 o y A o V E 9 V U k l T T S k v Q X V 0 b 1 J l b W 9 2 Z W R D b 2 x 1 b W 5 z M S 5 7 J e C 5 g O C 4 m + C 4 p e C 4 t e C 5 i O C 4 o u C 4 m S D g u Y H g u J v g u K X g u I c s N n 0 m c X V v d D s s J n F 1 b 3 Q 7 U 2 V j d G l v b j E v 4 L i a 4 L i j 4 L i 0 4 L i B 4 L i y 4 L i j I C h T R V J W S U N F K S B c d T A w M 2 V c d T A w M 2 U g 4 L i B 4 L i y 4 L i j 4 L i X 4 L m I 4 L i t 4 L i H 4 L m A 4 L i X 4 L i 1 4 L m I 4 L i i 4 L i n 4 L m B 4 L i l 4 L i w 4 L i q 4 L i x 4 L i Z 4 L i X 4 L i Z 4 L i y 4 L i B 4 L i y 4 L i j I C h U T 1 V S S V N N K S 9 B d X R v U m V t b 3 Z l Z E N v b H V t b n M x L n v g u Y D g u K r g u J n g u K 0 g 4 L i L 4 L i 3 4 L m J 4 L i t L D d 9 J n F 1 b 3 Q 7 L C Z x d W 9 0 O 1 N l Y 3 R p b 2 4 x L + C 4 m u C 4 o + C 4 t O C 4 g e C 4 s u C 4 o y A o U 0 V S V k l D R S k g X H U w M D N l X H U w M D N l I O C 4 g e C 4 s u C 4 o + C 4 l + C 5 i O C 4 r e C 4 h + C 5 g O C 4 l + C 4 t e C 5 i O C 4 o u C 4 p + C 5 g e C 4 p e C 4 s O C 4 q u C 4 s e C 4 m e C 4 l + C 4 m e C 4 s u C 4 g e C 4 s u C 4 o y A o V E 9 V U k l T T S k v Q X V 0 b 1 J l b W 9 2 Z W R D b 2 x 1 b W 5 z M S 5 7 4 L m A 4 L i q 4 L i Z 4 L i t I O C 4 g u C 4 s u C 4 o i w 4 f S Z x d W 9 0 O y w m c X V v d D t T Z W N 0 a W 9 u M S / g u J r g u K P g u L T g u I H g u L L g u K M g K F N F U l Z J Q 0 U p I F x 1 M D A z Z V x 1 M D A z Z S D g u I H g u L L g u K P g u J f g u Y j g u K 3 g u I f g u Y D g u J f g u L X g u Y j g u K L g u K f g u Y H g u K X g u L D g u K r g u L H g u J n g u J f g u J n g u L L g u I H g u L L g u K M g K F R P V V J J U 0 0 p L 0 F 1 d G 9 S Z W 1 v d m V k Q 2 9 s d W 1 u c z E u e + C 4 m + C 4 o + C 4 t O C 4 o e C 4 s u C 4 k y A o 4 L i r 4 L i 4 4 L m J 4 L i Z K S w 5 f S Z x d W 9 0 O y w m c X V v d D t T Z W N 0 a W 9 u M S / g u J r g u K P g u L T g u I H g u L L g u K M g K F N F U l Z J Q 0 U p I F x 1 M D A z Z V x 1 M D A z Z S D g u I H g u L L g u K P g u J f g u Y j g u K 3 g u I f g u Y D g u J f g u L X g u Y j g u K L g u K f g u Y H g u K X g u L D g u K r g u L H g u J n g u J f g u J n g u L L g u I H g u L L g u K M g K F R P V V J J U 0 0 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H g u L L g u K P g u J f g u Y j g u K 3 g u I f g u Y D g u J f g u L X g u Y j g u K L g u K f g u Y H g u K X g u L D g u K r g u L H g u J n g u J f g u J n g u L L g u I H g u L L g u K M g K F R P V V J J U 0 0 p L 0 F 1 d G 9 S Z W 1 v d m V k Q 2 9 s d W 1 u c z E u e + C 4 q + C 4 p e C 4 s e C 4 g e C 4 l + C 4 o + C 4 s e C 4 n u C 4 o u C 5 j C w w f S Z x d W 9 0 O y w m c X V v d D t T Z W N 0 a W 9 u M S / g u J r g u K P g u L T g u I H g u L L g u K M g K F N F U l Z J Q 0 U p I F x 1 M D A z Z V x 1 M D A z Z S D g u I H g u L L g u K P g u J f g u Y j g u K 3 g u I f g u Y D g u J f g u L X g u Y j g u K L g u K f g u Y H g u K X g u L D g u K r g u L H g u J n g u J f g u J n g u L L g u I H g u L L g u K M g K F R P V V J J U 0 0 p L 0 F 1 d G 9 S Z W 1 v d m V k Q 2 9 s d W 1 u c z E u e + C 5 g O C 4 m + C 4 t O C 4 l C w x f S Z x d W 9 0 O y w m c X V v d D t T Z W N 0 a W 9 u M S / g u J r g u K P g u L T g u I H g u L L g u K M g K F N F U l Z J Q 0 U p I F x 1 M D A z Z V x 1 M D A z Z S D g u I H g u L L g u K P g u J f g u Y j g u K 3 g u I f g u Y D g u J f g u L X g u Y j g u K L g u K f g u Y H g u K X g u L D g u K r g u L H g u J n g u J f g u J n g u L L g u I H g u L L g u K M g K F R P V V J J U 0 0 p L 0 F 1 d G 9 S Z W 1 v d m V k Q 2 9 s d W 1 u c z E u e + C 4 q u C 4 u e C 4 h + C 4 q u C 4 u O C 4 l C w y f S Z x d W 9 0 O y w m c X V v d D t T Z W N 0 a W 9 u M S / g u J r g u K P g u L T g u I H g u L L g u K M g K F N F U l Z J Q 0 U p I F x 1 M D A z Z V x 1 M D A z Z S D g u I H g u L L g u K P g u J f g u Y j g u K 3 g u I f g u Y D g u J f g u L X g u Y j g u K L g u K f g u Y H g u K X g u L D g u K r g u L H g u J n g u J f g u J n g u L L g u I H g u L L g u K M g K F R P V V J J U 0 0 p L 0 F 1 d G 9 S Z W 1 v d m V k Q 2 9 s d W 1 u c z E u e + C 4 l e C 5 i O C 4 s + C 4 q u C 4 u O C 4 l C w z f S Z x d W 9 0 O y w m c X V v d D t T Z W N 0 a W 9 u M S / g u J r g u K P g u L T g u I H g u L L g u K M g K F N F U l Z J Q 0 U p I F x 1 M D A z Z V x 1 M D A z Z S D g u I H g u L L g u K P g u J f g u Y j g u K 3 g u I f g u Y D g u J f g u L X g u Y j g u K L g u K f g u Y H g u K X g u L D g u K r g u L H g u J n g u J f g u J n g u L L g u I H g u L L g u K M g K F R P V V J J U 0 0 p L 0 F 1 d G 9 S Z W 1 v d m V k Q 2 9 s d W 1 u c z E u e + C 4 p e C 5 i O C 4 s u C 4 q u C 4 u O C 4 l C w 0 f S Z x d W 9 0 O y w m c X V v d D t T Z W N 0 a W 9 u M S / g u J r g u K P g u L T g u I H g u L L g u K M g K F N F U l Z J Q 0 U p I F x 1 M D A z Z V x 1 M D A z Z S D g u I H g u L L g u K P g u J f g u Y j g u K 3 g u I f g u Y D g u J f g u L X g u Y j g u K L g u K f g u Y H g u K X g u L D g u K r g u L H g u J n g u J f g u J n g u L L g u I H g u L L g u K M g K F R P V V J J U 0 0 p L 0 F 1 d G 9 S Z W 1 v d m V k Q 2 9 s d W 1 u c z E u e + C 5 g O C 4 m + C 4 p e C 4 t e C 5 i O C 4 o u C 4 m S D g u Y H g u J v g u K X g u I c s N X 0 m c X V v d D s s J n F 1 b 3 Q 7 U 2 V j d G l v b j E v 4 L i a 4 L i j 4 L i 0 4 L i B 4 L i y 4 L i j I C h T R V J W S U N F K S B c d T A w M 2 V c d T A w M 2 U g 4 L i B 4 L i y 4 L i j 4 L i X 4 L m I 4 L i t 4 L i H 4 L m A 4 L i X 4 L i 1 4 L m I 4 L i i 4 L i n 4 L m B 4 L i l 4 L i w 4 L i q 4 L i x 4 L i Z 4 L i X 4 L i Z 4 L i y 4 L i B 4 L i y 4 L i j I C h U T 1 V S S V N N K S 9 B d X R v U m V t b 3 Z l Z E N v b H V t b n M x L n s l 4 L m A 4 L i b 4 L i l 4 L i 1 4 L m I 4 L i i 4 L i Z I O C 5 g e C 4 m + C 4 p e C 4 h y w 2 f S Z x d W 9 0 O y w m c X V v d D t T Z W N 0 a W 9 u M S / g u J r g u K P g u L T g u I H g u L L g u K M g K F N F U l Z J Q 0 U p I F x 1 M D A z Z V x 1 M D A z Z S D g u I H g u L L g u K P g u J f g u Y j g u K 3 g u I f g u Y D g u J f g u L X g u Y j g u K L g u K f g u Y H g u K X g u L D g u K r g u L H g u J n g u J f g u J n g u L L g u I H g u L L g u K M g K F R P V V J J U 0 0 p L 0 F 1 d G 9 S Z W 1 v d m V k Q 2 9 s d W 1 u c z E u e + C 5 g O C 4 q u C 4 m e C 4 r S D g u I v g u L f g u Y n g u K 0 s N 3 0 m c X V v d D s s J n F 1 b 3 Q 7 U 2 V j d G l v b j E v 4 L i a 4 L i j 4 L i 0 4 L i B 4 L i y 4 L i j I C h T R V J W S U N F K S B c d T A w M 2 V c d T A w M 2 U g 4 L i B 4 L i y 4 L i j 4 L i X 4 L m I 4 L i t 4 L i H 4 L m A 4 L i X 4 L i 1 4 L m I 4 L i i 4 L i n 4 L m B 4 L i l 4 L i w 4 L i q 4 L i x 4 L i Z 4 L i X 4 L i Z 4 L i y 4 L i B 4 L i y 4 L i j I C h U T 1 V S S V N N K S 9 B d X R v U m V t b 3 Z l Z E N v b H V t b n M x L n v g u Y D g u K r g u J n g u K 0 g 4 L i C 4 L i y 4 L i i L D h 9 J n F 1 b 3 Q 7 L C Z x d W 9 0 O 1 N l Y 3 R p b 2 4 x L + C 4 m u C 4 o + C 4 t O C 4 g e C 4 s u C 4 o y A o U 0 V S V k l D R S k g X H U w M D N l X H U w M D N l I O C 4 g e C 4 s u C 4 o + C 4 l + C 5 i O C 4 r e C 4 h + C 5 g O C 4 l + C 4 t e C 5 i O C 4 o u C 4 p + C 5 g e C 4 p e C 4 s O C 4 q u C 4 s e C 4 m e C 4 l + C 4 m e C 4 s u C 4 g e C 4 s u C 4 o y A o V E 9 V U k l T T S k v Q X V 0 b 1 J l b W 9 2 Z W R D b 2 x 1 b W 5 z M S 5 7 4 L i b 4 L i j 4 L i 0 4 L i h 4 L i y 4 L i T I C j g u K v g u L j g u Y n g u J k p L D l 9 J n F 1 b 3 Q 7 L C Z x d W 9 0 O 1 N l Y 3 R p b 2 4 x L + C 4 m u C 4 o + C 4 t O C 4 g e C 4 s u C 4 o y A o U 0 V S V k l D R S k g X H U w M D N l X H U w M D N l I O C 4 g e C 4 s u C 4 o + C 4 l + C 5 i O C 4 r e C 4 h + C 5 g O C 4 l + C 4 t e C 5 i O C 4 o u C 4 p + C 5 g e C 4 p e C 4 s O C 4 q u C 4 s e C 4 m e C 4 l + C 4 m e C 4 s u C 4 g e C 4 s u C 4 o y A o V E 9 V U k l T T 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y k v R G F 0 Y T I 2 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O T A z N z g w N l 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I L g u J n g u K r g u Y j g u I f g u Y H g u K X g u L D g u Y L g u K X g u I j g u L T g u K r g u J X g u L T g u I H g u K r g u Y w g K F R S Q U 5 T K S 9 B d X R v U m V t b 3 Z l Z E N v b H V t b n M x L n v g u K v g u K X g u L H g u I H g u J f g u K P g u L H g u J 7 g u K L g u Y w s M H 0 m c X V v d D s s J n F 1 b 3 Q 7 U 2 V j d G l v b j E v 4 L i a 4 L i j 4 L i 0 4 L i B 4 L i y 4 L i j I C h T R V J W S U N F K S B c d T A w M 2 V c d T A w M 2 U g 4 L i C 4 L i Z 4 L i q 4 L m I 4 L i H 4 L m B 4 L i l 4 L i w 4 L m C 4 L i l 4 L i I 4 L i 0 4 L i q 4 L i V 4 L i 0 4 L i B 4 L i q 4 L m M I C h U U k F O U y k v Q X V 0 b 1 J l b W 9 2 Z W R D b 2 x 1 b W 5 z M S 5 7 4 L m A 4 L i b 4 L i 0 4 L i U L D F 9 J n F 1 b 3 Q 7 L C Z x d W 9 0 O 1 N l Y 3 R p b 2 4 x L + C 4 m u C 4 o + C 4 t O C 4 g e C 4 s u C 4 o y A o U 0 V S V k l D R S k g X H U w M D N l X H U w M D N l I O C 4 g u C 4 m e C 4 q u C 5 i O C 4 h + C 5 g e C 4 p e C 4 s O C 5 g u C 4 p e C 4 i O C 4 t O C 4 q u C 4 l e C 4 t O C 4 g e C 4 q u C 5 j C A o V F J B T l M p L 0 F 1 d G 9 S Z W 1 v d m V k Q 2 9 s d W 1 u c z E u e + C 4 q u C 4 u e C 4 h + C 4 q u C 4 u O C 4 l C w y f S Z x d W 9 0 O y w m c X V v d D t T Z W N 0 a W 9 u M S / g u J r g u K P g u L T g u I H g u L L g u K M g K F N F U l Z J Q 0 U p I F x 1 M D A z Z V x 1 M D A z Z S D g u I L g u J n g u K r g u Y j g u I f g u Y H g u K X g u L D g u Y L g u K X g u I j g u L T g u K r g u J X g u L T g u I H g u K r g u Y w g K F R S Q U 5 T K S 9 B d X R v U m V t b 3 Z l Z E N v b H V t b n M x L n v g u J X g u Y j g u L P g u K r g u L j g u J Q s M 3 0 m c X V v d D s s J n F 1 b 3 Q 7 U 2 V j d G l v b j E v 4 L i a 4 L i j 4 L i 0 4 L i B 4 L i y 4 L i j I C h T R V J W S U N F K S B c d T A w M 2 V c d T A w M 2 U g 4 L i C 4 L i Z 4 L i q 4 L m I 4 L i H 4 L m B 4 L i l 4 L i w 4 L m C 4 L i l 4 L i I 4 L i 0 4 L i q 4 L i V 4 L i 0 4 L i B 4 L i q 4 L m M I C h U U k F O U y k v Q X V 0 b 1 J l b W 9 2 Z W R D b 2 x 1 b W 5 z M S 5 7 4 L i l 4 L m I 4 L i y 4 L i q 4 L i 4 4 L i U L D R 9 J n F 1 b 3 Q 7 L C Z x d W 9 0 O 1 N l Y 3 R p b 2 4 x L + C 4 m u C 4 o + C 4 t O C 4 g e C 4 s u C 4 o y A o U 0 V S V k l D R S k g X H U w M D N l X H U w M D N l I O C 4 g u C 4 m e C 4 q u C 5 i O C 4 h + C 5 g e C 4 p e C 4 s O C 5 g u C 4 p e C 4 i O C 4 t O C 4 q u C 4 l e C 4 t O C 4 g e C 4 q u C 5 j C A o V F J B T l M p L 0 F 1 d G 9 S Z W 1 v d m V k Q 2 9 s d W 1 u c z E u e + C 5 g O C 4 m + C 4 p e C 4 t e C 5 i O C 4 o u C 4 m S D g u Y H g u J v g u K X g u I c s N X 0 m c X V v d D s s J n F 1 b 3 Q 7 U 2 V j d G l v b j E v 4 L i a 4 L i j 4 L i 0 4 L i B 4 L i y 4 L i j I C h T R V J W S U N F K S B c d T A w M 2 V c d T A w M 2 U g 4 L i C 4 L i Z 4 L i q 4 L m I 4 L i H 4 L m B 4 L i l 4 L i w 4 L m C 4 L i l 4 L i I 4 L i 0 4 L i q 4 L i V 4 L i 0 4 L i B 4 L i q 4 L m M I C h U U k F O U y k v Q X V 0 b 1 J l b W 9 2 Z W R D b 2 x 1 b W 5 z M S 5 7 J e C 5 g O C 4 m + C 4 p e C 4 t e C 5 i O C 4 o u C 4 m S D g u Y H g u J v g u K X g u I c s N n 0 m c X V v d D s s J n F 1 b 3 Q 7 U 2 V j d G l v b j E v 4 L i a 4 L i j 4 L i 0 4 L i B 4 L i y 4 L i j I C h T R V J W S U N F K S B c d T A w M 2 V c d T A w M 2 U g 4 L i C 4 L i Z 4 L i q 4 L m I 4 L i H 4 L m B 4 L i l 4 L i w 4 L m C 4 L i l 4 L i I 4 L i 0 4 L i q 4 L i V 4 L i 0 4 L i B 4 L i q 4 L m M I C h U U k F O U y k v Q X V 0 b 1 J l b W 9 2 Z W R D b 2 x 1 b W 5 z M S 5 7 4 L m A 4 L i q 4 L i Z 4 L i t I O C 4 i + C 4 t + C 5 i e C 4 r S w 3 f S Z x d W 9 0 O y w m c X V v d D t T Z W N 0 a W 9 u M S / g u J r g u K P g u L T g u I H g u L L g u K M g K F N F U l Z J Q 0 U p I F x 1 M D A z Z V x 1 M D A z Z S D g u I L g u J n g u K r g u Y j g u I f g u Y H g u K X g u L D g u Y L g u K X g u I j g u L T g u K r g u J X g u L T g u I H g u K r g u Y w g K F R S Q U 5 T K S 9 B d X R v U m V t b 3 Z l Z E N v b H V t b n M x L n v g u Y D g u K r g u J n g u K 0 g 4 L i C 4 L i y 4 L i i L D h 9 J n F 1 b 3 Q 7 L C Z x d W 9 0 O 1 N l Y 3 R p b 2 4 x L + C 4 m u C 4 o + C 4 t O C 4 g e C 4 s u C 4 o y A o U 0 V S V k l D R S k g X H U w M D N l X H U w M D N l I O C 4 g u C 4 m e C 4 q u C 5 i O C 4 h + C 5 g e C 4 p e C 4 s O C 5 g u C 4 p e C 4 i O C 4 t O C 4 q u C 4 l e C 4 t O C 4 g e C 4 q u C 5 j C A o V F J B T l M p L 0 F 1 d G 9 S Z W 1 v d m V k Q 2 9 s d W 1 u c z E u e + C 4 m + C 4 o + C 4 t O C 4 o e C 4 s u C 4 k y A o 4 L i r 4 L i 4 4 L m J 4 L i Z K S w 5 f S Z x d W 9 0 O y w m c X V v d D t T Z W N 0 a W 9 u M S / g u J r g u K P g u L T g u I H g u L L g u K M g K F N F U l Z J Q 0 U p I F x 1 M D A z Z V x 1 M D A z Z S D g u I L g u J n g u K r g u Y j g u I f g u Y H g u K X g u L D g u Y L g u K X g u I j g u L T g u K r g u J X g u L T g u I H g u K r g u Y w g K F R S Q U 5 T 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C 4 L i Z 4 L i q 4 L m I 4 L i H 4 L m B 4 L i l 4 L i w 4 L m C 4 L i l 4 L i I 4 L i 0 4 L i q 4 L i V 4 L i 0 4 L i B 4 L i q 4 L m M I C h U U k F O U y k v Q X V 0 b 1 J l b W 9 2 Z W R D b 2 x 1 b W 5 z M S 5 7 4 L i r 4 L i l 4 L i x 4 L i B 4 L i X 4 L i j 4 L i x 4 L i e 4 L i i 4 L m M L D B 9 J n F 1 b 3 Q 7 L C Z x d W 9 0 O 1 N l Y 3 R p b 2 4 x L + C 4 m u C 4 o + C 4 t O C 4 g e C 4 s u C 4 o y A o U 0 V S V k l D R S k g X H U w M D N l X H U w M D N l I O C 4 g u C 4 m e C 4 q u C 5 i O C 4 h + C 5 g e C 4 p e C 4 s O C 5 g u C 4 p e C 4 i O C 4 t O C 4 q u C 4 l e C 4 t O C 4 g e C 4 q u C 5 j C A o V F J B T l M p L 0 F 1 d G 9 S Z W 1 v d m V k Q 2 9 s d W 1 u c z E u e + C 5 g O C 4 m + C 4 t O C 4 l C w x f S Z x d W 9 0 O y w m c X V v d D t T Z W N 0 a W 9 u M S / g u J r g u K P g u L T g u I H g u L L g u K M g K F N F U l Z J Q 0 U p I F x 1 M D A z Z V x 1 M D A z Z S D g u I L g u J n g u K r g u Y j g u I f g u Y H g u K X g u L D g u Y L g u K X g u I j g u L T g u K r g u J X g u L T g u I H g u K r g u Y w g K F R S Q U 5 T K S 9 B d X R v U m V t b 3 Z l Z E N v b H V t b n M x L n v g u K r g u L n g u I f g u K r g u L j g u J Q s M n 0 m c X V v d D s s J n F 1 b 3 Q 7 U 2 V j d G l v b j E v 4 L i a 4 L i j 4 L i 0 4 L i B 4 L i y 4 L i j I C h T R V J W S U N F K S B c d T A w M 2 V c d T A w M 2 U g 4 L i C 4 L i Z 4 L i q 4 L m I 4 L i H 4 L m B 4 L i l 4 L i w 4 L m C 4 L i l 4 L i I 4 L i 0 4 L i q 4 L i V 4 L i 0 4 L i B 4 L i q 4 L m M I C h U U k F O U y k v Q X V 0 b 1 J l b W 9 2 Z W R D b 2 x 1 b W 5 z M S 5 7 4 L i V 4 L m I 4 L i z 4 L i q 4 L i 4 4 L i U L D N 9 J n F 1 b 3 Q 7 L C Z x d W 9 0 O 1 N l Y 3 R p b 2 4 x L + C 4 m u C 4 o + C 4 t O C 4 g e C 4 s u C 4 o y A o U 0 V S V k l D R S k g X H U w M D N l X H U w M D N l I O C 4 g u C 4 m e C 4 q u C 5 i O C 4 h + C 5 g e C 4 p e C 4 s O C 5 g u C 4 p e C 4 i O C 4 t O C 4 q u C 4 l e C 4 t O C 4 g e C 4 q u C 5 j C A o V F J B T l M p L 0 F 1 d G 9 S Z W 1 v d m V k Q 2 9 s d W 1 u c z E u e + C 4 p e C 5 i O C 4 s u C 4 q u C 4 u O C 4 l C w 0 f S Z x d W 9 0 O y w m c X V v d D t T Z W N 0 a W 9 u M S / g u J r g u K P g u L T g u I H g u L L g u K M g K F N F U l Z J Q 0 U p I F x 1 M D A z Z V x 1 M D A z Z S D g u I L g u J n g u K r g u Y j g u I f g u Y H g u K X g u L D g u Y L g u K X g u I j g u L T g u K r g u J X g u L T g u I H g u K r g u Y w g K F R S Q U 5 T K S 9 B d X R v U m V t b 3 Z l Z E N v b H V t b n M x L n v g u Y D g u J v g u K X g u L X g u Y j g u K L g u J k g 4 L m B 4 L i b 4 L i l 4 L i H L D V 9 J n F 1 b 3 Q 7 L C Z x d W 9 0 O 1 N l Y 3 R p b 2 4 x L + C 4 m u C 4 o + C 4 t O C 4 g e C 4 s u C 4 o y A o U 0 V S V k l D R S k g X H U w M D N l X H U w M D N l I O C 4 g u C 4 m e C 4 q u C 5 i O C 4 h + C 5 g e C 4 p e C 4 s O C 5 g u C 4 p e C 4 i O C 4 t O C 4 q u C 4 l e C 4 t O C 4 g e C 4 q u C 5 j C A o V F J B T l M p L 0 F 1 d G 9 S Z W 1 v d m V k Q 2 9 s d W 1 u c z E u e y X g u Y D g u J v g u K X g u L X g u Y j g u K L g u J k g 4 L m B 4 L i b 4 L i l 4 L i H L D Z 9 J n F 1 b 3 Q 7 L C Z x d W 9 0 O 1 N l Y 3 R p b 2 4 x L + C 4 m u C 4 o + C 4 t O C 4 g e C 4 s u C 4 o y A o U 0 V S V k l D R S k g X H U w M D N l X H U w M D N l I O C 4 g u C 4 m e C 4 q u C 5 i O C 4 h + C 5 g e C 4 p e C 4 s O C 5 g u C 4 p e C 4 i O C 4 t O C 4 q u C 4 l e C 4 t O C 4 g e C 4 q u C 5 j C A o V F J B T l M p L 0 F 1 d G 9 S Z W 1 v d m V k Q 2 9 s d W 1 u c z E u e + C 5 g O C 4 q u C 4 m e C 4 r S D g u I v g u L f g u Y n g u K 0 s N 3 0 m c X V v d D s s J n F 1 b 3 Q 7 U 2 V j d G l v b j E v 4 L i a 4 L i j 4 L i 0 4 L i B 4 L i y 4 L i j I C h T R V J W S U N F K S B c d T A w M 2 V c d T A w M 2 U g 4 L i C 4 L i Z 4 L i q 4 L m I 4 L i H 4 L m B 4 L i l 4 L i w 4 L m C 4 L i l 4 L i I 4 L i 0 4 L i q 4 L i V 4 L i 0 4 L i B 4 L i q 4 L m M I C h U U k F O U y k v Q X V 0 b 1 J l b W 9 2 Z W R D b 2 x 1 b W 5 z M S 5 7 4 L m A 4 L i q 4 L i Z 4 L i t I O C 4 g u C 4 s u C 4 o i w 4 f S Z x d W 9 0 O y w m c X V v d D t T Z W N 0 a W 9 u M S / g u J r g u K P g u L T g u I H g u L L g u K M g K F N F U l Z J Q 0 U p I F x 1 M D A z Z V x 1 M D A z Z S D g u I L g u J n g u K r g u Y j g u I f g u Y H g u K X g u L D g u Y L g u K X g u I j g u L T g u K r g u J X g u L T g u I H g u K r g u Y w g K F R S Q U 5 T K S 9 B d X R v U m V t b 3 Z l Z E N v b H V t b n M x L n v g u J v g u K P g u L T g u K H g u L L g u J M g K O C 4 q + C 4 u O C 5 i e C 4 m S k s O X 0 m c X V v d D s s J n F 1 b 3 Q 7 U 2 V j d G l v b j E v 4 L i a 4 L i j 4 L i 0 4 L i B 4 L i y 4 L i j I C h T R V J W S U N F K S B c d T A w M 2 V c d T A w M 2 U g 4 L i C 4 L i Z 4 L i q 4 L m I 4 L i H 4 L m B 4 L i l 4 L i w 4 L m C 4 L i l 4 L i I 4 L i 0 4 L i q 4 L i V 4 L i 0 4 L i B 4 L i q 4 L m M I C h U U k F O U y 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M 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z K S 9 E Y X R h M j c 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k y N z I y O T d 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a 4 L i j 4 L i 0 4 L i B 4 L i y 4 L i j 4 L m A 4 L i J 4 L i e 4 L i y 4 L i w 4 L i B 4 L i 0 4 L i I I C h Q U k 9 G K S 9 B d X R v U m V t b 3 Z l Z E N v b H V t b n M x L n v g u K v g u K X g u L H g u I H g u J f g u K P g u L H g u J 7 g u K L g u Y w s M H 0 m c X V v d D s s J n F 1 b 3 Q 7 U 2 V j d G l v b j E v 4 L i a 4 L i j 4 L i 0 4 L i B 4 L i y 4 L i j I C h T R V J W S U N F K S B c d T A w M 2 V c d T A w M 2 U g 4 L i a 4 L i j 4 L i 0 4 L i B 4 L i y 4 L i j 4 L m A 4 L i J 4 L i e 4 L i y 4 L i w 4 L i B 4 L i 0 4 L i I I C h Q U k 9 G K S 9 B d X R v U m V t b 3 Z l Z E N v b H V t b n M x L n v g u Y D g u J v g u L T g u J Q s M X 0 m c X V v d D s s J n F 1 b 3 Q 7 U 2 V j d G l v b j E v 4 L i a 4 L i j 4 L i 0 4 L i B 4 L i y 4 L i j I C h T R V J W S U N F K S B c d T A w M 2 V c d T A w M 2 U g 4 L i a 4 L i j 4 L i 0 4 L i B 4 L i y 4 L i j 4 L m A 4 L i J 4 L i e 4 L i y 4 L i w 4 L i B 4 L i 0 4 L i I I C h Q U k 9 G K S 9 B d X R v U m V t b 3 Z l Z E N v b H V t b n M x L n v g u K r g u L n g u I f g u K r g u L j g u J Q s M n 0 m c X V v d D s s J n F 1 b 3 Q 7 U 2 V j d G l v b j E v 4 L i a 4 L i j 4 L i 0 4 L i B 4 L i y 4 L i j I C h T R V J W S U N F K S B c d T A w M 2 V c d T A w M 2 U g 4 L i a 4 L i j 4 L i 0 4 L i B 4 L i y 4 L i j 4 L m A 4 L i J 4 L i e 4 L i y 4 L i w 4 L i B 4 L i 0 4 L i I I C h Q U k 9 G K S 9 B d X R v U m V t b 3 Z l Z E N v b H V t b n M x L n v g u J X g u Y j g u L P g u K r g u L j g u J Q s M 3 0 m c X V v d D s s J n F 1 b 3 Q 7 U 2 V j d G l v b j E v 4 L i a 4 L i j 4 L i 0 4 L i B 4 L i y 4 L i j I C h T R V J W S U N F K S B c d T A w M 2 V c d T A w M 2 U g 4 L i a 4 L i j 4 L i 0 4 L i B 4 L i y 4 L i j 4 L m A 4 L i J 4 L i e 4 L i y 4 L i w 4 L i B 4 L i 0 4 L i I I C h Q U k 9 G K S 9 B d X R v U m V t b 3 Z l Z E N v b H V t b n M x L n v g u K X g u Y j g u L L g u K r g u L j g u J Q s N H 0 m c X V v d D s s J n F 1 b 3 Q 7 U 2 V j d G l v b j E v 4 L i a 4 L i j 4 L i 0 4 L i B 4 L i y 4 L i j I C h T R V J W S U N F K S B c d T A w M 2 V c d T A w M 2 U g 4 L i a 4 L i j 4 L i 0 4 L i B 4 L i y 4 L i j 4 L m A 4 L i J 4 L i e 4 L i y 4 L i w 4 L i B 4 L i 0 4 L i I I C h Q U k 9 G K S 9 B d X R v U m V t b 3 Z l Z E N v b H V t b n M x L n v g u Y D g u J v g u K X g u L X g u Y j g u K L g u J k g 4 L m B 4 L i b 4 L i l 4 L i H L D V 9 J n F 1 b 3 Q 7 L C Z x d W 9 0 O 1 N l Y 3 R p b 2 4 x L + C 4 m u C 4 o + C 4 t O C 4 g e C 4 s u C 4 o y A o U 0 V S V k l D R S k g X H U w M D N l X H U w M D N l I O C 4 m u C 4 o + C 4 t O C 4 g e C 4 s u C 4 o + C 5 g O C 4 i e C 4 n u C 4 s u C 4 s O C 4 g e C 4 t O C 4 i C A o U F J P R i k v Q X V 0 b 1 J l b W 9 2 Z W R D b 2 x 1 b W 5 z M S 5 7 J e C 5 g O C 4 m + C 4 p e C 4 t e C 5 i O C 4 o u C 4 m S D g u Y H g u J v g u K X g u I c s N n 0 m c X V v d D s s J n F 1 b 3 Q 7 U 2 V j d G l v b j E v 4 L i a 4 L i j 4 L i 0 4 L i B 4 L i y 4 L i j I C h T R V J W S U N F K S B c d T A w M 2 V c d T A w M 2 U g 4 L i a 4 L i j 4 L i 0 4 L i B 4 L i y 4 L i j 4 L m A 4 L i J 4 L i e 4 L i y 4 L i w 4 L i B 4 L i 0 4 L i I I C h Q U k 9 G K S 9 B d X R v U m V t b 3 Z l Z E N v b H V t b n M x L n v g u Y D g u K r g u J n g u K 0 g 4 L i L 4 L i 3 4 L m J 4 L i t L D d 9 J n F 1 b 3 Q 7 L C Z x d W 9 0 O 1 N l Y 3 R p b 2 4 x L + C 4 m u C 4 o + C 4 t O C 4 g e C 4 s u C 4 o y A o U 0 V S V k l D R S k g X H U w M D N l X H U w M D N l I O C 4 m u C 4 o + C 4 t O C 4 g e C 4 s u C 4 o + C 5 g O C 4 i e C 4 n u C 4 s u C 4 s O C 4 g e C 4 t O C 4 i C A o U F J P R i k v Q X V 0 b 1 J l b W 9 2 Z W R D b 2 x 1 b W 5 z M S 5 7 4 L m A 4 L i q 4 L i Z 4 L i t I O C 4 g u C 4 s u C 4 o i w 4 f S Z x d W 9 0 O y w m c X V v d D t T Z W N 0 a W 9 u M S / g u J r g u K P g u L T g u I H g u L L g u K M g K F N F U l Z J Q 0 U p I F x 1 M D A z Z V x 1 M D A z Z S D g u J r g u K P g u L T g u I H g u L L g u K P g u Y D g u I n g u J 7 g u L L g u L D g u I H g u L T g u I g g K F B S T 0 Y p L 0 F 1 d G 9 S Z W 1 v d m V k Q 2 9 s d W 1 u c z E u e + C 4 m + C 4 o + C 4 t O C 4 o e C 4 s u C 4 k y A o 4 L i r 4 L i 4 4 L m J 4 L i Z K S w 5 f S Z x d W 9 0 O y w m c X V v d D t T Z W N 0 a W 9 u M S / g u J r g u K P g u L T g u I H g u L L g u K M g K F N F U l Z J Q 0 U p I F x 1 M D A z Z V x 1 M D A z Z S D g u J r g u K P g u L T g u I H g u L L g u K P g u Y D g u I n g u J 7 g u L L g u L D g u I H g u L T g u I g g K F B S T 0 Y 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J r g u K P g u L T g u I H g u L L g u K P g u Y D g u I n g u J 7 g u L L g u L D g u I H g u L T g u I g g K F B S T 0 Y p L 0 F 1 d G 9 S Z W 1 v d m V k Q 2 9 s d W 1 u c z E u e + C 4 q + C 4 p e C 4 s e C 4 g e C 4 l + C 4 o + C 4 s e C 4 n u C 4 o u C 5 j C w w f S Z x d W 9 0 O y w m c X V v d D t T Z W N 0 a W 9 u M S / g u J r g u K P g u L T g u I H g u L L g u K M g K F N F U l Z J Q 0 U p I F x 1 M D A z Z V x 1 M D A z Z S D g u J r g u K P g u L T g u I H g u L L g u K P g u Y D g u I n g u J 7 g u L L g u L D g u I H g u L T g u I g g K F B S T 0 Y p L 0 F 1 d G 9 S Z W 1 v d m V k Q 2 9 s d W 1 u c z E u e + C 5 g O C 4 m + C 4 t O C 4 l C w x f S Z x d W 9 0 O y w m c X V v d D t T Z W N 0 a W 9 u M S / g u J r g u K P g u L T g u I H g u L L g u K M g K F N F U l Z J Q 0 U p I F x 1 M D A z Z V x 1 M D A z Z S D g u J r g u K P g u L T g u I H g u L L g u K P g u Y D g u I n g u J 7 g u L L g u L D g u I H g u L T g u I g g K F B S T 0 Y p L 0 F 1 d G 9 S Z W 1 v d m V k Q 2 9 s d W 1 u c z E u e + C 4 q u C 4 u e C 4 h + C 4 q u C 4 u O C 4 l C w y f S Z x d W 9 0 O y w m c X V v d D t T Z W N 0 a W 9 u M S / g u J r g u K P g u L T g u I H g u L L g u K M g K F N F U l Z J Q 0 U p I F x 1 M D A z Z V x 1 M D A z Z S D g u J r g u K P g u L T g u I H g u L L g u K P g u Y D g u I n g u J 7 g u L L g u L D g u I H g u L T g u I g g K F B S T 0 Y p L 0 F 1 d G 9 S Z W 1 v d m V k Q 2 9 s d W 1 u c z E u e + C 4 l e C 5 i O C 4 s + C 4 q u C 4 u O C 4 l C w z f S Z x d W 9 0 O y w m c X V v d D t T Z W N 0 a W 9 u M S / g u J r g u K P g u L T g u I H g u L L g u K M g K F N F U l Z J Q 0 U p I F x 1 M D A z Z V x 1 M D A z Z S D g u J r g u K P g u L T g u I H g u L L g u K P g u Y D g u I n g u J 7 g u L L g u L D g u I H g u L T g u I g g K F B S T 0 Y p L 0 F 1 d G 9 S Z W 1 v d m V k Q 2 9 s d W 1 u c z E u e + C 4 p e C 5 i O C 4 s u C 4 q u C 4 u O C 4 l C w 0 f S Z x d W 9 0 O y w m c X V v d D t T Z W N 0 a W 9 u M S / g u J r g u K P g u L T g u I H g u L L g u K M g K F N F U l Z J Q 0 U p I F x 1 M D A z Z V x 1 M D A z Z S D g u J r g u K P g u L T g u I H g u L L g u K P g u Y D g u I n g u J 7 g u L L g u L D g u I H g u L T g u I g g K F B S T 0 Y p L 0 F 1 d G 9 S Z W 1 v d m V k Q 2 9 s d W 1 u c z E u e + C 5 g O C 4 m + C 4 p e C 4 t e C 5 i O C 4 o u C 4 m S D g u Y H g u J v g u K X g u I c s N X 0 m c X V v d D s s J n F 1 b 3 Q 7 U 2 V j d G l v b j E v 4 L i a 4 L i j 4 L i 0 4 L i B 4 L i y 4 L i j I C h T R V J W S U N F K S B c d T A w M 2 V c d T A w M 2 U g 4 L i a 4 L i j 4 L i 0 4 L i B 4 L i y 4 L i j 4 L m A 4 L i J 4 L i e 4 L i y 4 L i w 4 L i B 4 L i 0 4 L i I I C h Q U k 9 G K S 9 B d X R v U m V t b 3 Z l Z E N v b H V t b n M x L n s l 4 L m A 4 L i b 4 L i l 4 L i 1 4 L m I 4 L i i 4 L i Z I O C 5 g e C 4 m + C 4 p e C 4 h y w 2 f S Z x d W 9 0 O y w m c X V v d D t T Z W N 0 a W 9 u M S / g u J r g u K P g u L T g u I H g u L L g u K M g K F N F U l Z J Q 0 U p I F x 1 M D A z Z V x 1 M D A z Z S D g u J r g u K P g u L T g u I H g u L L g u K P g u Y D g u I n g u J 7 g u L L g u L D g u I H g u L T g u I g g K F B S T 0 Y p L 0 F 1 d G 9 S Z W 1 v d m V k Q 2 9 s d W 1 u c z E u e + C 5 g O C 4 q u C 4 m e C 4 r S D g u I v g u L f g u Y n g u K 0 s N 3 0 m c X V v d D s s J n F 1 b 3 Q 7 U 2 V j d G l v b j E v 4 L i a 4 L i j 4 L i 0 4 L i B 4 L i y 4 L i j I C h T R V J W S U N F K S B c d T A w M 2 V c d T A w M 2 U g 4 L i a 4 L i j 4 L i 0 4 L i B 4 L i y 4 L i j 4 L m A 4 L i J 4 L i e 4 L i y 4 L i w 4 L i B 4 L i 0 4 L i I I C h Q U k 9 G K S 9 B d X R v U m V t b 3 Z l Z E N v b H V t b n M x L n v g u Y D g u K r g u J n g u K 0 g 4 L i C 4 L i y 4 L i i L D h 9 J n F 1 b 3 Q 7 L C Z x d W 9 0 O 1 N l Y 3 R p b 2 4 x L + C 4 m u C 4 o + C 4 t O C 4 g e C 4 s u C 4 o y A o U 0 V S V k l D R S k g X H U w M D N l X H U w M D N l I O C 4 m u C 4 o + C 4 t O C 4 g e C 4 s u C 4 o + C 5 g O C 4 i e C 4 n u C 4 s u C 4 s O C 4 g e C 4 t O C 4 i C A o U F J P R i k v Q X V 0 b 1 J l b W 9 2 Z W R D b 2 x 1 b W 5 z M S 5 7 4 L i b 4 L i j 4 L i 0 4 L i h 4 L i y 4 L i T I C j g u K v g u L j g u Y n g u J k p L D l 9 J n F 1 b 3 Q 7 L C Z x d W 9 0 O 1 N l Y 3 R p b 2 4 x L + C 4 m u C 4 o + C 4 t O C 4 g e C 4 s u C 4 o y A o U 0 V S V k l D R S k g X H U w M D N l X H U w M D N l I O C 4 m u C 4 o + C 4 t O C 4 g e C 4 s u C 4 o + C 5 g O C 4 i e C 4 n u C 4 s u C 4 s O C 4 g e C 4 t O C 4 i C A o U F J P R i 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M y k v R G F 0 Y T I 1 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5 N T I x N j M x 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n u C 4 s u C 4 k + C 4 t O C 4 i u C 4 o u C 5 j C A o Q 0 9 N T S k v Q X V 0 b 1 J l b W 9 2 Z W R D b 2 x 1 b W 5 z M S 5 7 4 L i r 4 L i l 4 L i x 4 L i B 4 L i X 4 L i j 4 L i x 4 L i e 4 L i i 4 L m M L D B 9 J n F 1 b 3 Q 7 L C Z x d W 9 0 O 1 N l Y 3 R p b 2 4 x L + C 4 m u C 4 o + C 4 t O C 4 g e C 4 s u C 4 o y A o U 0 V S V k l D R S k g X H U w M D N l X H U w M D N l I O C 4 n u C 4 s u C 4 k + C 4 t O C 4 i u C 4 o u C 5 j C A o Q 0 9 N T S k v Q X V 0 b 1 J l b W 9 2 Z W R D b 2 x 1 b W 5 z M S 5 7 4 L m A 4 L i b 4 L i 0 4 L i U L D F 9 J n F 1 b 3 Q 7 L C Z x d W 9 0 O 1 N l Y 3 R p b 2 4 x L + C 4 m u C 4 o + C 4 t O C 4 g e C 4 s u C 4 o y A o U 0 V S V k l D R S k g X H U w M D N l X H U w M D N l I O C 4 n u C 4 s u C 4 k + C 4 t O C 4 i u C 4 o u C 5 j C A o Q 0 9 N T S k v Q X V 0 b 1 J l b W 9 2 Z W R D b 2 x 1 b W 5 z M S 5 7 4 L i q 4 L i 5 4 L i H 4 L i q 4 L i 4 4 L i U L D J 9 J n F 1 b 3 Q 7 L C Z x d W 9 0 O 1 N l Y 3 R p b 2 4 x L + C 4 m u C 4 o + C 4 t O C 4 g e C 4 s u C 4 o y A o U 0 V S V k l D R S k g X H U w M D N l X H U w M D N l I O C 4 n u C 4 s u C 4 k + C 4 t O C 4 i u C 4 o u C 5 j C A o Q 0 9 N T S k v Q X V 0 b 1 J l b W 9 2 Z W R D b 2 x 1 b W 5 z M S 5 7 4 L i V 4 L m I 4 L i z 4 L i q 4 L i 4 4 L i U L D N 9 J n F 1 b 3 Q 7 L C Z x d W 9 0 O 1 N l Y 3 R p b 2 4 x L + C 4 m u C 4 o + C 4 t O C 4 g e C 4 s u C 4 o y A o U 0 V S V k l D R S k g X H U w M D N l X H U w M D N l I O C 4 n u C 4 s u C 4 k + C 4 t O C 4 i u C 4 o u C 5 j C A o Q 0 9 N T S k v Q X V 0 b 1 J l b W 9 2 Z W R D b 2 x 1 b W 5 z M S 5 7 4 L i l 4 L m I 4 L i y 4 L i q 4 L i 4 4 L i U L D R 9 J n F 1 b 3 Q 7 L C Z x d W 9 0 O 1 N l Y 3 R p b 2 4 x L + C 4 m u C 4 o + C 4 t O C 4 g e C 4 s u C 4 o y A o U 0 V S V k l D R S k g X H U w M D N l X H U w M D N l I O C 4 n u C 4 s u C 4 k + C 4 t O C 4 i u C 4 o u C 5 j C A o Q 0 9 N T S k v Q X V 0 b 1 J l b W 9 2 Z W R D b 2 x 1 b W 5 z M S 5 7 4 L m A 4 L i b 4 L i l 4 L i 1 4 L m I 4 L i i 4 L i Z I O C 5 g e C 4 m + C 4 p e C 4 h y w 1 f S Z x d W 9 0 O y w m c X V v d D t T Z W N 0 a W 9 u M S / g u J r g u K P g u L T g u I H g u L L g u K M g K F N F U l Z J Q 0 U p I F x 1 M D A z Z V x 1 M D A z Z S D g u J 7 g u L L g u J P g u L T g u I r g u K L g u Y w g K E N P T U 0 p L 0 F 1 d G 9 S Z W 1 v d m V k Q 2 9 s d W 1 u c z E u e y X g u Y D g u J v g u K X g u L X g u Y j g u K L g u J k g 4 L m B 4 L i b 4 L i l 4 L i H L D Z 9 J n F 1 b 3 Q 7 L C Z x d W 9 0 O 1 N l Y 3 R p b 2 4 x L + C 4 m u C 4 o + C 4 t O C 4 g e C 4 s u C 4 o y A o U 0 V S V k l D R S k g X H U w M D N l X H U w M D N l I O C 4 n u C 4 s u C 4 k + C 4 t O C 4 i u C 4 o u C 5 j C A o Q 0 9 N T S k v Q X V 0 b 1 J l b W 9 2 Z W R D b 2 x 1 b W 5 z M S 5 7 4 L m A 4 L i q 4 L i Z 4 L i t I O C 4 i + C 4 t + C 5 i e C 4 r S w 3 f S Z x d W 9 0 O y w m c X V v d D t T Z W N 0 a W 9 u M S / g u J r g u K P g u L T g u I H g u L L g u K M g K F N F U l Z J Q 0 U p I F x 1 M D A z Z V x 1 M D A z Z S D g u J 7 g u L L g u J P g u L T g u I r g u K L g u Y w g K E N P T U 0 p L 0 F 1 d G 9 S Z W 1 v d m V k Q 2 9 s d W 1 u c z E u e + C 5 g O C 4 q u C 4 m e C 4 r S D g u I L g u L L g u K I s O H 0 m c X V v d D s s J n F 1 b 3 Q 7 U 2 V j d G l v b j E v 4 L i a 4 L i j 4 L i 0 4 L i B 4 L i y 4 L i j I C h T R V J W S U N F K S B c d T A w M 2 V c d T A w M 2 U g 4 L i e 4 L i y 4 L i T 4 L i 0 4 L i K 4 L i i 4 L m M I C h D T 0 1 N K S 9 B d X R v U m V t b 3 Z l Z E N v b H V t b n M x L n v g u J v g u K P g u L T g u K H g u L L g u J M g K O C 4 q + C 4 u O C 5 i e C 4 m S k s O X 0 m c X V v d D s s J n F 1 b 3 Q 7 U 2 V j d G l v b j E v 4 L i a 4 L i j 4 L i 0 4 L i B 4 L i y 4 L i j I C h T R V J W S U N F K S B c d T A w M 2 V c d T A w M 2 U g 4 L i e 4 L i y 4 L i T 4 L i 0 4 L i K 4 L i i 4 L m M I C h D T 0 1 N 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e 4 L i y 4 L i T 4 L i 0 4 L i K 4 L i i 4 L m M I C h D T 0 1 N K S 9 B d X R v U m V t b 3 Z l Z E N v b H V t b n M x L n v g u K v g u K X g u L H g u I H g u J f g u K P g u L H g u J 7 g u K L g u Y w s M H 0 m c X V v d D s s J n F 1 b 3 Q 7 U 2 V j d G l v b j E v 4 L i a 4 L i j 4 L i 0 4 L i B 4 L i y 4 L i j I C h T R V J W S U N F K S B c d T A w M 2 V c d T A w M 2 U g 4 L i e 4 L i y 4 L i T 4 L i 0 4 L i K 4 L i i 4 L m M I C h D T 0 1 N K S 9 B d X R v U m V t b 3 Z l Z E N v b H V t b n M x L n v g u Y D g u J v g u L T g u J Q s M X 0 m c X V v d D s s J n F 1 b 3 Q 7 U 2 V j d G l v b j E v 4 L i a 4 L i j 4 L i 0 4 L i B 4 L i y 4 L i j I C h T R V J W S U N F K S B c d T A w M 2 V c d T A w M 2 U g 4 L i e 4 L i y 4 L i T 4 L i 0 4 L i K 4 L i i 4 L m M I C h D T 0 1 N K S 9 B d X R v U m V t b 3 Z l Z E N v b H V t b n M x L n v g u K r g u L n g u I f g u K r g u L j g u J Q s M n 0 m c X V v d D s s J n F 1 b 3 Q 7 U 2 V j d G l v b j E v 4 L i a 4 L i j 4 L i 0 4 L i B 4 L i y 4 L i j I C h T R V J W S U N F K S B c d T A w M 2 V c d T A w M 2 U g 4 L i e 4 L i y 4 L i T 4 L i 0 4 L i K 4 L i i 4 L m M I C h D T 0 1 N K S 9 B d X R v U m V t b 3 Z l Z E N v b H V t b n M x L n v g u J X g u Y j g u L P g u K r g u L j g u J Q s M 3 0 m c X V v d D s s J n F 1 b 3 Q 7 U 2 V j d G l v b j E v 4 L i a 4 L i j 4 L i 0 4 L i B 4 L i y 4 L i j I C h T R V J W S U N F K S B c d T A w M 2 V c d T A w M 2 U g 4 L i e 4 L i y 4 L i T 4 L i 0 4 L i K 4 L i i 4 L m M I C h D T 0 1 N K S 9 B d X R v U m V t b 3 Z l Z E N v b H V t b n M x L n v g u K X g u Y j g u L L g u K r g u L j g u J Q s N H 0 m c X V v d D s s J n F 1 b 3 Q 7 U 2 V j d G l v b j E v 4 L i a 4 L i j 4 L i 0 4 L i B 4 L i y 4 L i j I C h T R V J W S U N F K S B c d T A w M 2 V c d T A w M 2 U g 4 L i e 4 L i y 4 L i T 4 L i 0 4 L i K 4 L i i 4 L m M I C h D T 0 1 N K S 9 B d X R v U m V t b 3 Z l Z E N v b H V t b n M x L n v g u Y D g u J v g u K X g u L X g u Y j g u K L g u J k g 4 L m B 4 L i b 4 L i l 4 L i H L D V 9 J n F 1 b 3 Q 7 L C Z x d W 9 0 O 1 N l Y 3 R p b 2 4 x L + C 4 m u C 4 o + C 4 t O C 4 g e C 4 s u C 4 o y A o U 0 V S V k l D R S k g X H U w M D N l X H U w M D N l I O C 4 n u C 4 s u C 4 k + C 4 t O C 4 i u C 4 o u C 5 j C A o Q 0 9 N T S k v Q X V 0 b 1 J l b W 9 2 Z W R D b 2 x 1 b W 5 z M S 5 7 J e C 5 g O C 4 m + C 4 p e C 4 t e C 5 i O C 4 o u C 4 m S D g u Y H g u J v g u K X g u I c s N n 0 m c X V v d D s s J n F 1 b 3 Q 7 U 2 V j d G l v b j E v 4 L i a 4 L i j 4 L i 0 4 L i B 4 L i y 4 L i j I C h T R V J W S U N F K S B c d T A w M 2 V c d T A w M 2 U g 4 L i e 4 L i y 4 L i T 4 L i 0 4 L i K 4 L i i 4 L m M I C h D T 0 1 N K S 9 B d X R v U m V t b 3 Z l Z E N v b H V t b n M x L n v g u Y D g u K r g u J n g u K 0 g 4 L i L 4 L i 3 4 L m J 4 L i t L D d 9 J n F 1 b 3 Q 7 L C Z x d W 9 0 O 1 N l Y 3 R p b 2 4 x L + C 4 m u C 4 o + C 4 t O C 4 g e C 4 s u C 4 o y A o U 0 V S V k l D R S k g X H U w M D N l X H U w M D N l I O C 4 n u C 4 s u C 4 k + C 4 t O C 4 i u C 4 o u C 5 j C A o Q 0 9 N T S k v Q X V 0 b 1 J l b W 9 2 Z W R D b 2 x 1 b W 5 z M S 5 7 4 L m A 4 L i q 4 L i Z 4 L i t I O C 4 g u C 4 s u C 4 o i w 4 f S Z x d W 9 0 O y w m c X V v d D t T Z W N 0 a W 9 u M S / g u J r g u K P g u L T g u I H g u L L g u K M g K F N F U l Z J Q 0 U p I F x 1 M D A z Z V x 1 M D A z Z S D g u J 7 g u L L g u J P g u L T g u I r g u K L g u Y w g K E N P T U 0 p L 0 F 1 d G 9 S Z W 1 v d m V k Q 2 9 s d W 1 u c z E u e + C 4 m + C 4 o + C 4 t O C 4 o e C 4 s u C 4 k y A o 4 L i r 4 L i 4 4 L m J 4 L i Z K S w 5 f S Z x d W 9 0 O y w m c X V v d D t T Z W N 0 a W 9 u M S / g u J r g u K P g u L T g u I H g u L L g u K M g K F N F U l Z J Q 0 U p I F x 1 M D A z Z V x 1 M D A z Z S D g u J 7 g u L L g u J P g u L T g u I r g u K L g u Y w g K E N P T U 0 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M 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M p L 0 R h d G E y M j 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z 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A w M z A y O D h 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q 4 L i 3 4 L m I 4 L i t 4 L m B 4 L i l 4 L i w 4 L i q 4 L i 0 4 L m I 4 L i H 4 L i e 4 L i 0 4 L i h 4 L i e 4 L m M I C h N R U R J Q S k v Q X V 0 b 1 J l b W 9 2 Z W R D b 2 x 1 b W 5 z M S 5 7 4 L i r 4 L i l 4 L i x 4 L i B 4 L i X 4 L i j 4 L i x 4 L i e 4 L i i 4 L m M L D B 9 J n F 1 b 3 Q 7 L C Z x d W 9 0 O 1 N l Y 3 R p b 2 4 x L + C 4 m u C 4 o + C 4 t O C 4 g e C 4 s u C 4 o y A o U 0 V S V k l D R S k g X H U w M D N l X H U w M D N l I O C 4 q u C 4 t + C 5 i O C 4 r e C 5 g e C 4 p e C 4 s O C 4 q u C 4 t O C 5 i O C 4 h + C 4 n u C 4 t O C 4 o e C 4 n u C 5 j C A o T U V E S U E p L 0 F 1 d G 9 S Z W 1 v d m V k Q 2 9 s d W 1 u c z E u e + C 5 g O C 4 m + C 4 t O C 4 l C w x f S Z x d W 9 0 O y w m c X V v d D t T Z W N 0 a W 9 u M S / g u J r g u K P g u L T g u I H g u L L g u K M g K F N F U l Z J Q 0 U p I F x 1 M D A z Z V x 1 M D A z Z S D g u K r g u L f g u Y j g u K 3 g u Y H g u K X g u L D g u K r g u L T g u Y j g u I f g u J 7 g u L T g u K H g u J 7 g u Y w g K E 1 F R E l B K S 9 B d X R v U m V t b 3 Z l Z E N v b H V t b n M x L n v g u K r g u L n g u I f g u K r g u L j g u J Q s M n 0 m c X V v d D s s J n F 1 b 3 Q 7 U 2 V j d G l v b j E v 4 L i a 4 L i j 4 L i 0 4 L i B 4 L i y 4 L i j I C h T R V J W S U N F K S B c d T A w M 2 V c d T A w M 2 U g 4 L i q 4 L i 3 4 L m I 4 L i t 4 L m B 4 L i l 4 L i w 4 L i q 4 L i 0 4 L m I 4 L i H 4 L i e 4 L i 0 4 L i h 4 L i e 4 L m M I C h N R U R J Q S k v Q X V 0 b 1 J l b W 9 2 Z W R D b 2 x 1 b W 5 z M S 5 7 4 L i V 4 L m I 4 L i z 4 L i q 4 L i 4 4 L i U L D N 9 J n F 1 b 3 Q 7 L C Z x d W 9 0 O 1 N l Y 3 R p b 2 4 x L + C 4 m u C 4 o + C 4 t O C 4 g e C 4 s u C 4 o y A o U 0 V S V k l D R S k g X H U w M D N l X H U w M D N l I O C 4 q u C 4 t + C 5 i O C 4 r e C 5 g e C 4 p e C 4 s O C 4 q u C 4 t O C 5 i O C 4 h + C 4 n u C 4 t O C 4 o e C 4 n u C 5 j C A o T U V E S U E p L 0 F 1 d G 9 S Z W 1 v d m V k Q 2 9 s d W 1 u c z E u e + C 4 p e C 5 i O C 4 s u C 4 q u C 4 u O C 4 l C w 0 f S Z x d W 9 0 O y w m c X V v d D t T Z W N 0 a W 9 u M S / g u J r g u K P g u L T g u I H g u L L g u K M g K F N F U l Z J Q 0 U p I F x 1 M D A z Z V x 1 M D A z Z S D g u K r g u L f g u Y j g u K 3 g u Y H g u K X g u L D g u K r g u L T g u Y j g u I f g u J 7 g u L T g u K H g u J 7 g u Y w g K E 1 F R E l B K S 9 B d X R v U m V t b 3 Z l Z E N v b H V t b n M x L n v g u Y D g u J v g u K X g u L X g u Y j g u K L g u J k g 4 L m B 4 L i b 4 L i l 4 L i H L D V 9 J n F 1 b 3 Q 7 L C Z x d W 9 0 O 1 N l Y 3 R p b 2 4 x L + C 4 m u C 4 o + C 4 t O C 4 g e C 4 s u C 4 o y A o U 0 V S V k l D R S k g X H U w M D N l X H U w M D N l I O C 4 q u C 4 t + C 5 i O C 4 r e C 5 g e C 4 p e C 4 s O C 4 q u C 4 t O C 5 i O C 4 h + C 4 n u C 4 t O C 4 o e C 4 n u C 5 j C A o T U V E S U E p L 0 F 1 d G 9 S Z W 1 v d m V k Q 2 9 s d W 1 u c z E u e y X g u Y D g u J v g u K X g u L X g u Y j g u K L g u J k g 4 L m B 4 L i b 4 L i l 4 L i H L D Z 9 J n F 1 b 3 Q 7 L C Z x d W 9 0 O 1 N l Y 3 R p b 2 4 x L + C 4 m u C 4 o + C 4 t O C 4 g e C 4 s u C 4 o y A o U 0 V S V k l D R S k g X H U w M D N l X H U w M D N l I O C 4 q u C 4 t + C 5 i O C 4 r e C 5 g e C 4 p e C 4 s O C 4 q u C 4 t O C 5 i O C 4 h + C 4 n u C 4 t O C 4 o e C 4 n u C 5 j C A o T U V E S U E p L 0 F 1 d G 9 S Z W 1 v d m V k Q 2 9 s d W 1 u c z E u e + C 5 g O C 4 q u C 4 m e C 4 r S D g u I v g u L f g u Y n g u K 0 s N 3 0 m c X V v d D s s J n F 1 b 3 Q 7 U 2 V j d G l v b j E v 4 L i a 4 L i j 4 L i 0 4 L i B 4 L i y 4 L i j I C h T R V J W S U N F K S B c d T A w M 2 V c d T A w M 2 U g 4 L i q 4 L i 3 4 L m I 4 L i t 4 L m B 4 L i l 4 L i w 4 L i q 4 L i 0 4 L m I 4 L i H 4 L i e 4 L i 0 4 L i h 4 L i e 4 L m M I C h N R U R J Q S k v Q X V 0 b 1 J l b W 9 2 Z W R D b 2 x 1 b W 5 z M S 5 7 4 L m A 4 L i q 4 L i Z 4 L i t I O C 4 g u C 4 s u C 4 o i w 4 f S Z x d W 9 0 O y w m c X V v d D t T Z W N 0 a W 9 u M S / g u J r g u K P g u L T g u I H g u L L g u K M g K F N F U l Z J Q 0 U p I F x 1 M D A z Z V x 1 M D A z Z S D g u K r g u L f g u Y j g u K 3 g u Y H g u K X g u L D g u K r g u L T g u Y j g u I f g u J 7 g u L T g u K H g u J 7 g u Y w g K E 1 F R E l B K S 9 B d X R v U m V t b 3 Z l Z E N v b H V t b n M x L n v g u J v g u K P g u L T g u K H g u L L g u J M g K O C 4 q + C 4 u O C 5 i e C 4 m S k s O X 0 m c X V v d D s s J n F 1 b 3 Q 7 U 2 V j d G l v b j E v 4 L i a 4 L i j 4 L i 0 4 L i B 4 L i y 4 L i j I C h T R V J W S U N F K S B c d T A w M 2 V c d T A w M 2 U g 4 L i q 4 L i 3 4 L m I 4 L i t 4 L m B 4 L i l 4 L i w 4 L i q 4 L i 0 4 L m I 4 L i H 4 L i e 4 L i 0 4 L i h 4 L i e 4 L m M I C h N R U R J Q S 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q u C 4 t + C 5 i O C 4 r e C 5 g e C 4 p e C 4 s O C 4 q u C 4 t O C 5 i O C 4 h + C 4 n u C 4 t O C 4 o e C 4 n u C 5 j C A o T U V E S U E p L 0 F 1 d G 9 S Z W 1 v d m V k Q 2 9 s d W 1 u c z E u e + C 4 q + C 4 p e C 4 s e C 4 g e C 4 l + C 4 o + C 4 s e C 4 n u C 4 o u C 5 j C w w f S Z x d W 9 0 O y w m c X V v d D t T Z W N 0 a W 9 u M S / g u J r g u K P g u L T g u I H g u L L g u K M g K F N F U l Z J Q 0 U p I F x 1 M D A z Z V x 1 M D A z Z S D g u K r g u L f g u Y j g u K 3 g u Y H g u K X g u L D g u K r g u L T g u Y j g u I f g u J 7 g u L T g u K H g u J 7 g u Y w g K E 1 F R E l B K S 9 B d X R v U m V t b 3 Z l Z E N v b H V t b n M x L n v g u Y D g u J v g u L T g u J Q s M X 0 m c X V v d D s s J n F 1 b 3 Q 7 U 2 V j d G l v b j E v 4 L i a 4 L i j 4 L i 0 4 L i B 4 L i y 4 L i j I C h T R V J W S U N F K S B c d T A w M 2 V c d T A w M 2 U g 4 L i q 4 L i 3 4 L m I 4 L i t 4 L m B 4 L i l 4 L i w 4 L i q 4 L i 0 4 L m I 4 L i H 4 L i e 4 L i 0 4 L i h 4 L i e 4 L m M I C h N R U R J Q S k v Q X V 0 b 1 J l b W 9 2 Z W R D b 2 x 1 b W 5 z M S 5 7 4 L i q 4 L i 5 4 L i H 4 L i q 4 L i 4 4 L i U L D J 9 J n F 1 b 3 Q 7 L C Z x d W 9 0 O 1 N l Y 3 R p b 2 4 x L + C 4 m u C 4 o + C 4 t O C 4 g e C 4 s u C 4 o y A o U 0 V S V k l D R S k g X H U w M D N l X H U w M D N l I O C 4 q u C 4 t + C 5 i O C 4 r e C 5 g e C 4 p e C 4 s O C 4 q u C 4 t O C 5 i O C 4 h + C 4 n u C 4 t O C 4 o e C 4 n u C 5 j C A o T U V E S U E p L 0 F 1 d G 9 S Z W 1 v d m V k Q 2 9 s d W 1 u c z E u e + C 4 l e C 5 i O C 4 s + C 4 q u C 4 u O C 4 l C w z f S Z x d W 9 0 O y w m c X V v d D t T Z W N 0 a W 9 u M S / g u J r g u K P g u L T g u I H g u L L g u K M g K F N F U l Z J Q 0 U p I F x 1 M D A z Z V x 1 M D A z Z S D g u K r g u L f g u Y j g u K 3 g u Y H g u K X g u L D g u K r g u L T g u Y j g u I f g u J 7 g u L T g u K H g u J 7 g u Y w g K E 1 F R E l B K S 9 B d X R v U m V t b 3 Z l Z E N v b H V t b n M x L n v g u K X g u Y j g u L L g u K r g u L j g u J Q s N H 0 m c X V v d D s s J n F 1 b 3 Q 7 U 2 V j d G l v b j E v 4 L i a 4 L i j 4 L i 0 4 L i B 4 L i y 4 L i j I C h T R V J W S U N F K S B c d T A w M 2 V c d T A w M 2 U g 4 L i q 4 L i 3 4 L m I 4 L i t 4 L m B 4 L i l 4 L i w 4 L i q 4 L i 0 4 L m I 4 L i H 4 L i e 4 L i 0 4 L i h 4 L i e 4 L m M I C h N R U R J Q S k v Q X V 0 b 1 J l b W 9 2 Z W R D b 2 x 1 b W 5 z M S 5 7 4 L m A 4 L i b 4 L i l 4 L i 1 4 L m I 4 L i i 4 L i Z I O C 5 g e C 4 m + C 4 p e C 4 h y w 1 f S Z x d W 9 0 O y w m c X V v d D t T Z W N 0 a W 9 u M S / g u J r g u K P g u L T g u I H g u L L g u K M g K F N F U l Z J Q 0 U p I F x 1 M D A z Z V x 1 M D A z Z S D g u K r g u L f g u Y j g u K 3 g u Y H g u K X g u L D g u K r g u L T g u Y j g u I f g u J 7 g u L T g u K H g u J 7 g u Y w g K E 1 F R E l B K S 9 B d X R v U m V t b 3 Z l Z E N v b H V t b n M x L n s l 4 L m A 4 L i b 4 L i l 4 L i 1 4 L m I 4 L i i 4 L i Z I O C 5 g e C 4 m + C 4 p e C 4 h y w 2 f S Z x d W 9 0 O y w m c X V v d D t T Z W N 0 a W 9 u M S / g u J r g u K P g u L T g u I H g u L L g u K M g K F N F U l Z J Q 0 U p I F x 1 M D A z Z V x 1 M D A z Z S D g u K r g u L f g u Y j g u K 3 g u Y H g u K X g u L D g u K r g u L T g u Y j g u I f g u J 7 g u L T g u K H g u J 7 g u Y w g K E 1 F R E l B K S 9 B d X R v U m V t b 3 Z l Z E N v b H V t b n M x L n v g u Y D g u K r g u J n g u K 0 g 4 L i L 4 L i 3 4 L m J 4 L i t L D d 9 J n F 1 b 3 Q 7 L C Z x d W 9 0 O 1 N l Y 3 R p b 2 4 x L + C 4 m u C 4 o + C 4 t O C 4 g e C 4 s u C 4 o y A o U 0 V S V k l D R S k g X H U w M D N l X H U w M D N l I O C 4 q u C 4 t + C 5 i O C 4 r e C 5 g e C 4 p e C 4 s O C 4 q u C 4 t O C 5 i O C 4 h + C 4 n u C 4 t O C 4 o e C 4 n u C 5 j C A o T U V E S U E p L 0 F 1 d G 9 S Z W 1 v d m V k Q 2 9 s d W 1 u c z E u e + C 5 g O C 4 q u C 4 m e C 4 r S D g u I L g u L L g u K I s O H 0 m c X V v d D s s J n F 1 b 3 Q 7 U 2 V j d G l v b j E v 4 L i a 4 L i j 4 L i 0 4 L i B 4 L i y 4 L i j I C h T R V J W S U N F K S B c d T A w M 2 V c d T A w M 2 U g 4 L i q 4 L i 3 4 L m I 4 L i t 4 L m B 4 L i l 4 L i w 4 L i q 4 L i 0 4 L m I 4 L i H 4 L i e 4 L i 0 4 L i h 4 L i e 4 L m M I C h N R U R J Q S k v Q X V 0 b 1 J l b W 9 2 Z W R D b 2 x 1 b W 5 z M S 5 7 4 L i b 4 L i j 4 L i 0 4 L i h 4 L i y 4 L i T I C j g u K v g u L j g u Y n g u J k p L D l 9 J n F 1 b 3 Q 7 L C Z x d W 9 0 O 1 N l Y 3 R p b 2 4 x L + C 4 m u C 4 o + C 4 t O C 4 g e C 4 s u C 4 o y A o U 0 V S V k l D R S k g X H U w M D N l X H U w M D N l I O C 4 q u C 4 t + C 5 i O C 4 r e C 5 g e C 4 p e C 4 s O C 4 q u C 4 t O C 5 i O C 4 h + C 4 n u C 4 t O C 4 o e C 4 n u C 5 j C A o T U V E S U E 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M p L 1 N v d X J j Z T 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y k v R G F 0 Y T I 0 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w M z Q 0 N T k z 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Y D g u K v g u K X g u Y f g u I E g 4 L m B 4 L i l 4 L i w I O C 4 n O C 4 p e C 4 t O C 4 l e C 4 o O C 4 s e C 4 k + C 4 k e C 5 j O C 5 g u C 4 p e C 4 q + C 4 s C A o U 1 R F R U w p L 0 F 1 d G 9 S Z W 1 v d m V k Q 2 9 s d W 1 u c z E u e + C 4 q + C 4 p e C 4 s e C 4 g e C 4 l + C 4 o + C 4 s e C 4 n u C 4 o u C 5 j C w w f S Z x d W 9 0 O y w m c X V v d D t T Z W N 0 a W 9 u M S / g u K r g u L T g u J n g u I T g u Y n g u L L g u K 3 g u L j g u J X g u K r g u L L g u K v g u I H g u K P g u K P g u K E g K E l O R F V T K S B c d T A w M 2 V c d T A w M 2 U g 4 L m A 4 L i r 4 L i l 4 L m H 4 L i B I O C 5 g e C 4 p e C 4 s C D g u J z g u K X g u L T g u J X g u K D g u L H g u J P g u J H g u Y z g u Y L g u K X g u K v g u L A g K F N U R U V M K S 9 B d X R v U m V t b 3 Z l Z E N v b H V t b n M x L n v g u Y D g u J v g u L T g u J Q s M X 0 m c X V v d D s s J n F 1 b 3 Q 7 U 2 V j d G l v b j E v 4 L i q 4 L i 0 4 L i Z 4 L i E 4 L m J 4 L i y 4 L i t 4 L i 4 4 L i V 4 L i q 4 L i y 4 L i r 4 L i B 4 L i j 4 L i j 4 L i h I C h J T k R V U y k g X H U w M D N l X H U w M D N l I O C 5 g O C 4 q + C 4 p e C 5 h + C 4 g S D g u Y H g u K X g u L A g 4 L i c 4 L i l 4 L i 0 4 L i V 4 L i g 4 L i x 4 L i T 4 L i R 4 L m M 4 L m C 4 L i l 4 L i r 4 L i w I C h T V E V F T C k v Q X V 0 b 1 J l b W 9 2 Z W R D b 2 x 1 b W 5 z M S 5 7 4 L i q 4 L i 5 4 L i H 4 L i q 4 L i 4 4 L i U L D J 9 J n F 1 b 3 Q 7 L C Z x d W 9 0 O 1 N l Y 3 R p b 2 4 x L + C 4 q u C 4 t O C 4 m e C 4 h O C 5 i e C 4 s u C 4 r e C 4 u O C 4 l e C 4 q u C 4 s u C 4 q + C 4 g e C 4 o + C 4 o + C 4 o S A o S U 5 E V V M p I F x 1 M D A z Z V x 1 M D A z Z S D g u Y D g u K v g u K X g u Y f g u I E g 4 L m B 4 L i l 4 L i w I O C 4 n O C 4 p e C 4 t O C 4 l e C 4 o O C 4 s e C 4 k + C 4 k e C 5 j O C 5 g u C 4 p e C 4 q + C 4 s C A o U 1 R F R U w p L 0 F 1 d G 9 S Z W 1 v d m V k Q 2 9 s d W 1 u c z E u e + C 4 l e C 5 i O C 4 s + C 4 q u C 4 u O C 4 l C w z f S Z x d W 9 0 O y w m c X V v d D t T Z W N 0 a W 9 u M S / g u K r g u L T g u J n g u I T g u Y n g u L L g u K 3 g u L j g u J X g u K r g u L L g u K v g u I H g u K P g u K P g u K E g K E l O R F V T K S B c d T A w M 2 V c d T A w M 2 U g 4 L m A 4 L i r 4 L i l 4 L m H 4 L i B I O C 5 g e C 4 p e C 4 s C D g u J z g u K X g u L T g u J X g u K D g u L H g u J P g u J H g u Y z g u Y L g u K X g u K v g u L A g K F N U R U V M K S 9 B d X R v U m V t b 3 Z l Z E N v b H V t b n M x L n v g u K X g u Y j g u L L g u K r g u L j g u J Q s N H 0 m c X V v d D s s J n F 1 b 3 Q 7 U 2 V j d G l v b j E v 4 L i q 4 L i 0 4 L i Z 4 L i E 4 L m J 4 L i y 4 L i t 4 L i 4 4 L i V 4 L i q 4 L i y 4 L i r 4 L i B 4 L i j 4 L i j 4 L i h I C h J T k R V U y k g X H U w M D N l X H U w M D N l I O C 5 g O C 4 q + C 4 p e C 5 h + C 4 g S D g u Y H g u K X g u L A g 4 L i c 4 L i l 4 L i 0 4 L i V 4 L i g 4 L i x 4 L i T 4 L i R 4 L m M 4 L m C 4 L i l 4 L i r 4 L i w I C h T V E V F T C k v Q X V 0 b 1 J l b W 9 2 Z W R D b 2 x 1 b W 5 z M S 5 7 4 L m A 4 L i b 4 L i l 4 L i 1 4 L m I 4 L i i 4 L i Z I O C 5 g e C 4 m + C 4 p e C 4 h y w 1 f S Z x d W 9 0 O y w m c X V v d D t T Z W N 0 a W 9 u M S / g u K r g u L T g u J n g u I T g u Y n g u L L g u K 3 g u L j g u J X g u K r g u L L g u K v g u I H g u K P g u K P g u K E g K E l O R F V T K S B c d T A w M 2 V c d T A w M 2 U g 4 L m A 4 L i r 4 L i l 4 L m H 4 L i B I O C 5 g e C 4 p e C 4 s C D g u J z g u K X g u L T g u J X g u K D g u L H g u J P g u J H g u Y z g u Y L g u K X g u K v g u L A g K F N U R U V M K S 9 B d X R v U m V t b 3 Z l Z E N v b H V t b n M x L n s l 4 L m A 4 L i b 4 L i l 4 L i 1 4 L m I 4 L i i 4 L i Z I O C 5 g e C 4 m + C 4 p e C 4 h y w 2 f S Z x d W 9 0 O y w m c X V v d D t T Z W N 0 a W 9 u M S / g u K r g u L T g u J n g u I T g u Y n g u L L g u K 3 g u L j g u J X g u K r g u L L g u K v g u I H g u K P g u K P g u K E g K E l O R F V T K S B c d T A w M 2 V c d T A w M 2 U g 4 L m A 4 L i r 4 L i l 4 L m H 4 L i B I O C 5 g e C 4 p e C 4 s C D g u J z g u K X g u L T g u J X g u K D g u L H g u J P g u J H g u Y z g u Y L g u K X g u K v g u L A g K F N U R U V M K S 9 B d X R v U m V t b 3 Z l Z E N v b H V t b n M x L n v g u Y D g u K r g u J n g u K 0 g 4 L i L 4 L i 3 4 L m J 4 L i t L D d 9 J n F 1 b 3 Q 7 L C Z x d W 9 0 O 1 N l Y 3 R p b 2 4 x L + C 4 q u C 4 t O C 4 m e C 4 h O C 5 i e C 4 s u C 4 r e C 4 u O C 4 l e C 4 q u C 4 s u C 4 q + C 4 g e C 4 o + C 4 o + C 4 o S A o S U 5 E V V M p I F x 1 M D A z Z V x 1 M D A z Z S D g u Y D g u K v g u K X g u Y f g u I E g 4 L m B 4 L i l 4 L i w I O C 4 n O C 4 p e C 4 t O C 4 l e C 4 o O C 4 s e C 4 k + C 4 k e C 5 j O C 5 g u C 4 p e C 4 q + C 4 s C A o U 1 R F R U w p L 0 F 1 d G 9 S Z W 1 v d m V k Q 2 9 s d W 1 u c z E u e + C 5 g O C 4 q u C 4 m e C 4 r S D g u I L g u L L g u K I s O H 0 m c X V v d D s s J n F 1 b 3 Q 7 U 2 V j d G l v b j E v 4 L i q 4 L i 0 4 L i Z 4 L i E 4 L m J 4 L i y 4 L i t 4 L i 4 4 L i V 4 L i q 4 L i y 4 L i r 4 L i B 4 L i j 4 L i j 4 L i h I C h J T k R V U y k g X H U w M D N l X H U w M D N l I O C 5 g O C 4 q + C 4 p e C 5 h + C 4 g S D g u Y H g u K X g u L A g 4 L i c 4 L i l 4 L i 0 4 L i V 4 L i g 4 L i x 4 L i T 4 L i R 4 L m M 4 L m C 4 L i l 4 L i r 4 L i w I C h T V E V F T C k v Q X V 0 b 1 J l b W 9 2 Z W R D b 2 x 1 b W 5 z M S 5 7 4 L i b 4 L i j 4 L i 0 4 L i h 4 L i y 4 L i T I C j g u K v g u L j g u Y n g u J k p L D l 9 J n F 1 b 3 Q 7 L C Z x d W 9 0 O 1 N l Y 3 R p b 2 4 x L + C 4 q u C 4 t O C 4 m e C 4 h O C 5 i e C 4 s u C 4 r e C 4 u O C 4 l e C 4 q u C 4 s u C 4 q + C 4 g e C 4 o + C 4 o + C 4 o S A o S U 5 E V V M p I F x 1 M D A z Z V x 1 M D A z Z S D g u Y D g u K v g u K X g u Y f g u I E g 4 L m B 4 L i l 4 L i w I O C 4 n O C 4 p e C 4 t O C 4 l e C 4 o O C 4 s e C 4 k + C 4 k e C 5 j O C 5 g u C 4 p e C 4 q + C 4 s C A o U 1 R F R U w 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m A 4 L i r 4 L i l 4 L m H 4 L i B I O C 5 g e C 4 p e C 4 s C D g u J z g u K X g u L T g u J X g u K D g u L H g u J P g u J H g u Y z g u Y L g u K X g u K v g u L A g K F N U R U V M K S 9 B d X R v U m V t b 3 Z l Z E N v b H V t b n M x L n v g u K v g u K X g u L H g u I H g u J f g u K P g u L H g u J 7 g u K L g u Y w s M H 0 m c X V v d D s s J n F 1 b 3 Q 7 U 2 V j d G l v b j E v 4 L i q 4 L i 0 4 L i Z 4 L i E 4 L m J 4 L i y 4 L i t 4 L i 4 4 L i V 4 L i q 4 L i y 4 L i r 4 L i B 4 L i j 4 L i j 4 L i h I C h J T k R V U y k g X H U w M D N l X H U w M D N l I O C 5 g O C 4 q + C 4 p e C 5 h + C 4 g S D g u Y H g u K X g u L A g 4 L i c 4 L i l 4 L i 0 4 L i V 4 L i g 4 L i x 4 L i T 4 L i R 4 L m M 4 L m C 4 L i l 4 L i r 4 L i w I C h T V E V F T C k v Q X V 0 b 1 J l b W 9 2 Z W R D b 2 x 1 b W 5 z M S 5 7 4 L m A 4 L i b 4 L i 0 4 L i U L D F 9 J n F 1 b 3 Q 7 L C Z x d W 9 0 O 1 N l Y 3 R p b 2 4 x L + C 4 q u C 4 t O C 4 m e C 4 h O C 5 i e C 4 s u C 4 r e C 4 u O C 4 l e C 4 q u C 4 s u C 4 q + C 4 g e C 4 o + C 4 o + C 4 o S A o S U 5 E V V M p I F x 1 M D A z Z V x 1 M D A z Z S D g u Y D g u K v g u K X g u Y f g u I E g 4 L m B 4 L i l 4 L i w I O C 4 n O C 4 p e C 4 t O C 4 l e C 4 o O C 4 s e C 4 k + C 4 k e C 5 j O C 5 g u C 4 p e C 4 q + C 4 s C A o U 1 R F R U w p L 0 F 1 d G 9 S Z W 1 v d m V k Q 2 9 s d W 1 u c z E u e + C 4 q u C 4 u e C 4 h + C 4 q u C 4 u O C 4 l C w y f S Z x d W 9 0 O y w m c X V v d D t T Z W N 0 a W 9 u M S / g u K r g u L T g u J n g u I T g u Y n g u L L g u K 3 g u L j g u J X g u K r g u L L g u K v g u I H g u K P g u K P g u K E g K E l O R F V T K S B c d T A w M 2 V c d T A w M 2 U g 4 L m A 4 L i r 4 L i l 4 L m H 4 L i B I O C 5 g e C 4 p e C 4 s C D g u J z g u K X g u L T g u J X g u K D g u L H g u J P g u J H g u Y z g u Y L g u K X g u K v g u L A g K F N U R U V M K S 9 B d X R v U m V t b 3 Z l Z E N v b H V t b n M x L n v g u J X g u Y j g u L P g u K r g u L j g u J Q s M 3 0 m c X V v d D s s J n F 1 b 3 Q 7 U 2 V j d G l v b j E v 4 L i q 4 L i 0 4 L i Z 4 L i E 4 L m J 4 L i y 4 L i t 4 L i 4 4 L i V 4 L i q 4 L i y 4 L i r 4 L i B 4 L i j 4 L i j 4 L i h I C h J T k R V U y k g X H U w M D N l X H U w M D N l I O C 5 g O C 4 q + C 4 p e C 5 h + C 4 g S D g u Y H g u K X g u L A g 4 L i c 4 L i l 4 L i 0 4 L i V 4 L i g 4 L i x 4 L i T 4 L i R 4 L m M 4 L m C 4 L i l 4 L i r 4 L i w I C h T V E V F T C k v Q X V 0 b 1 J l b W 9 2 Z W R D b 2 x 1 b W 5 z M S 5 7 4 L i l 4 L m I 4 L i y 4 L i q 4 L i 4 4 L i U L D R 9 J n F 1 b 3 Q 7 L C Z x d W 9 0 O 1 N l Y 3 R p b 2 4 x L + C 4 q u C 4 t O C 4 m e C 4 h O C 5 i e C 4 s u C 4 r e C 4 u O C 4 l e C 4 q u C 4 s u C 4 q + C 4 g e C 4 o + C 4 o + C 4 o S A o S U 5 E V V M p I F x 1 M D A z Z V x 1 M D A z Z S D g u Y D g u K v g u K X g u Y f g u I E g 4 L m B 4 L i l 4 L i w I O C 4 n O C 4 p e C 4 t O C 4 l e C 4 o O C 4 s e C 4 k + C 4 k e C 5 j O C 5 g u C 4 p e C 4 q + C 4 s C A o U 1 R F R U w p L 0 F 1 d G 9 S Z W 1 v d m V k Q 2 9 s d W 1 u c z E u e + C 5 g O C 4 m + C 4 p e C 4 t e C 5 i O C 4 o u C 4 m S D g u Y H g u J v g u K X g u I c s N X 0 m c X V v d D s s J n F 1 b 3 Q 7 U 2 V j d G l v b j E v 4 L i q 4 L i 0 4 L i Z 4 L i E 4 L m J 4 L i y 4 L i t 4 L i 4 4 L i V 4 L i q 4 L i y 4 L i r 4 L i B 4 L i j 4 L i j 4 L i h I C h J T k R V U y k g X H U w M D N l X H U w M D N l I O C 5 g O C 4 q + C 4 p e C 5 h + C 4 g S D g u Y H g u K X g u L A g 4 L i c 4 L i l 4 L i 0 4 L i V 4 L i g 4 L i x 4 L i T 4 L i R 4 L m M 4 L m C 4 L i l 4 L i r 4 L i w I C h T V E V F T C k v Q X V 0 b 1 J l b W 9 2 Z W R D b 2 x 1 b W 5 z M S 5 7 J e C 5 g O C 4 m + C 4 p e C 4 t e C 5 i O C 4 o u C 4 m S D g u Y H g u J v g u K X g u I c s N n 0 m c X V v d D s s J n F 1 b 3 Q 7 U 2 V j d G l v b j E v 4 L i q 4 L i 0 4 L i Z 4 L i E 4 L m J 4 L i y 4 L i t 4 L i 4 4 L i V 4 L i q 4 L i y 4 L i r 4 L i B 4 L i j 4 L i j 4 L i h I C h J T k R V U y k g X H U w M D N l X H U w M D N l I O C 5 g O C 4 q + C 4 p e C 5 h + C 4 g S D g u Y H g u K X g u L A g 4 L i c 4 L i l 4 L i 0 4 L i V 4 L i g 4 L i x 4 L i T 4 L i R 4 L m M 4 L m C 4 L i l 4 L i r 4 L i w I C h T V E V F T C k v Q X V 0 b 1 J l b W 9 2 Z W R D b 2 x 1 b W 5 z M S 5 7 4 L m A 4 L i q 4 L i Z 4 L i t I O C 4 i + C 4 t + C 5 i e C 4 r S w 3 f S Z x d W 9 0 O y w m c X V v d D t T Z W N 0 a W 9 u M S / g u K r g u L T g u J n g u I T g u Y n g u L L g u K 3 g u L j g u J X g u K r g u L L g u K v g u I H g u K P g u K P g u K E g K E l O R F V T K S B c d T A w M 2 V c d T A w M 2 U g 4 L m A 4 L i r 4 L i l 4 L m H 4 L i B I O C 5 g e C 4 p e C 4 s C D g u J z g u K X g u L T g u J X g u K D g u L H g u J P g u J H g u Y z g u Y L g u K X g u K v g u L A g K F N U R U V M K S 9 B d X R v U m V t b 3 Z l Z E N v b H V t b n M x L n v g u Y D g u K r g u J n g u K 0 g 4 L i C 4 L i y 4 L i i L D h 9 J n F 1 b 3 Q 7 L C Z x d W 9 0 O 1 N l Y 3 R p b 2 4 x L + C 4 q u C 4 t O C 4 m e C 4 h O C 5 i e C 4 s u C 4 r e C 4 u O C 4 l e C 4 q u C 4 s u C 4 q + C 4 g e C 4 o + C 4 o + C 4 o S A o S U 5 E V V M p I F x 1 M D A z Z V x 1 M D A z Z S D g u Y D g u K v g u K X g u Y f g u I E g 4 L m B 4 L i l 4 L i w I O C 4 n O C 4 p e C 4 t O C 4 l e C 4 o O C 4 s e C 4 k + C 4 k e C 5 j O C 5 g u C 4 p e C 4 q + C 4 s C A o U 1 R F R U w p L 0 F 1 d G 9 S Z W 1 v d m V k Q 2 9 s d W 1 u c z E u e + C 4 m + C 4 o + C 4 t O C 4 o e C 4 s u C 4 k y A o 4 L i r 4 L i 4 4 L m J 4 L i Z K S w 5 f S Z x d W 9 0 O y w m c X V v d D t T Z W N 0 a W 9 u M S / g u K r g u L T g u J n g u I T g u Y n g u L L g u K 3 g u L j g u J X g u K r g u L L g u K v g u I H g u K P g u K P g u K E g K E l O R F V T K S B c d T A w M 2 V c d T A w M 2 U g 4 L m A 4 L i r 4 L i l 4 L m H 4 L i B I O C 5 g e C 4 p e C 4 s C D g u J z g u K X g u L T g u J X g u K D g u L H g u J P g u J H g u Y z g u Y L g u K X g u K v g u L A g K F N U R U V M 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R G F 0 Y T E 1 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w O D g z M T M 4 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I H g u K P g u L D g u J T g u L L g u K n g u Y H g u K X g u L D g u K f g u L H g u K r g u J T g u L j g u I H g u L L g u K P g u J 7 g u L T g u K H g u J 7 g u Y w g K F B B U E V S K S 9 B d X R v U m V t b 3 Z l Z E N v b H V t b n M x L n v g u K v g u K X g u L H g u I H g u J f g u K P g u L H g u J 7 g u K L g u Y w s M H 0 m c X V v d D s s J n F 1 b 3 Q 7 U 2 V j d G l v b j E v 4 L i q 4 L i 0 4 L i Z 4 L i E 4 L m J 4 L i y 4 L i t 4 L i 4 4 L i V 4 L i q 4 L i y 4 L i r 4 L i B 4 L i j 4 L i j 4 L i h I C h J T k R V U y k g X H U w M D N l X H U w M D N l I O C 4 g e C 4 o + C 4 s O C 4 l O C 4 s u C 4 q e C 5 g e C 4 p e C 4 s O C 4 p + C 4 s e C 4 q u C 4 l O C 4 u O C 4 g e C 4 s u C 4 o + C 4 n u C 4 t O C 4 o e C 4 n u C 5 j C A o U E F Q R V I p L 0 F 1 d G 9 S Z W 1 v d m V k Q 2 9 s d W 1 u c z E u e + C 5 g O C 4 m + C 4 t O C 4 l C w x f S Z x d W 9 0 O y w m c X V v d D t T Z W N 0 a W 9 u M S / g u K r g u L T g u J n g u I T g u Y n g u L L g u K 3 g u L j g u J X g u K r g u L L g u K v g u I H g u K P g u K P g u K E g K E l O R F V T K S B c d T A w M 2 V c d T A w M 2 U g 4 L i B 4 L i j 4 L i w 4 L i U 4 L i y 4 L i p 4 L m B 4 L i l 4 L i w 4 L i n 4 L i x 4 L i q 4 L i U 4 L i 4 4 L i B 4 L i y 4 L i j 4 L i e 4 L i 0 4 L i h 4 L i e 4 L m M I C h Q Q V B F U i k v Q X V 0 b 1 J l b W 9 2 Z W R D b 2 x 1 b W 5 z M S 5 7 4 L i q 4 L i 5 4 L i H 4 L i q 4 L i 4 4 L i U L D J 9 J n F 1 b 3 Q 7 L C Z x d W 9 0 O 1 N l Y 3 R p b 2 4 x L + C 4 q u C 4 t O C 4 m e C 4 h O C 5 i e C 4 s u C 4 r e C 4 u O C 4 l e C 4 q u C 4 s u C 4 q + C 4 g e C 4 o + C 4 o + C 4 o S A o S U 5 E V V M p I F x 1 M D A z Z V x 1 M D A z Z S D g u I H g u K P g u L D g u J T g u L L g u K n g u Y H g u K X g u L D g u K f g u L H g u K r g u J T g u L j g u I H g u L L g u K P g u J 7 g u L T g u K H g u J 7 g u Y w g K F B B U E V S K S 9 B d X R v U m V t b 3 Z l Z E N v b H V t b n M x L n v g u J X g u Y j g u L P g u K r g u L j g u J Q s M 3 0 m c X V v d D s s J n F 1 b 3 Q 7 U 2 V j d G l v b j E v 4 L i q 4 L i 0 4 L i Z 4 L i E 4 L m J 4 L i y 4 L i t 4 L i 4 4 L i V 4 L i q 4 L i y 4 L i r 4 L i B 4 L i j 4 L i j 4 L i h I C h J T k R V U y k g X H U w M D N l X H U w M D N l I O C 4 g e C 4 o + C 4 s O C 4 l O C 4 s u C 4 q e C 5 g e C 4 p e C 4 s O C 4 p + C 4 s e C 4 q u C 4 l O C 4 u O C 4 g e C 4 s u C 4 o + C 4 n u C 4 t O C 4 o e C 4 n u C 5 j C A o U E F Q R V I p L 0 F 1 d G 9 S Z W 1 v d m V k Q 2 9 s d W 1 u c z E u e + C 4 p e C 5 i O C 4 s u C 4 q u C 4 u O C 4 l C w 0 f S Z x d W 9 0 O y w m c X V v d D t T Z W N 0 a W 9 u M S / g u K r g u L T g u J n g u I T g u Y n g u L L g u K 3 g u L j g u J X g u K r g u L L g u K v g u I H g u K P g u K P g u K E g K E l O R F V T K S B c d T A w M 2 V c d T A w M 2 U g 4 L i B 4 L i j 4 L i w 4 L i U 4 L i y 4 L i p 4 L m B 4 L i l 4 L i w 4 L i n 4 L i x 4 L i q 4 L i U 4 L i 4 4 L i B 4 L i y 4 L i j 4 L i e 4 L i 0 4 L i h 4 L i e 4 L m M I C h Q Q V B F U i k v Q X V 0 b 1 J l b W 9 2 Z W R D b 2 x 1 b W 5 z M S 5 7 4 L m A 4 L i b 4 L i l 4 L i 1 4 L m I 4 L i i 4 L i Z I O C 5 g e C 4 m + C 4 p e C 4 h y w 1 f S Z x d W 9 0 O y w m c X V v d D t T Z W N 0 a W 9 u M S / g u K r g u L T g u J n g u I T g u Y n g u L L g u K 3 g u L j g u J X g u K r g u L L g u K v g u I H g u K P g u K P g u K E g K E l O R F V T K S B c d T A w M 2 V c d T A w M 2 U g 4 L i B 4 L i j 4 L i w 4 L i U 4 L i y 4 L i p 4 L m B 4 L i l 4 L i w 4 L i n 4 L i x 4 L i q 4 L i U 4 L i 4 4 L i B 4 L i y 4 L i j 4 L i e 4 L i 0 4 L i h 4 L i e 4 L m M I C h Q Q V B F U i k v Q X V 0 b 1 J l b W 9 2 Z W R D b 2 x 1 b W 5 z M S 5 7 J e C 5 g O C 4 m + C 4 p e C 4 t e C 5 i O C 4 o u C 4 m S D g u Y H g u J v g u K X g u I c s N n 0 m c X V v d D s s J n F 1 b 3 Q 7 U 2 V j d G l v b j E v 4 L i q 4 L i 0 4 L i Z 4 L i E 4 L m J 4 L i y 4 L i t 4 L i 4 4 L i V 4 L i q 4 L i y 4 L i r 4 L i B 4 L i j 4 L i j 4 L i h I C h J T k R V U y k g X H U w M D N l X H U w M D N l I O C 4 g e C 4 o + C 4 s O C 4 l O C 4 s u C 4 q e C 5 g e C 4 p e C 4 s O C 4 p + C 4 s e C 4 q u C 4 l O C 4 u O C 4 g e C 4 s u C 4 o + C 4 n u C 4 t O C 4 o e C 4 n u C 5 j C A o U E F Q R V I p L 0 F 1 d G 9 S Z W 1 v d m V k Q 2 9 s d W 1 u c z E u e + C 5 g O C 4 q u C 4 m e C 4 r S D g u I v g u L f g u Y n g u K 0 s N 3 0 m c X V v d D s s J n F 1 b 3 Q 7 U 2 V j d G l v b j E v 4 L i q 4 L i 0 4 L i Z 4 L i E 4 L m J 4 L i y 4 L i t 4 L i 4 4 L i V 4 L i q 4 L i y 4 L i r 4 L i B 4 L i j 4 L i j 4 L i h I C h J T k R V U y k g X H U w M D N l X H U w M D N l I O C 4 g e C 4 o + C 4 s O C 4 l O C 4 s u C 4 q e C 5 g e C 4 p e C 4 s O C 4 p + C 4 s e C 4 q u C 4 l O C 4 u O C 4 g e C 4 s u C 4 o + C 4 n u C 4 t O C 4 o e C 4 n u C 5 j C A o U E F Q R V I p L 0 F 1 d G 9 S Z W 1 v d m V k Q 2 9 s d W 1 u c z E u e + C 5 g O C 4 q u C 4 m e C 4 r S D g u I L g u L L g u K I s O H 0 m c X V v d D s s J n F 1 b 3 Q 7 U 2 V j d G l v b j E v 4 L i q 4 L i 0 4 L i Z 4 L i E 4 L m J 4 L i y 4 L i t 4 L i 4 4 L i V 4 L i q 4 L i y 4 L i r 4 L i B 4 L i j 4 L i j 4 L i h I C h J T k R V U y k g X H U w M D N l X H U w M D N l I O C 4 g e C 4 o + C 4 s O C 4 l O C 4 s u C 4 q e C 5 g e C 4 p e C 4 s O C 4 p + C 4 s e C 4 q u C 4 l O C 4 u O C 4 g e C 4 s u C 4 o + C 4 n u C 4 t O C 4 o e C 4 n u C 5 j C A o U E F Q R V I p L 0 F 1 d G 9 S Z W 1 v d m V k Q 2 9 s d W 1 u c z E u e + C 4 m + C 4 o + C 4 t O C 4 o e C 4 s u C 4 k y A o 4 L i r 4 L i 4 4 L m J 4 L i Z K S w 5 f S Z x d W 9 0 O y w m c X V v d D t T Z W N 0 a W 9 u M S / g u K r g u L T g u J n g u I T g u Y n g u L L g u K 3 g u L j g u J X g u K r g u L L g u K v g u I H g u K P g u K P g u K E g K E l O R F V T K S B c d T A w M 2 V c d T A w M 2 U g 4 L i B 4 L i j 4 L i w 4 L i U 4 L i y 4 L i p 4 L m B 4 L i l 4 L i w 4 L i n 4 L i x 4 L i q 4 L i U 4 L i 4 4 L i B 4 L i y 4 L i j 4 L i e 4 L i 0 4 L i h 4 L i e 4 L m M I C h Q Q V B F U i 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I H g u K P g u L D g u J T g u L L g u K n g u Y H g u K X g u L D g u K f g u L H g u K r g u J T g u L j g u I H g u L L g u K P g u J 7 g u L T g u K H g u J 7 g u Y w g K F B B U E V S K S 9 B d X R v U m V t b 3 Z l Z E N v b H V t b n M x L n v g u K v g u K X g u L H g u I H g u J f g u K P g u L H g u J 7 g u K L g u Y w s M H 0 m c X V v d D s s J n F 1 b 3 Q 7 U 2 V j d G l v b j E v 4 L i q 4 L i 0 4 L i Z 4 L i E 4 L m J 4 L i y 4 L i t 4 L i 4 4 L i V 4 L i q 4 L i y 4 L i r 4 L i B 4 L i j 4 L i j 4 L i h I C h J T k R V U y k g X H U w M D N l X H U w M D N l I O C 4 g e C 4 o + C 4 s O C 4 l O C 4 s u C 4 q e C 5 g e C 4 p e C 4 s O C 4 p + C 4 s e C 4 q u C 4 l O C 4 u O C 4 g e C 4 s u C 4 o + C 4 n u C 4 t O C 4 o e C 4 n u C 5 j C A o U E F Q R V I p L 0 F 1 d G 9 S Z W 1 v d m V k Q 2 9 s d W 1 u c z E u e + C 5 g O C 4 m + C 4 t O C 4 l C w x f S Z x d W 9 0 O y w m c X V v d D t T Z W N 0 a W 9 u M S / g u K r g u L T g u J n g u I T g u Y n g u L L g u K 3 g u L j g u J X g u K r g u L L g u K v g u I H g u K P g u K P g u K E g K E l O R F V T K S B c d T A w M 2 V c d T A w M 2 U g 4 L i B 4 L i j 4 L i w 4 L i U 4 L i y 4 L i p 4 L m B 4 L i l 4 L i w 4 L i n 4 L i x 4 L i q 4 L i U 4 L i 4 4 L i B 4 L i y 4 L i j 4 L i e 4 L i 0 4 L i h 4 L i e 4 L m M I C h Q Q V B F U i k v Q X V 0 b 1 J l b W 9 2 Z W R D b 2 x 1 b W 5 z M S 5 7 4 L i q 4 L i 5 4 L i H 4 L i q 4 L i 4 4 L i U L D J 9 J n F 1 b 3 Q 7 L C Z x d W 9 0 O 1 N l Y 3 R p b 2 4 x L + C 4 q u C 4 t O C 4 m e C 4 h O C 5 i e C 4 s u C 4 r e C 4 u O C 4 l e C 4 q u C 4 s u C 4 q + C 4 g e C 4 o + C 4 o + C 4 o S A o S U 5 E V V M p I F x 1 M D A z Z V x 1 M D A z Z S D g u I H g u K P g u L D g u J T g u L L g u K n g u Y H g u K X g u L D g u K f g u L H g u K r g u J T g u L j g u I H g u L L g u K P g u J 7 g u L T g u K H g u J 7 g u Y w g K F B B U E V S K S 9 B d X R v U m V t b 3 Z l Z E N v b H V t b n M x L n v g u J X g u Y j g u L P g u K r g u L j g u J Q s M 3 0 m c X V v d D s s J n F 1 b 3 Q 7 U 2 V j d G l v b j E v 4 L i q 4 L i 0 4 L i Z 4 L i E 4 L m J 4 L i y 4 L i t 4 L i 4 4 L i V 4 L i q 4 L i y 4 L i r 4 L i B 4 L i j 4 L i j 4 L i h I C h J T k R V U y k g X H U w M D N l X H U w M D N l I O C 4 g e C 4 o + C 4 s O C 4 l O C 4 s u C 4 q e C 5 g e C 4 p e C 4 s O C 4 p + C 4 s e C 4 q u C 4 l O C 4 u O C 4 g e C 4 s u C 4 o + C 4 n u C 4 t O C 4 o e C 4 n u C 5 j C A o U E F Q R V I p L 0 F 1 d G 9 S Z W 1 v d m V k Q 2 9 s d W 1 u c z E u e + C 4 p e C 5 i O C 4 s u C 4 q u C 4 u O C 4 l C w 0 f S Z x d W 9 0 O y w m c X V v d D t T Z W N 0 a W 9 u M S / g u K r g u L T g u J n g u I T g u Y n g u L L g u K 3 g u L j g u J X g u K r g u L L g u K v g u I H g u K P g u K P g u K E g K E l O R F V T K S B c d T A w M 2 V c d T A w M 2 U g 4 L i B 4 L i j 4 L i w 4 L i U 4 L i y 4 L i p 4 L m B 4 L i l 4 L i w 4 L i n 4 L i x 4 L i q 4 L i U 4 L i 4 4 L i B 4 L i y 4 L i j 4 L i e 4 L i 0 4 L i h 4 L i e 4 L m M I C h Q Q V B F U i k v Q X V 0 b 1 J l b W 9 2 Z W R D b 2 x 1 b W 5 z M S 5 7 4 L m A 4 L i b 4 L i l 4 L i 1 4 L m I 4 L i i 4 L i Z I O C 5 g e C 4 m + C 4 p e C 4 h y w 1 f S Z x d W 9 0 O y w m c X V v d D t T Z W N 0 a W 9 u M S / g u K r g u L T g u J n g u I T g u Y n g u L L g u K 3 g u L j g u J X g u K r g u L L g u K v g u I H g u K P g u K P g u K E g K E l O R F V T K S B c d T A w M 2 V c d T A w M 2 U g 4 L i B 4 L i j 4 L i w 4 L i U 4 L i y 4 L i p 4 L m B 4 L i l 4 L i w 4 L i n 4 L i x 4 L i q 4 L i U 4 L i 4 4 L i B 4 L i y 4 L i j 4 L i e 4 L i 0 4 L i h 4 L i e 4 L m M I C h Q Q V B F U i k v Q X V 0 b 1 J l b W 9 2 Z W R D b 2 x 1 b W 5 z M S 5 7 J e C 5 g O C 4 m + C 4 p e C 4 t e C 5 i O C 4 o u C 4 m S D g u Y H g u J v g u K X g u I c s N n 0 m c X V v d D s s J n F 1 b 3 Q 7 U 2 V j d G l v b j E v 4 L i q 4 L i 0 4 L i Z 4 L i E 4 L m J 4 L i y 4 L i t 4 L i 4 4 L i V 4 L i q 4 L i y 4 L i r 4 L i B 4 L i j 4 L i j 4 L i h I C h J T k R V U y k g X H U w M D N l X H U w M D N l I O C 4 g e C 4 o + C 4 s O C 4 l O C 4 s u C 4 q e C 5 g e C 4 p e C 4 s O C 4 p + C 4 s e C 4 q u C 4 l O C 4 u O C 4 g e C 4 s u C 4 o + C 4 n u C 4 t O C 4 o e C 4 n u C 5 j C A o U E F Q R V I p L 0 F 1 d G 9 S Z W 1 v d m V k Q 2 9 s d W 1 u c z E u e + C 5 g O C 4 q u C 4 m e C 4 r S D g u I v g u L f g u Y n g u K 0 s N 3 0 m c X V v d D s s J n F 1 b 3 Q 7 U 2 V j d G l v b j E v 4 L i q 4 L i 0 4 L i Z 4 L i E 4 L m J 4 L i y 4 L i t 4 L i 4 4 L i V 4 L i q 4 L i y 4 L i r 4 L i B 4 L i j 4 L i j 4 L i h I C h J T k R V U y k g X H U w M D N l X H U w M D N l I O C 4 g e C 4 o + C 4 s O C 4 l O C 4 s u C 4 q e C 5 g e C 4 p e C 4 s O C 4 p + C 4 s e C 4 q u C 4 l O C 4 u O C 4 g e C 4 s u C 4 o + C 4 n u C 4 t O C 4 o e C 4 n u C 5 j C A o U E F Q R V I p L 0 F 1 d G 9 S Z W 1 v d m V k Q 2 9 s d W 1 u c z E u e + C 5 g O C 4 q u C 4 m e C 4 r S D g u I L g u L L g u K I s O H 0 m c X V v d D s s J n F 1 b 3 Q 7 U 2 V j d G l v b j E v 4 L i q 4 L i 0 4 L i Z 4 L i E 4 L m J 4 L i y 4 L i t 4 L i 4 4 L i V 4 L i q 4 L i y 4 L i r 4 L i B 4 L i j 4 L i j 4 L i h I C h J T k R V U y k g X H U w M D N l X H U w M D N l I O C 4 g e C 4 o + C 4 s O C 4 l O C 4 s u C 4 q e C 5 g e C 4 p e C 4 s O C 4 p + C 4 s e C 4 q u C 4 l O C 4 u O C 4 g e C 4 s u C 4 o + C 4 n u C 4 t O C 4 o e C 4 n u C 5 j C A o U E F Q R V I p L 0 F 1 d G 9 S Z W 1 v d m V k Q 2 9 s d W 1 u c z E u e + C 4 m + C 4 o + C 4 t O C 4 o e C 4 s u C 4 k y A o 4 L i r 4 L i 4 4 L m J 4 L i Z K S w 5 f S Z x d W 9 0 O y w m c X V v d D t T Z W N 0 a W 9 u M S / g u K r g u L T g u J n g u I T g u Y n g u L L g u K 3 g u L j g u J X g u K r g u L L g u K v g u I H g u K P g u K P g u K E g K E l O R F V T K S B c d T A w M 2 V c d T A w M 2 U g 4 L i B 4 L i j 4 L i w 4 L i U 4 L i y 4 L i p 4 L m B 4 L i l 4 L i w 4 L i n 4 L i x 4 L i q 4 L i U 4 L i 4 4 L i B 4 L i y 4 L i j 4 L i e 4 L i 0 4 L i h 4 L i e 4 L m M I C h Q Q V B F U i 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0 R h d G E x M j 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E x N z c 0 O D J 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m u C 4 o + C 4 o + C 4 i O C 4 u O C 4 o O C 4 s e C 4 k + C 4 k e C 5 j C A o U E t H K S 9 B d X R v U m V t b 3 Z l Z E N v b H V t b n M x L n v g u K v g u K X g u L H g u I H g u J f g u K P g u L H g u J 7 g u K L g u Y w s M H 0 m c X V v d D s s J n F 1 b 3 Q 7 U 2 V j d G l v b j E v 4 L i q 4 L i 0 4 L i Z 4 L i E 4 L m J 4 L i y 4 L i t 4 L i 4 4 L i V 4 L i q 4 L i y 4 L i r 4 L i B 4 L i j 4 L i j 4 L i h I C h J T k R V U y k g X H U w M D N l X H U w M D N l I O C 4 m u C 4 o + C 4 o + C 4 i O C 4 u O C 4 o O C 4 s e C 4 k + C 4 k e C 5 j C A o U E t H K S 9 B d X R v U m V t b 3 Z l Z E N v b H V t b n M x L n v g u Y D g u J v g u L T g u J Q s M X 0 m c X V v d D s s J n F 1 b 3 Q 7 U 2 V j d G l v b j E v 4 L i q 4 L i 0 4 L i Z 4 L i E 4 L m J 4 L i y 4 L i t 4 L i 4 4 L i V 4 L i q 4 L i y 4 L i r 4 L i B 4 L i j 4 L i j 4 L i h I C h J T k R V U y k g X H U w M D N l X H U w M D N l I O C 4 m u C 4 o + C 4 o + C 4 i O C 4 u O C 4 o O C 4 s e C 4 k + C 4 k e C 5 j C A o U E t H K S 9 B d X R v U m V t b 3 Z l Z E N v b H V t b n M x L n v g u K r g u L n g u I f g u K r g u L j g u J Q s M n 0 m c X V v d D s s J n F 1 b 3 Q 7 U 2 V j d G l v b j E v 4 L i q 4 L i 0 4 L i Z 4 L i E 4 L m J 4 L i y 4 L i t 4 L i 4 4 L i V 4 L i q 4 L i y 4 L i r 4 L i B 4 L i j 4 L i j 4 L i h I C h J T k R V U y k g X H U w M D N l X H U w M D N l I O C 4 m u C 4 o + C 4 o + C 4 i O C 4 u O C 4 o O C 4 s e C 4 k + C 4 k e C 5 j C A o U E t H K S 9 B d X R v U m V t b 3 Z l Z E N v b H V t b n M x L n v g u J X g u Y j g u L P g u K r g u L j g u J Q s M 3 0 m c X V v d D s s J n F 1 b 3 Q 7 U 2 V j d G l v b j E v 4 L i q 4 L i 0 4 L i Z 4 L i E 4 L m J 4 L i y 4 L i t 4 L i 4 4 L i V 4 L i q 4 L i y 4 L i r 4 L i B 4 L i j 4 L i j 4 L i h I C h J T k R V U y k g X H U w M D N l X H U w M D N l I O C 4 m u C 4 o + C 4 o + C 4 i O C 4 u O C 4 o O C 4 s e C 4 k + C 4 k e C 5 j C A o U E t H K S 9 B d X R v U m V t b 3 Z l Z E N v b H V t b n M x L n v g u K X g u Y j g u L L g u K r g u L j g u J Q s N H 0 m c X V v d D s s J n F 1 b 3 Q 7 U 2 V j d G l v b j E v 4 L i q 4 L i 0 4 L i Z 4 L i E 4 L m J 4 L i y 4 L i t 4 L i 4 4 L i V 4 L i q 4 L i y 4 L i r 4 L i B 4 L i j 4 L i j 4 L i h I C h J T k R V U y k g X H U w M D N l X H U w M D N l I O C 4 m u C 4 o + C 4 o + C 4 i O C 4 u O C 4 o O C 4 s e C 4 k + C 4 k e C 5 j C A o U E t H K S 9 B d X R v U m V t b 3 Z l Z E N v b H V t b n M x L n v g u Y D g u J v g u K X g u L X g u Y j g u K L g u J k g 4 L m B 4 L i b 4 L i l 4 L i H L D V 9 J n F 1 b 3 Q 7 L C Z x d W 9 0 O 1 N l Y 3 R p b 2 4 x L + C 4 q u C 4 t O C 4 m e C 4 h O C 5 i e C 4 s u C 4 r e C 4 u O C 4 l e C 4 q u C 4 s u C 4 q + C 4 g e C 4 o + C 4 o + C 4 o S A o S U 5 E V V M p I F x 1 M D A z Z V x 1 M D A z Z S D g u J r g u K P g u K P g u I j g u L j g u K D g u L H g u J P g u J H g u Y w g K F B L R y k v Q X V 0 b 1 J l b W 9 2 Z W R D b 2 x 1 b W 5 z M S 5 7 J e C 5 g O C 4 m + C 4 p e C 4 t e C 5 i O C 4 o u C 4 m S D g u Y H g u J v g u K X g u I c s N n 0 m c X V v d D s s J n F 1 b 3 Q 7 U 2 V j d G l v b j E v 4 L i q 4 L i 0 4 L i Z 4 L i E 4 L m J 4 L i y 4 L i t 4 L i 4 4 L i V 4 L i q 4 L i y 4 L i r 4 L i B 4 L i j 4 L i j 4 L i h I C h J T k R V U y k g X H U w M D N l X H U w M D N l I O C 4 m u C 4 o + C 4 o + C 4 i O C 4 u O C 4 o O C 4 s e C 4 k + C 4 k e C 5 j C A o U E t H K S 9 B d X R v U m V t b 3 Z l Z E N v b H V t b n M x L n v g u Y D g u K r g u J n g u K 0 g 4 L i L 4 L i 3 4 L m J 4 L i t L D d 9 J n F 1 b 3 Q 7 L C Z x d W 9 0 O 1 N l Y 3 R p b 2 4 x L + C 4 q u C 4 t O C 4 m e C 4 h O C 5 i e C 4 s u C 4 r e C 4 u O C 4 l e C 4 q u C 4 s u C 4 q + C 4 g e C 4 o + C 4 o + C 4 o S A o S U 5 E V V M p I F x 1 M D A z Z V x 1 M D A z Z S D g u J r g u K P g u K P g u I j g u L j g u K D g u L H g u J P g u J H g u Y w g K F B L R y k v Q X V 0 b 1 J l b W 9 2 Z W R D b 2 x 1 b W 5 z M S 5 7 4 L m A 4 L i q 4 L i Z 4 L i t I O C 4 g u C 4 s u C 4 o i w 4 f S Z x d W 9 0 O y w m c X V v d D t T Z W N 0 a W 9 u M S / g u K r g u L T g u J n g u I T g u Y n g u L L g u K 3 g u L j g u J X g u K r g u L L g u K v g u I H g u K P g u K P g u K E g K E l O R F V T K S B c d T A w M 2 V c d T A w M 2 U g 4 L i a 4 L i j 4 L i j 4 L i I 4 L i 4 4 L i g 4 L i x 4 L i T 4 L i R 4 L m M I C h Q S 0 c p L 0 F 1 d G 9 S Z W 1 v d m V k Q 2 9 s d W 1 u c z E u e + C 4 m + C 4 o + C 4 t O C 4 o e C 4 s u C 4 k y A o 4 L i r 4 L i 4 4 L m J 4 L i Z K S w 5 f S Z x d W 9 0 O y w m c X V v d D t T Z W N 0 a W 9 u M S / g u K r g u L T g u J n g u I T g u Y n g u L L g u K 3 g u L j g u J X g u K r g u L L g u K v g u I H g u K P g u K P g u K E g K E l O R F V T K S B c d T A w M 2 V c d T A w M 2 U g 4 L i a 4 L i j 4 L i j 4 L i I 4 L i 4 4 L i g 4 L i x 4 L i T 4 L i R 4 L m M I C h Q S 0 c 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a 4 L i j 4 L i j 4 L i I 4 L i 4 4 L i g 4 L i x 4 L i T 4 L i R 4 L m M I C h Q S 0 c p L 0 F 1 d G 9 S Z W 1 v d m V k Q 2 9 s d W 1 u c z E u e + C 4 q + C 4 p e C 4 s e C 4 g e C 4 l + C 4 o + C 4 s e C 4 n u C 4 o u C 5 j C w w f S Z x d W 9 0 O y w m c X V v d D t T Z W N 0 a W 9 u M S / g u K r g u L T g u J n g u I T g u Y n g u L L g u K 3 g u L j g u J X g u K r g u L L g u K v g u I H g u K P g u K P g u K E g K E l O R F V T K S B c d T A w M 2 V c d T A w M 2 U g 4 L i a 4 L i j 4 L i j 4 L i I 4 L i 4 4 L i g 4 L i x 4 L i T 4 L i R 4 L m M I C h Q S 0 c p L 0 F 1 d G 9 S Z W 1 v d m V k Q 2 9 s d W 1 u c z E u e + C 5 g O C 4 m + C 4 t O C 4 l C w x f S Z x d W 9 0 O y w m c X V v d D t T Z W N 0 a W 9 u M S / g u K r g u L T g u J n g u I T g u Y n g u L L g u K 3 g u L j g u J X g u K r g u L L g u K v g u I H g u K P g u K P g u K E g K E l O R F V T K S B c d T A w M 2 V c d T A w M 2 U g 4 L i a 4 L i j 4 L i j 4 L i I 4 L i 4 4 L i g 4 L i x 4 L i T 4 L i R 4 L m M I C h Q S 0 c p L 0 F 1 d G 9 S Z W 1 v d m V k Q 2 9 s d W 1 u c z E u e + C 4 q u C 4 u e C 4 h + C 4 q u C 4 u O C 4 l C w y f S Z x d W 9 0 O y w m c X V v d D t T Z W N 0 a W 9 u M S / g u K r g u L T g u J n g u I T g u Y n g u L L g u K 3 g u L j g u J X g u K r g u L L g u K v g u I H g u K P g u K P g u K E g K E l O R F V T K S B c d T A w M 2 V c d T A w M 2 U g 4 L i a 4 L i j 4 L i j 4 L i I 4 L i 4 4 L i g 4 L i x 4 L i T 4 L i R 4 L m M I C h Q S 0 c p L 0 F 1 d G 9 S Z W 1 v d m V k Q 2 9 s d W 1 u c z E u e + C 4 l e C 5 i O C 4 s + C 4 q u C 4 u O C 4 l C w z f S Z x d W 9 0 O y w m c X V v d D t T Z W N 0 a W 9 u M S / g u K r g u L T g u J n g u I T g u Y n g u L L g u K 3 g u L j g u J X g u K r g u L L g u K v g u I H g u K P g u K P g u K E g K E l O R F V T K S B c d T A w M 2 V c d T A w M 2 U g 4 L i a 4 L i j 4 L i j 4 L i I 4 L i 4 4 L i g 4 L i x 4 L i T 4 L i R 4 L m M I C h Q S 0 c p L 0 F 1 d G 9 S Z W 1 v d m V k Q 2 9 s d W 1 u c z E u e + C 4 p e C 5 i O C 4 s u C 4 q u C 4 u O C 4 l C w 0 f S Z x d W 9 0 O y w m c X V v d D t T Z W N 0 a W 9 u M S / g u K r g u L T g u J n g u I T g u Y n g u L L g u K 3 g u L j g u J X g u K r g u L L g u K v g u I H g u K P g u K P g u K E g K E l O R F V T K S B c d T A w M 2 V c d T A w M 2 U g 4 L i a 4 L i j 4 L i j 4 L i I 4 L i 4 4 L i g 4 L i x 4 L i T 4 L i R 4 L m M I C h Q S 0 c p L 0 F 1 d G 9 S Z W 1 v d m V k Q 2 9 s d W 1 u c z E u e + C 5 g O C 4 m + C 4 p e C 4 t e C 5 i O C 4 o u C 4 m S D g u Y H g u J v g u K X g u I c s N X 0 m c X V v d D s s J n F 1 b 3 Q 7 U 2 V j d G l v b j E v 4 L i q 4 L i 0 4 L i Z 4 L i E 4 L m J 4 L i y 4 L i t 4 L i 4 4 L i V 4 L i q 4 L i y 4 L i r 4 L i B 4 L i j 4 L i j 4 L i h I C h J T k R V U y k g X H U w M D N l X H U w M D N l I O C 4 m u C 4 o + C 4 o + C 4 i O C 4 u O C 4 o O C 4 s e C 4 k + C 4 k e C 5 j C A o U E t H K S 9 B d X R v U m V t b 3 Z l Z E N v b H V t b n M x L n s l 4 L m A 4 L i b 4 L i l 4 L i 1 4 L m I 4 L i i 4 L i Z I O C 5 g e C 4 m + C 4 p e C 4 h y w 2 f S Z x d W 9 0 O y w m c X V v d D t T Z W N 0 a W 9 u M S / g u K r g u L T g u J n g u I T g u Y n g u L L g u K 3 g u L j g u J X g u K r g u L L g u K v g u I H g u K P g u K P g u K E g K E l O R F V T K S B c d T A w M 2 V c d T A w M 2 U g 4 L i a 4 L i j 4 L i j 4 L i I 4 L i 4 4 L i g 4 L i x 4 L i T 4 L i R 4 L m M I C h Q S 0 c p L 0 F 1 d G 9 S Z W 1 v d m V k Q 2 9 s d W 1 u c z E u e + C 5 g O C 4 q u C 4 m e C 4 r S D g u I v g u L f g u Y n g u K 0 s N 3 0 m c X V v d D s s J n F 1 b 3 Q 7 U 2 V j d G l v b j E v 4 L i q 4 L i 0 4 L i Z 4 L i E 4 L m J 4 L i y 4 L i t 4 L i 4 4 L i V 4 L i q 4 L i y 4 L i r 4 L i B 4 L i j 4 L i j 4 L i h I C h J T k R V U y k g X H U w M D N l X H U w M D N l I O C 4 m u C 4 o + C 4 o + C 4 i O C 4 u O C 4 o O C 4 s e C 4 k + C 4 k e C 5 j C A o U E t H K S 9 B d X R v U m V t b 3 Z l Z E N v b H V t b n M x L n v g u Y D g u K r g u J n g u K 0 g 4 L i C 4 L i y 4 L i i L D h 9 J n F 1 b 3 Q 7 L C Z x d W 9 0 O 1 N l Y 3 R p b 2 4 x L + C 4 q u C 4 t O C 4 m e C 4 h O C 5 i e C 4 s u C 4 r e C 4 u O C 4 l e C 4 q u C 4 s u C 4 q + C 4 g e C 4 o + C 4 o + C 4 o S A o S U 5 E V V M p I F x 1 M D A z Z V x 1 M D A z Z S D g u J r g u K P g u K P g u I j g u L j g u K D g u L H g u J P g u J H g u Y w g K F B L R y k v Q X V 0 b 1 J l b W 9 2 Z W R D b 2 x 1 b W 5 z M S 5 7 4 L i b 4 L i j 4 L i 0 4 L i h 4 L i y 4 L i T I C j g u K v g u L j g u Y n g u J k p L D l 9 J n F 1 b 3 Q 7 L C Z x d W 9 0 O 1 N l Y 3 R p b 2 4 x L + C 4 q u C 4 t O C 4 m e C 4 h O C 5 i e C 4 s u C 4 r e C 4 u O C 4 l e C 4 q u C 4 s u C 4 q + C 4 g e C 4 o + C 4 o + C 4 o S A o S U 5 E V V M p I F x 1 M D A z Z V x 1 M D A z Z S D g u J r g u K P g u K P g u I j g u L j g u K D g u L H g u J P g u J H g u Y w g K F B L R 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M y k v R G F 0 Y T E 0 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i V F M C V C O C V C N C V F M C V C O S U 4 M i V F M C V C O C U 5 N S V F M C V C O C V B M y V F M C V C O S U 4 M C V F M C V C O C U 4 N C V F M C V C O C V B M S V F M C V C O C V C N S V F M C V C O S U 4 M S V F M C V C O C V B N S V F M C V C O C V C M C V F M C V C O S U 4 M C V F M C V C O C U 4 N C V F M C V C O C V B M S V F M C V C O C V C N S V F M C V C O C V B M C V F M C V C O C V C M S V F M C V C O C U 5 M y V F M C V C O C U 5 M S V F M C V C O S U 4 Q y U y M C h Q R V R S T y 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T Y 2 N j E 3 N 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b 4 L i 0 4 L m C 4 L i V 4 L i j 4 L m A 4 L i E 4 L i h 4 L i 1 4 L m B 4 L i l 4 L i w 4 L m A 4 L i E 4 L i h 4 L i 1 4 L i g 4 L i x 4 L i T 4 L i R 4 L m M I C h Q R V R S T y k v Q X V 0 b 1 J l b W 9 2 Z W R D b 2 x 1 b W 5 z M S 5 7 4 L i r 4 L i l 4 L i x 4 L i B 4 L i X 4 L i j 4 L i x 4 L i e 4 L i i 4 L m M L D B 9 J n F 1 b 3 Q 7 L C Z x d W 9 0 O 1 N l Y 3 R p b 2 4 x L + C 4 q u C 4 t O C 4 m e C 4 h O C 5 i e C 4 s u C 4 r e C 4 u O C 4 l e C 4 q u C 4 s u C 4 q + C 4 g e C 4 o + C 4 o + C 4 o S A o S U 5 E V V M p I F x 1 M D A z Z V x 1 M D A z Z S D g u J v g u L T g u Y L g u J X g u K P g u Y D g u I T g u K H g u L X g u Y H g u K X g u L D g u Y D g u I T g u K H g u L X g u K D g u L H g u J P g u J H g u Y w g K F B F V F J P K S 9 B d X R v U m V t b 3 Z l Z E N v b H V t b n M x L n v g u Y D g u J v g u L T g u J Q s M X 0 m c X V v d D s s J n F 1 b 3 Q 7 U 2 V j d G l v b j E v 4 L i q 4 L i 0 4 L i Z 4 L i E 4 L m J 4 L i y 4 L i t 4 L i 4 4 L i V 4 L i q 4 L i y 4 L i r 4 L i B 4 L i j 4 L i j 4 L i h I C h J T k R V U y k g X H U w M D N l X H U w M D N l I O C 4 m + C 4 t O C 5 g u C 4 l e C 4 o + C 5 g O C 4 h O C 4 o e C 4 t e C 5 g e C 4 p e C 4 s O C 5 g O C 4 h O C 4 o e C 4 t e C 4 o O C 4 s e C 4 k + C 4 k e C 5 j C A o U E V U U k 8 p L 0 F 1 d G 9 S Z W 1 v d m V k Q 2 9 s d W 1 u c z E u e + C 4 q u C 4 u e C 4 h + C 4 q u C 4 u O C 4 l C w y f S Z x d W 9 0 O y w m c X V v d D t T Z W N 0 a W 9 u M S / g u K r g u L T g u J n g u I T g u Y n g u L L g u K 3 g u L j g u J X g u K r g u L L g u K v g u I H g u K P g u K P g u K E g K E l O R F V T K S B c d T A w M 2 V c d T A w M 2 U g 4 L i b 4 L i 0 4 L m C 4 L i V 4 L i j 4 L m A 4 L i E 4 L i h 4 L i 1 4 L m B 4 L i l 4 L i w 4 L m A 4 L i E 4 L i h 4 L i 1 4 L i g 4 L i x 4 L i T 4 L i R 4 L m M I C h Q R V R S T y k v Q X V 0 b 1 J l b W 9 2 Z W R D b 2 x 1 b W 5 z M S 5 7 4 L i V 4 L m I 4 L i z 4 L i q 4 L i 4 4 L i U L D N 9 J n F 1 b 3 Q 7 L C Z x d W 9 0 O 1 N l Y 3 R p b 2 4 x L + C 4 q u C 4 t O C 4 m e C 4 h O C 5 i e C 4 s u C 4 r e C 4 u O C 4 l e C 4 q u C 4 s u C 4 q + C 4 g e C 4 o + C 4 o + C 4 o S A o S U 5 E V V M p I F x 1 M D A z Z V x 1 M D A z Z S D g u J v g u L T g u Y L g u J X g u K P g u Y D g u I T g u K H g u L X g u Y H g u K X g u L D g u Y D g u I T g u K H g u L X g u K D g u L H g u J P g u J H g u Y w g K F B F V F J P K S 9 B d X R v U m V t b 3 Z l Z E N v b H V t b n M x L n v g u K X g u Y j g u L L g u K r g u L j g u J Q s N H 0 m c X V v d D s s J n F 1 b 3 Q 7 U 2 V j d G l v b j E v 4 L i q 4 L i 0 4 L i Z 4 L i E 4 L m J 4 L i y 4 L i t 4 L i 4 4 L i V 4 L i q 4 L i y 4 L i r 4 L i B 4 L i j 4 L i j 4 L i h I C h J T k R V U y k g X H U w M D N l X H U w M D N l I O C 4 m + C 4 t O C 5 g u C 4 l e C 4 o + C 5 g O C 4 h O C 4 o e C 4 t e C 5 g e C 4 p e C 4 s O C 5 g O C 4 h O C 4 o e C 4 t e C 4 o O C 4 s e C 4 k + C 4 k e C 5 j C A o U E V U U k 8 p L 0 F 1 d G 9 S Z W 1 v d m V k Q 2 9 s d W 1 u c z E u e + C 5 g O C 4 m + C 4 p e C 4 t e C 5 i O C 4 o u C 4 m S D g u Y H g u J v g u K X g u I c s N X 0 m c X V v d D s s J n F 1 b 3 Q 7 U 2 V j d G l v b j E v 4 L i q 4 L i 0 4 L i Z 4 L i E 4 L m J 4 L i y 4 L i t 4 L i 4 4 L i V 4 L i q 4 L i y 4 L i r 4 L i B 4 L i j 4 L i j 4 L i h I C h J T k R V U y k g X H U w M D N l X H U w M D N l I O C 4 m + C 4 t O C 5 g u C 4 l e C 4 o + C 5 g O C 4 h O C 4 o e C 4 t e C 5 g e C 4 p e C 4 s O C 5 g O C 4 h O C 4 o e C 4 t e C 4 o O C 4 s e C 4 k + C 4 k e C 5 j C A o U E V U U k 8 p L 0 F 1 d G 9 S Z W 1 v d m V k Q 2 9 s d W 1 u c z E u e y X g u Y D g u J v g u K X g u L X g u Y j g u K L g u J k g 4 L m B 4 L i b 4 L i l 4 L i H L D Z 9 J n F 1 b 3 Q 7 L C Z x d W 9 0 O 1 N l Y 3 R p b 2 4 x L + C 4 q u C 4 t O C 4 m e C 4 h O C 5 i e C 4 s u C 4 r e C 4 u O C 4 l e C 4 q u C 4 s u C 4 q + C 4 g e C 4 o + C 4 o + C 4 o S A o S U 5 E V V M p I F x 1 M D A z Z V x 1 M D A z Z S D g u J v g u L T g u Y L g u J X g u K P g u Y D g u I T g u K H g u L X g u Y H g u K X g u L D g u Y D g u I T g u K H g u L X g u K D g u L H g u J P g u J H g u Y w g K F B F V F J P K S 9 B d X R v U m V t b 3 Z l Z E N v b H V t b n M x L n v g u Y D g u K r g u J n g u K 0 g 4 L i L 4 L i 3 4 L m J 4 L i t L D d 9 J n F 1 b 3 Q 7 L C Z x d W 9 0 O 1 N l Y 3 R p b 2 4 x L + C 4 q u C 4 t O C 4 m e C 4 h O C 5 i e C 4 s u C 4 r e C 4 u O C 4 l e C 4 q u C 4 s u C 4 q + C 4 g e C 4 o + C 4 o + C 4 o S A o S U 5 E V V M p I F x 1 M D A z Z V x 1 M D A z Z S D g u J v g u L T g u Y L g u J X g u K P g u Y D g u I T g u K H g u L X g u Y H g u K X g u L D g u Y D g u I T g u K H g u L X g u K D g u L H g u J P g u J H g u Y w g K F B F V F J P K S 9 B d X R v U m V t b 3 Z l Z E N v b H V t b n M x L n v g u Y D g u K r g u J n g u K 0 g 4 L i C 4 L i y 4 L i i L D h 9 J n F 1 b 3 Q 7 L C Z x d W 9 0 O 1 N l Y 3 R p b 2 4 x L + C 4 q u C 4 t O C 4 m e C 4 h O C 5 i e C 4 s u C 4 r e C 4 u O C 4 l e C 4 q u C 4 s u C 4 q + C 4 g e C 4 o + C 4 o + C 4 o S A o S U 5 E V V M p I F x 1 M D A z Z V x 1 M D A z Z S D g u J v g u L T g u Y L g u J X g u K P g u Y D g u I T g u K H g u L X g u Y H g u K X g u L D g u Y D g u I T g u K H g u L X g u K D g u L H g u J P g u J H g u Y w g K F B F V F J P K S 9 B d X R v U m V t b 3 Z l Z E N v b H V t b n M x L n v g u J v g u K P g u L T g u K H g u L L g u J M g K O C 4 q + C 4 u O C 5 i e C 4 m S k s O X 0 m c X V v d D s s J n F 1 b 3 Q 7 U 2 V j d G l v b j E v 4 L i q 4 L i 0 4 L i Z 4 L i E 4 L m J 4 L i y 4 L i t 4 L i 4 4 L i V 4 L i q 4 L i y 4 L i r 4 L i B 4 L i j 4 L i j 4 L i h I C h J T k R V U y k g X H U w M D N l X H U w M D N l I O C 4 m + C 4 t O C 5 g u C 4 l e C 4 o + C 5 g O C 4 h O C 4 o e C 4 t e C 5 g e C 4 p e C 4 s O C 5 g O C 4 h O C 4 o e C 4 t e C 4 o O C 4 s e C 4 k + C 4 k e C 5 j C A o U E V U U k 8 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b 4 L i 0 4 L m C 4 L i V 4 L i j 4 L m A 4 L i E 4 L i h 4 L i 1 4 L m B 4 L i l 4 L i w 4 L m A 4 L i E 4 L i h 4 L i 1 4 L i g 4 L i x 4 L i T 4 L i R 4 L m M I C h Q R V R S T y k v Q X V 0 b 1 J l b W 9 2 Z W R D b 2 x 1 b W 5 z M S 5 7 4 L i r 4 L i l 4 L i x 4 L i B 4 L i X 4 L i j 4 L i x 4 L i e 4 L i i 4 L m M L D B 9 J n F 1 b 3 Q 7 L C Z x d W 9 0 O 1 N l Y 3 R p b 2 4 x L + C 4 q u C 4 t O C 4 m e C 4 h O C 5 i e C 4 s u C 4 r e C 4 u O C 4 l e C 4 q u C 4 s u C 4 q + C 4 g e C 4 o + C 4 o + C 4 o S A o S U 5 E V V M p I F x 1 M D A z Z V x 1 M D A z Z S D g u J v g u L T g u Y L g u J X g u K P g u Y D g u I T g u K H g u L X g u Y H g u K X g u L D g u Y D g u I T g u K H g u L X g u K D g u L H g u J P g u J H g u Y w g K F B F V F J P K S 9 B d X R v U m V t b 3 Z l Z E N v b H V t b n M x L n v g u Y D g u J v g u L T g u J Q s M X 0 m c X V v d D s s J n F 1 b 3 Q 7 U 2 V j d G l v b j E v 4 L i q 4 L i 0 4 L i Z 4 L i E 4 L m J 4 L i y 4 L i t 4 L i 4 4 L i V 4 L i q 4 L i y 4 L i r 4 L i B 4 L i j 4 L i j 4 L i h I C h J T k R V U y k g X H U w M D N l X H U w M D N l I O C 4 m + C 4 t O C 5 g u C 4 l e C 4 o + C 5 g O C 4 h O C 4 o e C 4 t e C 5 g e C 4 p e C 4 s O C 5 g O C 4 h O C 4 o e C 4 t e C 4 o O C 4 s e C 4 k + C 4 k e C 5 j C A o U E V U U k 8 p L 0 F 1 d G 9 S Z W 1 v d m V k Q 2 9 s d W 1 u c z E u e + C 4 q u C 4 u e C 4 h + C 4 q u C 4 u O C 4 l C w y f S Z x d W 9 0 O y w m c X V v d D t T Z W N 0 a W 9 u M S / g u K r g u L T g u J n g u I T g u Y n g u L L g u K 3 g u L j g u J X g u K r g u L L g u K v g u I H g u K P g u K P g u K E g K E l O R F V T K S B c d T A w M 2 V c d T A w M 2 U g 4 L i b 4 L i 0 4 L m C 4 L i V 4 L i j 4 L m A 4 L i E 4 L i h 4 L i 1 4 L m B 4 L i l 4 L i w 4 L m A 4 L i E 4 L i h 4 L i 1 4 L i g 4 L i x 4 L i T 4 L i R 4 L m M I C h Q R V R S T y k v Q X V 0 b 1 J l b W 9 2 Z W R D b 2 x 1 b W 5 z M S 5 7 4 L i V 4 L m I 4 L i z 4 L i q 4 L i 4 4 L i U L D N 9 J n F 1 b 3 Q 7 L C Z x d W 9 0 O 1 N l Y 3 R p b 2 4 x L + C 4 q u C 4 t O C 4 m e C 4 h O C 5 i e C 4 s u C 4 r e C 4 u O C 4 l e C 4 q u C 4 s u C 4 q + C 4 g e C 4 o + C 4 o + C 4 o S A o S U 5 E V V M p I F x 1 M D A z Z V x 1 M D A z Z S D g u J v g u L T g u Y L g u J X g u K P g u Y D g u I T g u K H g u L X g u Y H g u K X g u L D g u Y D g u I T g u K H g u L X g u K D g u L H g u J P g u J H g u Y w g K F B F V F J P K S 9 B d X R v U m V t b 3 Z l Z E N v b H V t b n M x L n v g u K X g u Y j g u L L g u K r g u L j g u J Q s N H 0 m c X V v d D s s J n F 1 b 3 Q 7 U 2 V j d G l v b j E v 4 L i q 4 L i 0 4 L i Z 4 L i E 4 L m J 4 L i y 4 L i t 4 L i 4 4 L i V 4 L i q 4 L i y 4 L i r 4 L i B 4 L i j 4 L i j 4 L i h I C h J T k R V U y k g X H U w M D N l X H U w M D N l I O C 4 m + C 4 t O C 5 g u C 4 l e C 4 o + C 5 g O C 4 h O C 4 o e C 4 t e C 5 g e C 4 p e C 4 s O C 5 g O C 4 h O C 4 o e C 4 t e C 4 o O C 4 s e C 4 k + C 4 k e C 5 j C A o U E V U U k 8 p L 0 F 1 d G 9 S Z W 1 v d m V k Q 2 9 s d W 1 u c z E u e + C 5 g O C 4 m + C 4 p e C 4 t e C 5 i O C 4 o u C 4 m S D g u Y H g u J v g u K X g u I c s N X 0 m c X V v d D s s J n F 1 b 3 Q 7 U 2 V j d G l v b j E v 4 L i q 4 L i 0 4 L i Z 4 L i E 4 L m J 4 L i y 4 L i t 4 L i 4 4 L i V 4 L i q 4 L i y 4 L i r 4 L i B 4 L i j 4 L i j 4 L i h I C h J T k R V U y k g X H U w M D N l X H U w M D N l I O C 4 m + C 4 t O C 5 g u C 4 l e C 4 o + C 5 g O C 4 h O C 4 o e C 4 t e C 5 g e C 4 p e C 4 s O C 5 g O C 4 h O C 4 o e C 4 t e C 4 o O C 4 s e C 4 k + C 4 k e C 5 j C A o U E V U U k 8 p L 0 F 1 d G 9 S Z W 1 v d m V k Q 2 9 s d W 1 u c z E u e y X g u Y D g u J v g u K X g u L X g u Y j g u K L g u J k g 4 L m B 4 L i b 4 L i l 4 L i H L D Z 9 J n F 1 b 3 Q 7 L C Z x d W 9 0 O 1 N l Y 3 R p b 2 4 x L + C 4 q u C 4 t O C 4 m e C 4 h O C 5 i e C 4 s u C 4 r e C 4 u O C 4 l e C 4 q u C 4 s u C 4 q + C 4 g e C 4 o + C 4 o + C 4 o S A o S U 5 E V V M p I F x 1 M D A z Z V x 1 M D A z Z S D g u J v g u L T g u Y L g u J X g u K P g u Y D g u I T g u K H g u L X g u Y H g u K X g u L D g u Y D g u I T g u K H g u L X g u K D g u L H g u J P g u J H g u Y w g K F B F V F J P K S 9 B d X R v U m V t b 3 Z l Z E N v b H V t b n M x L n v g u Y D g u K r g u J n g u K 0 g 4 L i L 4 L i 3 4 L m J 4 L i t L D d 9 J n F 1 b 3 Q 7 L C Z x d W 9 0 O 1 N l Y 3 R p b 2 4 x L + C 4 q u C 4 t O C 4 m e C 4 h O C 5 i e C 4 s u C 4 r e C 4 u O C 4 l e C 4 q u C 4 s u C 4 q + C 4 g e C 4 o + C 4 o + C 4 o S A o S U 5 E V V M p I F x 1 M D A z Z V x 1 M D A z Z S D g u J v g u L T g u Y L g u J X g u K P g u Y D g u I T g u K H g u L X g u Y H g u K X g u L D g u Y D g u I T g u K H g u L X g u K D g u L H g u J P g u J H g u Y w g K F B F V F J P K S 9 B d X R v U m V t b 3 Z l Z E N v b H V t b n M x L n v g u Y D g u K r g u J n g u K 0 g 4 L i C 4 L i y 4 L i i L D h 9 J n F 1 b 3 Q 7 L C Z x d W 9 0 O 1 N l Y 3 R p b 2 4 x L + C 4 q u C 4 t O C 4 m e C 4 h O C 5 i e C 4 s u C 4 r e C 4 u O C 4 l e C 4 q u C 4 s u C 4 q + C 4 g e C 4 o + C 4 o + C 4 o S A o S U 5 E V V M p I F x 1 M D A z Z V x 1 M D A z Z S D g u J v g u L T g u Y L g u J X g u K P g u Y D g u I T g u K H g u L X g u Y H g u K X g u L D g u Y D g u I T g u K H g u L X g u K D g u L H g u J P g u J H g u Y w g K F B F V F J P K S 9 B d X R v U m V t b 3 Z l Z E N v b H V t b n M x L n v g u J v g u K P g u L T g u K H g u L L g u J M g K O C 4 q + C 4 u O C 5 i e C 4 m S k s O X 0 m c X V v d D s s J n F 1 b 3 Q 7 U 2 V j d G l v b j E v 4 L i q 4 L i 0 4 L i Z 4 L i E 4 L m J 4 L i y 4 L i t 4 L i 4 4 L i V 4 L i q 4 L i y 4 L i r 4 L i B 4 L i j 4 L i j 4 L i h I C h J T k R V U y k g X H U w M D N l X H U w M D N l I O C 4 m + C 4 t O C 5 g u C 4 l e C 4 o + C 5 g O C 4 h O C 4 o e C 4 t e C 5 g e C 4 p e C 4 s O C 5 g O C 4 h O C 4 o e C 4 t e C 4 o O C 4 s e C 4 k + C 4 k e C 5 j C A o U E V U U k 8 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E Y X R h M T M 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T g 5 N T U 3 N 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i 4 L i y 4 L i Z 4 L i i 4 L i Z 4 L i V 4 L m M I C h B V V R P K S 9 B d X R v U m V t b 3 Z l Z E N v b H V t b n M x L n v g u K v g u K X g u L H g u I H g u J f g u K P g u L H g u J 7 g u K L g u Y w s M H 0 m c X V v d D s s J n F 1 b 3 Q 7 U 2 V j d G l v b j E v 4 L i q 4 L i 0 4 L i Z 4 L i E 4 L m J 4 L i y 4 L i t 4 L i 4 4 L i V 4 L i q 4 L i y 4 L i r 4 L i B 4 L i j 4 L i j 4 L i h I C h J T k R V U y k g X H U w M D N l X H U w M D N l I O C 4 o u C 4 s u C 4 m e C 4 o u C 4 m e C 4 l e C 5 j C A o Q V V U T y k v Q X V 0 b 1 J l b W 9 2 Z W R D b 2 x 1 b W 5 z M S 5 7 4 L m A 4 L i b 4 L i 0 4 L i U L D F 9 J n F 1 b 3 Q 7 L C Z x d W 9 0 O 1 N l Y 3 R p b 2 4 x L + C 4 q u C 4 t O C 4 m e C 4 h O C 5 i e C 4 s u C 4 r e C 4 u O C 4 l e C 4 q u C 4 s u C 4 q + C 4 g e C 4 o + C 4 o + C 4 o S A o S U 5 E V V M p I F x 1 M D A z Z V x 1 M D A z Z S D g u K L g u L L g u J n g u K L g u J n g u J X g u Y w g K E F V V E 8 p L 0 F 1 d G 9 S Z W 1 v d m V k Q 2 9 s d W 1 u c z E u e + C 4 q u C 4 u e C 4 h + C 4 q u C 4 u O C 4 l C w y f S Z x d W 9 0 O y w m c X V v d D t T Z W N 0 a W 9 u M S / g u K r g u L T g u J n g u I T g u Y n g u L L g u K 3 g u L j g u J X g u K r g u L L g u K v g u I H g u K P g u K P g u K E g K E l O R F V T K S B c d T A w M 2 V c d T A w M 2 U g 4 L i i 4 L i y 4 L i Z 4 L i i 4 L i Z 4 L i V 4 L m M I C h B V V R P K S 9 B d X R v U m V t b 3 Z l Z E N v b H V t b n M x L n v g u J X g u Y j g u L P g u K r g u L j g u J Q s M 3 0 m c X V v d D s s J n F 1 b 3 Q 7 U 2 V j d G l v b j E v 4 L i q 4 L i 0 4 L i Z 4 L i E 4 L m J 4 L i y 4 L i t 4 L i 4 4 L i V 4 L i q 4 L i y 4 L i r 4 L i B 4 L i j 4 L i j 4 L i h I C h J T k R V U y k g X H U w M D N l X H U w M D N l I O C 4 o u C 4 s u C 4 m e C 4 o u C 4 m e C 4 l e C 5 j C A o Q V V U T y k v Q X V 0 b 1 J l b W 9 2 Z W R D b 2 x 1 b W 5 z M S 5 7 4 L i l 4 L m I 4 L i y 4 L i q 4 L i 4 4 L i U L D R 9 J n F 1 b 3 Q 7 L C Z x d W 9 0 O 1 N l Y 3 R p b 2 4 x L + C 4 q u C 4 t O C 4 m e C 4 h O C 5 i e C 4 s u C 4 r e C 4 u O C 4 l e C 4 q u C 4 s u C 4 q + C 4 g e C 4 o + C 4 o + C 4 o S A o S U 5 E V V M p I F x 1 M D A z Z V x 1 M D A z Z S D g u K L g u L L g u J n g u K L g u J n g u J X g u Y w g K E F V V E 8 p L 0 F 1 d G 9 S Z W 1 v d m V k Q 2 9 s d W 1 u c z E u e + C 5 g O C 4 m + C 4 p e C 4 t e C 5 i O C 4 o u C 4 m S D g u Y H g u J v g u K X g u I c s N X 0 m c X V v d D s s J n F 1 b 3 Q 7 U 2 V j d G l v b j E v 4 L i q 4 L i 0 4 L i Z 4 L i E 4 L m J 4 L i y 4 L i t 4 L i 4 4 L i V 4 L i q 4 L i y 4 L i r 4 L i B 4 L i j 4 L i j 4 L i h I C h J T k R V U y k g X H U w M D N l X H U w M D N l I O C 4 o u C 4 s u C 4 m e C 4 o u C 4 m e C 4 l e C 5 j C A o Q V V U T y k v Q X V 0 b 1 J l b W 9 2 Z W R D b 2 x 1 b W 5 z M S 5 7 J e C 5 g O C 4 m + C 4 p e C 4 t e C 5 i O C 4 o u C 4 m S D g u Y H g u J v g u K X g u I c s N n 0 m c X V v d D s s J n F 1 b 3 Q 7 U 2 V j d G l v b j E v 4 L i q 4 L i 0 4 L i Z 4 L i E 4 L m J 4 L i y 4 L i t 4 L i 4 4 L i V 4 L i q 4 L i y 4 L i r 4 L i B 4 L i j 4 L i j 4 L i h I C h J T k R V U y k g X H U w M D N l X H U w M D N l I O C 4 o u C 4 s u C 4 m e C 4 o u C 4 m e C 4 l e C 5 j C A o Q V V U T y k v Q X V 0 b 1 J l b W 9 2 Z W R D b 2 x 1 b W 5 z M S 5 7 4 L m A 4 L i q 4 L i Z 4 L i t I O C 4 i + C 4 t + C 5 i e C 4 r S w 3 f S Z x d W 9 0 O y w m c X V v d D t T Z W N 0 a W 9 u M S / g u K r g u L T g u J n g u I T g u Y n g u L L g u K 3 g u L j g u J X g u K r g u L L g u K v g u I H g u K P g u K P g u K E g K E l O R F V T K S B c d T A w M 2 V c d T A w M 2 U g 4 L i i 4 L i y 4 L i Z 4 L i i 4 L i Z 4 L i V 4 L m M I C h B V V R P K S 9 B d X R v U m V t b 3 Z l Z E N v b H V t b n M x L n v g u Y D g u K r g u J n g u K 0 g 4 L i C 4 L i y 4 L i i L D h 9 J n F 1 b 3 Q 7 L C Z x d W 9 0 O 1 N l Y 3 R p b 2 4 x L + C 4 q u C 4 t O C 4 m e C 4 h O C 5 i e C 4 s u C 4 r e C 4 u O C 4 l e C 4 q u C 4 s u C 4 q + C 4 g e C 4 o + C 4 o + C 4 o S A o S U 5 E V V M p I F x 1 M D A z Z V x 1 M D A z Z S D g u K L g u L L g u J n g u K L g u J n g u J X g u Y w g K E F V V E 8 p L 0 F 1 d G 9 S Z W 1 v d m V k Q 2 9 s d W 1 u c z E u e + C 4 m + C 4 o + C 4 t O C 4 o e C 4 s u C 4 k y A o 4 L i r 4 L i 4 4 L m J 4 L i Z K S w 5 f S Z x d W 9 0 O y w m c X V v d D t T Z W N 0 a W 9 u M S / g u K r g u L T g u J n g u I T g u Y n g u L L g u K 3 g u L j g u J X g u K r g u L L g u K v g u I H g u K P g u K P g u K E g K E l O R F V T K S B c d T A w M 2 V c d T A w M 2 U g 4 L i i 4 L i y 4 L i Z 4 L i i 4 L i Z 4 L i V 4 L m M I C h B V V R P K S 9 B d X R v U m V t b 3 Z l Z E N v b H V t b n M x L n v g u K H g u L n g u K X g u I T g u Y j g u L I g K F x 1 M D A y N z A w M C D g u J r g u L L g u J c p L D E w f S Z x d W 9 0 O 1 0 s J n F 1 b 3 Q 7 Q 2 9 s d W 1 u Q 2 9 1 b n Q m c X V v d D s 6 M T E s J n F 1 b 3 Q 7 S 2 V 5 Q 2 9 s d W 1 u T m F t Z X M m c X V v d D s 6 W 1 0 s J n F 1 b 3 Q 7 Q 2 9 s d W 1 u S W R l b n R p d G l l c y Z x d W 9 0 O z p b J n F 1 b 3 Q 7 U 2 V j d G l v b j E v 4 L i q 4 L i 0 4 L i Z 4 L i E 4 L m J 4 L i y 4 L i t 4 L i 4 4 L i V 4 L i q 4 L i y 4 L i r 4 L i B 4 L i j 4 L i j 4 L i h I C h J T k R V U y k g X H U w M D N l X H U w M D N l I O C 4 o u C 4 s u C 4 m e C 4 o u C 4 m e C 4 l e C 5 j C A o Q V V U T y k v Q X V 0 b 1 J l b W 9 2 Z W R D b 2 x 1 b W 5 z M S 5 7 4 L i r 4 L i l 4 L i x 4 L i B 4 L i X 4 L i j 4 L i x 4 L i e 4 L i i 4 L m M L D B 9 J n F 1 b 3 Q 7 L C Z x d W 9 0 O 1 N l Y 3 R p b 2 4 x L + C 4 q u C 4 t O C 4 m e C 4 h O C 5 i e C 4 s u C 4 r e C 4 u O C 4 l e C 4 q u C 4 s u C 4 q + C 4 g e C 4 o + C 4 o + C 4 o S A o S U 5 E V V M p I F x 1 M D A z Z V x 1 M D A z Z S D g u K L g u L L g u J n g u K L g u J n g u J X g u Y w g K E F V V E 8 p L 0 F 1 d G 9 S Z W 1 v d m V k Q 2 9 s d W 1 u c z E u e + C 5 g O C 4 m + C 4 t O C 4 l C w x f S Z x d W 9 0 O y w m c X V v d D t T Z W N 0 a W 9 u M S / g u K r g u L T g u J n g u I T g u Y n g u L L g u K 3 g u L j g u J X g u K r g u L L g u K v g u I H g u K P g u K P g u K E g K E l O R F V T K S B c d T A w M 2 V c d T A w M 2 U g 4 L i i 4 L i y 4 L i Z 4 L i i 4 L i Z 4 L i V 4 L m M I C h B V V R P K S 9 B d X R v U m V t b 3 Z l Z E N v b H V t b n M x L n v g u K r g u L n g u I f g u K r g u L j g u J Q s M n 0 m c X V v d D s s J n F 1 b 3 Q 7 U 2 V j d G l v b j E v 4 L i q 4 L i 0 4 L i Z 4 L i E 4 L m J 4 L i y 4 L i t 4 L i 4 4 L i V 4 L i q 4 L i y 4 L i r 4 L i B 4 L i j 4 L i j 4 L i h I C h J T k R V U y k g X H U w M D N l X H U w M D N l I O C 4 o u C 4 s u C 4 m e C 4 o u C 4 m e C 4 l e C 5 j C A o Q V V U T y k v Q X V 0 b 1 J l b W 9 2 Z W R D b 2 x 1 b W 5 z M S 5 7 4 L i V 4 L m I 4 L i z 4 L i q 4 L i 4 4 L i U L D N 9 J n F 1 b 3 Q 7 L C Z x d W 9 0 O 1 N l Y 3 R p b 2 4 x L + C 4 q u C 4 t O C 4 m e C 4 h O C 5 i e C 4 s u C 4 r e C 4 u O C 4 l e C 4 q u C 4 s u C 4 q + C 4 g e C 4 o + C 4 o + C 4 o S A o S U 5 E V V M p I F x 1 M D A z Z V x 1 M D A z Z S D g u K L g u L L g u J n g u K L g u J n g u J X g u Y w g K E F V V E 8 p L 0 F 1 d G 9 S Z W 1 v d m V k Q 2 9 s d W 1 u c z E u e + C 4 p e C 5 i O C 4 s u C 4 q u C 4 u O C 4 l C w 0 f S Z x d W 9 0 O y w m c X V v d D t T Z W N 0 a W 9 u M S / g u K r g u L T g u J n g u I T g u Y n g u L L g u K 3 g u L j g u J X g u K r g u L L g u K v g u I H g u K P g u K P g u K E g K E l O R F V T K S B c d T A w M 2 V c d T A w M 2 U g 4 L i i 4 L i y 4 L i Z 4 L i i 4 L i Z 4 L i V 4 L m M I C h B V V R P K S 9 B d X R v U m V t b 3 Z l Z E N v b H V t b n M x L n v g u Y D g u J v g u K X g u L X g u Y j g u K L g u J k g 4 L m B 4 L i b 4 L i l 4 L i H L D V 9 J n F 1 b 3 Q 7 L C Z x d W 9 0 O 1 N l Y 3 R p b 2 4 x L + C 4 q u C 4 t O C 4 m e C 4 h O C 5 i e C 4 s u C 4 r e C 4 u O C 4 l e C 4 q u C 4 s u C 4 q + C 4 g e C 4 o + C 4 o + C 4 o S A o S U 5 E V V M p I F x 1 M D A z Z V x 1 M D A z Z S D g u K L g u L L g u J n g u K L g u J n g u J X g u Y w g K E F V V E 8 p L 0 F 1 d G 9 S Z W 1 v d m V k Q 2 9 s d W 1 u c z E u e y X g u Y D g u J v g u K X g u L X g u Y j g u K L g u J k g 4 L m B 4 L i b 4 L i l 4 L i H L D Z 9 J n F 1 b 3 Q 7 L C Z x d W 9 0 O 1 N l Y 3 R p b 2 4 x L + C 4 q u C 4 t O C 4 m e C 4 h O C 5 i e C 4 s u C 4 r e C 4 u O C 4 l e C 4 q u C 4 s u C 4 q + C 4 g e C 4 o + C 4 o + C 4 o S A o S U 5 E V V M p I F x 1 M D A z Z V x 1 M D A z Z S D g u K L g u L L g u J n g u K L g u J n g u J X g u Y w g K E F V V E 8 p L 0 F 1 d G 9 S Z W 1 v d m V k Q 2 9 s d W 1 u c z E u e + C 5 g O C 4 q u C 4 m e C 4 r S D g u I v g u L f g u Y n g u K 0 s N 3 0 m c X V v d D s s J n F 1 b 3 Q 7 U 2 V j d G l v b j E v 4 L i q 4 L i 0 4 L i Z 4 L i E 4 L m J 4 L i y 4 L i t 4 L i 4 4 L i V 4 L i q 4 L i y 4 L i r 4 L i B 4 L i j 4 L i j 4 L i h I C h J T k R V U y k g X H U w M D N l X H U w M D N l I O C 4 o u C 4 s u C 4 m e C 4 o u C 4 m e C 4 l e C 5 j C A o Q V V U T y k v Q X V 0 b 1 J l b W 9 2 Z W R D b 2 x 1 b W 5 z M S 5 7 4 L m A 4 L i q 4 L i Z 4 L i t I O C 4 g u C 4 s u C 4 o i w 4 f S Z x d W 9 0 O y w m c X V v d D t T Z W N 0 a W 9 u M S / g u K r g u L T g u J n g u I T g u Y n g u L L g u K 3 g u L j g u J X g u K r g u L L g u K v g u I H g u K P g u K P g u K E g K E l O R F V T K S B c d T A w M 2 V c d T A w M 2 U g 4 L i i 4 L i y 4 L i Z 4 L i i 4 L i Z 4 L i V 4 L m M I C h B V V R P K S 9 B d X R v U m V t b 3 Z l Z E N v b H V t b n M x L n v g u J v g u K P g u L T g u K H g u L L g u J M g K O C 4 q + C 4 u O C 5 i e C 4 m S k s O X 0 m c X V v d D s s J n F 1 b 3 Q 7 U 2 V j d G l v b j E v 4 L i q 4 L i 0 4 L i Z 4 L i E 4 L m J 4 L i y 4 L i t 4 L i 4 4 L i V 4 L i q 4 L i y 4 L i r 4 L i B 4 L i j 4 L i j 4 L i h I C h J T k R V U y k g X H U w M D N l X H U w M D N l I O C 4 o u C 4 s u C 4 m e C 4 o u C 4 m e C 4 l e C 5 j C A o Q V V U T 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y 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z K S 9 E Y X R h M T A 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I y M D E x N D N 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p + C 4 s e C 4 q u C 4 l O C 4 u O C 4 r e C 4 u O C 4 l e C 4 q u C 4 s u C 4 q + C 4 g e C 4 o + C 4 o + C 4 o e C 5 g e C 4 p e C 4 s O C 5 g O C 4 h O C 4 o + C 4 t + C 5 i O C 4 r e C 4 h + C 4 i O C 4 s e C 4 g e C 4 o y A o S U 1 N K S 9 B d X R v U m V t b 3 Z l Z E N v b H V t b n M x L n v g u K v g u K X g u L H g u I H g u J f g u K P g u L H g u J 7 g u K L g u Y w s M H 0 m c X V v d D s s J n F 1 b 3 Q 7 U 2 V j d G l v b j E v 4 L i q 4 L i 0 4 L i Z 4 L i E 4 L m J 4 L i y 4 L i t 4 L i 4 4 L i V 4 L i q 4 L i y 4 L i r 4 L i B 4 L i j 4 L i j 4 L i h I C h J T k R V U y k g X H U w M D N l X H U w M D N l I O C 4 p + C 4 s e C 4 q u C 4 l O C 4 u O C 4 r e C 4 u O C 4 l e C 4 q u C 4 s u C 4 q + C 4 g e C 4 o + C 4 o + C 4 o e C 5 g e C 4 p e C 4 s O C 5 g O C 4 h O C 4 o + C 4 t + C 5 i O C 4 r e C 4 h + C 4 i O C 4 s e C 4 g e C 4 o y A o S U 1 N K S 9 B d X R v U m V t b 3 Z l Z E N v b H V t b n M x L n v g u Y D g u J v g u L T g u J Q s M X 0 m c X V v d D s s J n F 1 b 3 Q 7 U 2 V j d G l v b j E v 4 L i q 4 L i 0 4 L i Z 4 L i E 4 L m J 4 L i y 4 L i t 4 L i 4 4 L i V 4 L i q 4 L i y 4 L i r 4 L i B 4 L i j 4 L i j 4 L i h I C h J T k R V U y k g X H U w M D N l X H U w M D N l I O C 4 p + C 4 s e C 4 q u C 4 l O C 4 u O C 4 r e C 4 u O C 4 l e C 4 q u C 4 s u C 4 q + C 4 g e C 4 o + C 4 o + C 4 o e C 5 g e C 4 p e C 4 s O C 5 g O C 4 h O C 4 o + C 4 t + C 5 i O C 4 r e C 4 h + C 4 i O C 4 s e C 4 g e C 4 o y A o S U 1 N K S 9 B d X R v U m V t b 3 Z l Z E N v b H V t b n M x L n v g u K r g u L n g u I f g u K r g u L j g u J Q s M n 0 m c X V v d D s s J n F 1 b 3 Q 7 U 2 V j d G l v b j E v 4 L i q 4 L i 0 4 L i Z 4 L i E 4 L m J 4 L i y 4 L i t 4 L i 4 4 L i V 4 L i q 4 L i y 4 L i r 4 L i B 4 L i j 4 L i j 4 L i h I C h J T k R V U y k g X H U w M D N l X H U w M D N l I O C 4 p + C 4 s e C 4 q u C 4 l O C 4 u O C 4 r e C 4 u O C 4 l e C 4 q u C 4 s u C 4 q + C 4 g e C 4 o + C 4 o + C 4 o e C 5 g e C 4 p e C 4 s O C 5 g O C 4 h O C 4 o + C 4 t + C 5 i O C 4 r e C 4 h + C 4 i O C 4 s e C 4 g e C 4 o y A o S U 1 N K S 9 B d X R v U m V t b 3 Z l Z E N v b H V t b n M x L n v g u J X g u Y j g u L P g u K r g u L j g u J Q s M 3 0 m c X V v d D s s J n F 1 b 3 Q 7 U 2 V j d G l v b j E v 4 L i q 4 L i 0 4 L i Z 4 L i E 4 L m J 4 L i y 4 L i t 4 L i 4 4 L i V 4 L i q 4 L i y 4 L i r 4 L i B 4 L i j 4 L i j 4 L i h I C h J T k R V U y k g X H U w M D N l X H U w M D N l I O C 4 p + C 4 s e C 4 q u C 4 l O C 4 u O C 4 r e C 4 u O C 4 l e C 4 q u C 4 s u C 4 q + C 4 g e C 4 o + C 4 o + C 4 o e C 5 g e C 4 p e C 4 s O C 5 g O C 4 h O C 4 o + C 4 t + C 5 i O C 4 r e C 4 h + C 4 i O C 4 s e C 4 g e C 4 o y A o S U 1 N K S 9 B d X R v U m V t b 3 Z l Z E N v b H V t b n M x L n v g u K X g u Y j g u L L g u K r g u L j g u J Q s N H 0 m c X V v d D s s J n F 1 b 3 Q 7 U 2 V j d G l v b j E v 4 L i q 4 L i 0 4 L i Z 4 L i E 4 L m J 4 L i y 4 L i t 4 L i 4 4 L i V 4 L i q 4 L i y 4 L i r 4 L i B 4 L i j 4 L i j 4 L i h I C h J T k R V U y k g X H U w M D N l X H U w M D N l I O C 4 p + C 4 s e C 4 q u C 4 l O C 4 u O C 4 r e C 4 u O C 4 l e C 4 q u C 4 s u C 4 q + C 4 g e C 4 o + C 4 o + C 4 o e C 5 g e C 4 p e C 4 s O C 5 g O C 4 h O C 4 o + C 4 t + C 5 i O C 4 r e C 4 h + C 4 i O C 4 s e C 4 g e C 4 o y A o S U 1 N K S 9 B d X R v U m V t b 3 Z l Z E N v b H V t b n M x L n v g u Y D g u J v g u K X g u L X g u Y j g u K L g u J k g 4 L m B 4 L i b 4 L i l 4 L i H L D V 9 J n F 1 b 3 Q 7 L C Z x d W 9 0 O 1 N l Y 3 R p b 2 4 x L + C 4 q u C 4 t O C 4 m e C 4 h O C 5 i e C 4 s u C 4 r e C 4 u O C 4 l e C 4 q u C 4 s u C 4 q + C 4 g e C 4 o + C 4 o + C 4 o S A o S U 5 E V V M p I F x 1 M D A z Z V x 1 M D A z Z S D g u K f g u L H g u K r g u J T g u L j g u K 3 g u L j g u J X g u K r g u L L g u K v g u I H g u K P g u K P g u K H g u Y H g u K X g u L D g u Y D g u I T g u K P g u L f g u Y j g u K 3 g u I f g u I j g u L H g u I H g u K M g K E l N T S k v Q X V 0 b 1 J l b W 9 2 Z W R D b 2 x 1 b W 5 z M S 5 7 J e C 5 g O C 4 m + C 4 p e C 4 t e C 5 i O C 4 o u C 4 m S D g u Y H g u J v g u K X g u I c s N n 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L 4 L i 3 4 L m J 4 L i t L D d 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q 4 L i Z 4 L i t I O C 4 g u C 4 s u C 4 o i w 4 f S Z x d W 9 0 O y w m c X V v d D t T Z W N 0 a W 9 u M S / g u K r g u L T g u J n g u I T g u Y n g u L L g u K 3 g u L j g u J X g u K r g u L L g u K v g u I H g u K P g u K P g u K E g K E l O R F V T K S B c d T A w M 2 V c d T A w M 2 U g 4 L i n 4 L i x 4 L i q 4 L i U 4 L i 4 4 L i t 4 L i 4 4 L i V 4 L i q 4 L i y 4 L i r 4 L i B 4 L i j 4 L i j 4 L i h 4 L m B 4 L i l 4 L i w 4 L m A 4 L i E 4 L i j 4 L i 3 4 L m I 4 L i t 4 L i H 4 L i I 4 L i x 4 L i B 4 L i j I C h J T U 0 p L 0 F 1 d G 9 S Z W 1 v d m V k Q 2 9 s d W 1 u c z E u e + C 4 m + C 4 o + C 4 t O C 4 o e C 4 s u C 4 k y A o 4 L i r 4 L i 4 4 L m J 4 L i Z K S w 5 f S Z x d W 9 0 O y w m c X V v d D t T Z W N 0 a W 9 u M S / g u K r g u L T g u J n g u I T g u Y n g u L L g u K 3 g u L j g u J X g u K r g u L L g u K v g u I H g u K P g u K P g u K E g K E l O R F V T K S B c d T A w M 2 V c d T A w M 2 U g 4 L i n 4 L i x 4 L i q 4 L i U 4 L i 4 4 L i t 4 L i 4 4 L i V 4 L i q 4 L i y 4 L i r 4 L i B 4 L i j 4 L i j 4 L i h 4 L m B 4 L i l 4 L i w 4 L m A 4 L i E 4 L i j 4 L i 3 4 L m I 4 L i t 4 L i H 4 L i I 4 L i x 4 L i B 4 L i j I C h J T U 0 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n 4 L i x 4 L i q 4 L i U 4 L i 4 4 L i t 4 L i 4 4 L i V 4 L i q 4 L i y 4 L i r 4 L i B 4 L i j 4 L i j 4 L i h 4 L m B 4 L i l 4 L i w 4 L m A 4 L i E 4 L i j 4 L i 3 4 L m I 4 L i t 4 L i H 4 L i I 4 L i x 4 L i B 4 L i j I C h J T U 0 p L 0 F 1 d G 9 S Z W 1 v d m V k Q 2 9 s d W 1 u c z E u e + C 4 q + C 4 p e C 4 s e C 4 g e C 4 l + C 4 o + C 4 s e C 4 n u C 4 o u C 5 j C w w 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t O C 4 l C w x f S Z x d W 9 0 O y w m c X V v d D t T Z W N 0 a W 9 u M S / g u K r g u L T g u J n g u I T g u Y n g u L L g u K 3 g u L j g u J X g u K r g u L L g u K v g u I H g u K P g u K P g u K E g K E l O R F V T K S B c d T A w M 2 V c d T A w M 2 U g 4 L i n 4 L i x 4 L i q 4 L i U 4 L i 4 4 L i t 4 L i 4 4 L i V 4 L i q 4 L i y 4 L i r 4 L i B 4 L i j 4 L i j 4 L i h 4 L m B 4 L i l 4 L i w 4 L m A 4 L i E 4 L i j 4 L i 3 4 L m I 4 L i t 4 L i H 4 L i I 4 L i x 4 L i B 4 L i j I C h J T U 0 p L 0 F 1 d G 9 S Z W 1 v d m V k Q 2 9 s d W 1 u c z E u e + C 4 q u C 4 u e C 4 h + C 4 q u C 4 u O C 4 l C w y f S Z x d W 9 0 O y w m c X V v d D t T Z W N 0 a W 9 u M S / g u K r g u L T g u J n g u I T g u Y n g u L L g u K 3 g u L j g u J X g u K r g u L L g u K v g u I H g u K P g u K P g u K E g K E l O R F V T K S B c d T A w M 2 V c d T A w M 2 U g 4 L i n 4 L i x 4 L i q 4 L i U 4 L i 4 4 L i t 4 L i 4 4 L i V 4 L i q 4 L i y 4 L i r 4 L i B 4 L i j 4 L i j 4 L i h 4 L m B 4 L i l 4 L i w 4 L m A 4 L i E 4 L i j 4 L i 3 4 L m I 4 L i t 4 L i H 4 L i I 4 L i x 4 L i B 4 L i j I C h J T U 0 p L 0 F 1 d G 9 S Z W 1 v d m V k Q 2 9 s d W 1 u c z E u e + C 4 l e C 5 i O C 4 s + C 4 q u C 4 u O C 4 l C w z f S Z x d W 9 0 O y w m c X V v d D t T Z W N 0 a W 9 u M S / g u K r g u L T g u J n g u I T g u Y n g u L L g u K 3 g u L j g u J X g u K r g u L L g u K v g u I H g u K P g u K P g u K E g K E l O R F V T K S B c d T A w M 2 V c d T A w M 2 U g 4 L i n 4 L i x 4 L i q 4 L i U 4 L i 4 4 L i t 4 L i 4 4 L i V 4 L i q 4 L i y 4 L i r 4 L i B 4 L i j 4 L i j 4 L i h 4 L m B 4 L i l 4 L i w 4 L m A 4 L i E 4 L i j 4 L i 3 4 L m I 4 L i t 4 L i H 4 L i I 4 L i x 4 L i B 4 L i j I C h J T U 0 p L 0 F 1 d G 9 S Z W 1 v d m V k Q 2 9 s d W 1 u c z E u e + C 4 p e C 5 i O C 4 s u C 4 q u C 4 u O C 4 l C w 0 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p e C 4 t e C 5 i O C 4 o u C 4 m S D g u Y H g u J v g u K X g u I c s N X 0 m c X V v d D s s J n F 1 b 3 Q 7 U 2 V j d G l v b j E v 4 L i q 4 L i 0 4 L i Z 4 L i E 4 L m J 4 L i y 4 L i t 4 L i 4 4 L i V 4 L i q 4 L i y 4 L i r 4 L i B 4 L i j 4 L i j 4 L i h I C h J T k R V U y k g X H U w M D N l X H U w M D N l I O C 4 p + C 4 s e C 4 q u C 4 l O C 4 u O C 4 r e C 4 u O C 4 l e C 4 q u C 4 s u C 4 q + C 4 g e C 4 o + C 4 o + C 4 o e C 5 g e C 4 p e C 4 s O C 5 g O C 4 h O C 4 o + C 4 t + C 5 i O C 4 r e C 4 h + C 4 i O C 4 s e C 4 g e C 4 o y A o S U 1 N K S 9 B d X R v U m V t b 3 Z l Z E N v b H V t b n M x L n s l 4 L m A 4 L i b 4 L i l 4 L i 1 4 L m I 4 L i i 4 L i Z I O C 5 g e C 4 m + C 4 p e C 4 h y w 2 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v g u L f g u Y n g u K 0 s N 3 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C 4 L i y 4 L i i L D h 9 J n F 1 b 3 Q 7 L C Z x d W 9 0 O 1 N l Y 3 R p b 2 4 x L + C 4 q u C 4 t O C 4 m e C 4 h O C 5 i e C 4 s u C 4 r e C 4 u O C 4 l e C 4 q u C 4 s u C 4 q + C 4 g e C 4 o + C 4 o + C 4 o S A o S U 5 E V V M p I F x 1 M D A z Z V x 1 M D A z Z S D g u K f g u L H g u K r g u J T g u L j g u K 3 g u L j g u J X g u K r g u L L g u K v g u I H g u K P g u K P g u K H g u Y H g u K X g u L D g u Y D g u I T g u K P g u L f g u Y j g u K 3 g u I f g u I j g u L H g u I H g u K M g K E l N T S k v Q X V 0 b 1 J l b W 9 2 Z W R D b 2 x 1 b W 5 z M S 5 7 4 L i b 4 L i j 4 L i 0 4 L i h 4 L i y 4 L i T I C j g u K v g u L j g u Y n g u J k p L D l 9 J n F 1 b 3 Q 7 L C Z x d W 9 0 O 1 N l Y 3 R p b 2 4 x L + C 4 q u C 4 t O C 4 m e C 4 h O C 5 i e C 4 s u C 4 r e C 4 u O C 4 l e C 4 q u C 4 s u C 4 q + C 4 g e C 4 o + C 4 o + C 4 o S A o S U 5 E V V M p I F x 1 M D A z Z V x 1 M D A z Z S D g u K f g u L H g u K r g u J T g u L j g u K 3 g u L j g u J X g u K r g u L L g u K v g u I H g u K P g u K P g u K H g u Y H g u K X g u L D g u Y D g u I T g u K P g u L f g u Y j g u K 3 g u I f g u I j g u L H g u I H g u K M g K E l N T S 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M y k v R G F 0 Y T E x 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I 1 N T A x O D h 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b 4 L m C 4 L i g 4 L i E 4 L i a 4 L i j 4 L i 0 4 L m C 4 L i g 4 L i E I C h D T 0 5 T V U 1 Q K S B c d T A w M 2 V c d T A w M 2 U g 4 L m B 4 L i f 4 L i K 4 L i x 4 L m I 4 L i Z I C h G Q V N I S U 9 O K S 9 B d X R v U m V t b 3 Z l Z E N v b H V t b n M x L n v g u K v g u K X g u L H g u I H g u J f g u K P g u L H g u J 7 g u K L g u Y w s M H 0 m c X V v d D s s J n F 1 b 3 Q 7 U 2 V j d G l v b j E v 4 L i q 4 L i 0 4 L i Z 4 L i E 4 L m J 4 L i y 4 L i t 4 L i 4 4 L i b 4 L m C 4 L i g 4 L i E 4 L i a 4 L i j 4 L i 0 4 L m C 4 L i g 4 L i E I C h D T 0 5 T V U 1 Q K S B c d T A w M 2 V c d T A w M 2 U g 4 L m B 4 L i f 4 L i K 4 L i x 4 L m I 4 L i Z I C h G Q V N I S U 9 O K S 9 B d X R v U m V t b 3 Z l Z E N v b H V t b n M x L n v g u Y D g u J v g u L T g u J Q s M X 0 m c X V v d D s s J n F 1 b 3 Q 7 U 2 V j d G l v b j E v 4 L i q 4 L i 0 4 L i Z 4 L i E 4 L m J 4 L i y 4 L i t 4 L i 4 4 L i b 4 L m C 4 L i g 4 L i E 4 L i a 4 L i j 4 L i 0 4 L m C 4 L i g 4 L i E I C h D T 0 5 T V U 1 Q K S B c d T A w M 2 V c d T A w M 2 U g 4 L m B 4 L i f 4 L i K 4 L i x 4 L m I 4 L i Z I C h G Q V N I S U 9 O K S 9 B d X R v U m V t b 3 Z l Z E N v b H V t b n M x L n v g u K r g u L n g u I f g u K r g u L j g u J Q s M n 0 m c X V v d D s s J n F 1 b 3 Q 7 U 2 V j d G l v b j E v 4 L i q 4 L i 0 4 L i Z 4 L i E 4 L m J 4 L i y 4 L i t 4 L i 4 4 L i b 4 L m C 4 L i g 4 L i E 4 L i a 4 L i j 4 L i 0 4 L m C 4 L i g 4 L i E I C h D T 0 5 T V U 1 Q K S B c d T A w M 2 V c d T A w M 2 U g 4 L m B 4 L i f 4 L i K 4 L i x 4 L m I 4 L i Z I C h G Q V N I S U 9 O K S 9 B d X R v U m V t b 3 Z l Z E N v b H V t b n M x L n v g u J X g u Y j g u L P g u K r g u L j g u J Q s M 3 0 m c X V v d D s s J n F 1 b 3 Q 7 U 2 V j d G l v b j E v 4 L i q 4 L i 0 4 L i Z 4 L i E 4 L m J 4 L i y 4 L i t 4 L i 4 4 L i b 4 L m C 4 L i g 4 L i E 4 L i a 4 L i j 4 L i 0 4 L m C 4 L i g 4 L i E I C h D T 0 5 T V U 1 Q K S B c d T A w M 2 V c d T A w M 2 U g 4 L m B 4 L i f 4 L i K 4 L i x 4 L m I 4 L i Z I C h G Q V N I S U 9 O K S 9 B d X R v U m V t b 3 Z l Z E N v b H V t b n M x L n v g u K X g u Y j g u L L g u K r g u L j g u J Q s N H 0 m c X V v d D s s J n F 1 b 3 Q 7 U 2 V j d G l v b j E v 4 L i q 4 L i 0 4 L i Z 4 L i E 4 L m J 4 L i y 4 L i t 4 L i 4 4 L i b 4 L m C 4 L i g 4 L i E 4 L i a 4 L i j 4 L i 0 4 L m C 4 L i g 4 L i E I C h D T 0 5 T V U 1 Q K S B c d T A w M 2 V c d T A w M 2 U g 4 L m B 4 L i f 4 L i K 4 L i x 4 L m I 4 L i Z I C h G Q V N I S U 9 O K S 9 B d X R v U m V t b 3 Z l Z E N v b H V t b n M x L n v g u Y D g u J v g u K X g u L X g u Y j g u K L g u J k g 4 L m B 4 L i b 4 L i l 4 L i H L D V 9 J n F 1 b 3 Q 7 L C Z x d W 9 0 O 1 N l Y 3 R p b 2 4 x L + C 4 q u C 4 t O C 4 m e C 4 h O C 5 i e C 4 s u C 4 r e C 4 u O C 4 m + C 5 g u C 4 o O C 4 h O C 4 m u C 4 o + C 4 t O C 5 g u C 4 o O C 4 h C A o Q 0 9 O U 1 V N U C k g X H U w M D N l X H U w M D N l I O C 5 g e C 4 n + C 4 i u C 4 s e C 5 i O C 4 m S A o R k F T S E l P T i k v Q X V 0 b 1 J l b W 9 2 Z W R D b 2 x 1 b W 5 z M S 5 7 J e C 5 g O C 4 m + C 4 p e C 4 t e C 5 i O C 4 o u C 4 m S D g u Y H g u J v g u K X g u I c s N n 0 m c X V v d D s s J n F 1 b 3 Q 7 U 2 V j d G l v b j E v 4 L i q 4 L i 0 4 L i Z 4 L i E 4 L m J 4 L i y 4 L i t 4 L i 4 4 L i b 4 L m C 4 L i g 4 L i E 4 L i a 4 L i j 4 L i 0 4 L m C 4 L i g 4 L i E I C h D T 0 5 T V U 1 Q K S B c d T A w M 2 V c d T A w M 2 U g 4 L m B 4 L i f 4 L i K 4 L i x 4 L m I 4 L i Z I C h G Q V N I S U 9 O K S 9 B d X R v U m V t b 3 Z l Z E N v b H V t b n M x L n v g u Y D g u K r g u J n g u K 0 g 4 L i L 4 L i 3 4 L m J 4 L i t L D d 9 J n F 1 b 3 Q 7 L C Z x d W 9 0 O 1 N l Y 3 R p b 2 4 x L + C 4 q u C 4 t O C 4 m e C 4 h O C 5 i e C 4 s u C 4 r e C 4 u O C 4 m + C 5 g u C 4 o O C 4 h O C 4 m u C 4 o + C 4 t O C 5 g u C 4 o O C 4 h C A o Q 0 9 O U 1 V N U C k g X H U w M D N l X H U w M D N l I O C 5 g e C 4 n + C 4 i u C 4 s e C 5 i O C 4 m S A o R k F T S E l P T i k v Q X V 0 b 1 J l b W 9 2 Z W R D b 2 x 1 b W 5 z M S 5 7 4 L m A 4 L i q 4 L i Z 4 L i t I O C 4 g u C 4 s u C 4 o i w 4 f S Z x d W 9 0 O y w m c X V v d D t T Z W N 0 a W 9 u M S / g u K r g u L T g u J n g u I T g u Y n g u L L g u K 3 g u L j g u J v g u Y L g u K D g u I T g u J r g u K P g u L T g u Y L g u K D g u I Q g K E N P T l N V T V A p I F x 1 M D A z Z V x 1 M D A z Z S D g u Y H g u J / g u I r g u L H g u Y j g u J k g K E Z B U 0 h J T 0 4 p L 0 F 1 d G 9 S Z W 1 v d m V k Q 2 9 s d W 1 u c z E u e + C 4 m + C 4 o + C 4 t O C 4 o e C 4 s u C 4 k y A o 4 L i r 4 L i 4 4 L m J 4 L i Z K S w 5 f S Z x d W 9 0 O y w m c X V v d D t T Z W N 0 a W 9 u M S / g u K r g u L T g u J n g u I T g u Y n g u L L g u K 3 g u L j g u J v g u Y L g u K D g u I T g u J r g u K P g u L T g u Y L g u K D g u I Q g K E N P T l N V T V A p I F x 1 M D A z Z V x 1 M D A z Z S D g u Y H g u J / g u I r g u L H g u Y j g u J k g K E Z B U 0 h J T 0 4 p L 0 F 1 d G 9 S Z W 1 v d m V k Q 2 9 s d W 1 u c z E u e + C 4 o e C 4 u e C 4 p e C 4 h O C 5 i O C 4 s i A o X H U w M D I 3 M D A w I O C 4 m u C 4 s u C 4 l y k s M T B 9 J n F 1 b 3 Q 7 X S w m c X V v d D t D b 2 x 1 b W 5 D b 3 V u d C Z x d W 9 0 O z o x M S w m c X V v d D t L Z X l D b 2 x 1 b W 5 O Y W 1 l c y Z x d W 9 0 O z p b X S w m c X V v d D t D b 2 x 1 b W 5 J Z G V u d G l 0 a W V z J n F 1 b 3 Q 7 O l s m c X V v d D t T Z W N 0 a W 9 u M S / g u K r g u L T g u J n g u I T g u Y n g u L L g u K 3 g u L j g u J v g u Y L g u K D g u I T g u J r g u K P g u L T g u Y L g u K D g u I Q g K E N P T l N V T V A p I F x 1 M D A z Z V x 1 M D A z Z S D g u Y H g u J / g u I r g u L H g u Y j g u J k g K E Z B U 0 h J T 0 4 p L 0 F 1 d G 9 S Z W 1 v d m V k Q 2 9 s d W 1 u c z E u e + C 4 q + C 4 p e C 4 s e C 4 g e C 4 l + C 4 o + C 4 s e C 4 n u C 4 o u C 5 j C w w f S Z x d W 9 0 O y w m c X V v d D t T Z W N 0 a W 9 u M S / g u K r g u L T g u J n g u I T g u Y n g u L L g u K 3 g u L j g u J v g u Y L g u K D g u I T g u J r g u K P g u L T g u Y L g u K D g u I Q g K E N P T l N V T V A p I F x 1 M D A z Z V x 1 M D A z Z S D g u Y H g u J / g u I r g u L H g u Y j g u J k g K E Z B U 0 h J T 0 4 p L 0 F 1 d G 9 S Z W 1 v d m V k Q 2 9 s d W 1 u c z E u e + C 5 g O C 4 m + C 4 t O C 4 l C w x f S Z x d W 9 0 O y w m c X V v d D t T Z W N 0 a W 9 u M S / g u K r g u L T g u J n g u I T g u Y n g u L L g u K 3 g u L j g u J v g u Y L g u K D g u I T g u J r g u K P g u L T g u Y L g u K D g u I Q g K E N P T l N V T V A p I F x 1 M D A z Z V x 1 M D A z Z S D g u Y H g u J / g u I r g u L H g u Y j g u J k g K E Z B U 0 h J T 0 4 p L 0 F 1 d G 9 S Z W 1 v d m V k Q 2 9 s d W 1 u c z E u e + C 4 q u C 4 u e C 4 h + C 4 q u C 4 u O C 4 l C w y f S Z x d W 9 0 O y w m c X V v d D t T Z W N 0 a W 9 u M S / g u K r g u L T g u J n g u I T g u Y n g u L L g u K 3 g u L j g u J v g u Y L g u K D g u I T g u J r g u K P g u L T g u Y L g u K D g u I Q g K E N P T l N V T V A p I F x 1 M D A z Z V x 1 M D A z Z S D g u Y H g u J / g u I r g u L H g u Y j g u J k g K E Z B U 0 h J T 0 4 p L 0 F 1 d G 9 S Z W 1 v d m V k Q 2 9 s d W 1 u c z E u e + C 4 l e C 5 i O C 4 s + C 4 q u C 4 u O C 4 l C w z f S Z x d W 9 0 O y w m c X V v d D t T Z W N 0 a W 9 u M S / g u K r g u L T g u J n g u I T g u Y n g u L L g u K 3 g u L j g u J v g u Y L g u K D g u I T g u J r g u K P g u L T g u Y L g u K D g u I Q g K E N P T l N V T V A p I F x 1 M D A z Z V x 1 M D A z Z S D g u Y H g u J / g u I r g u L H g u Y j g u J k g K E Z B U 0 h J T 0 4 p L 0 F 1 d G 9 S Z W 1 v d m V k Q 2 9 s d W 1 u c z E u e + C 4 p e C 5 i O C 4 s u C 4 q u C 4 u O C 4 l C w 0 f S Z x d W 9 0 O y w m c X V v d D t T Z W N 0 a W 9 u M S / g u K r g u L T g u J n g u I T g u Y n g u L L g u K 3 g u L j g u J v g u Y L g u K D g u I T g u J r g u K P g u L T g u Y L g u K D g u I Q g K E N P T l N V T V A p I F x 1 M D A z Z V x 1 M D A z Z S D g u Y H g u J / g u I r g u L H g u Y j g u J k g K E Z B U 0 h J T 0 4 p L 0 F 1 d G 9 S Z W 1 v d m V k Q 2 9 s d W 1 u c z E u e + C 5 g O C 4 m + C 4 p e C 4 t e C 5 i O C 4 o u C 4 m S D g u Y H g u J v g u K X g u I c s N X 0 m c X V v d D s s J n F 1 b 3 Q 7 U 2 V j d G l v b j E v 4 L i q 4 L i 0 4 L i Z 4 L i E 4 L m J 4 L i y 4 L i t 4 L i 4 4 L i b 4 L m C 4 L i g 4 L i E 4 L i a 4 L i j 4 L i 0 4 L m C 4 L i g 4 L i E I C h D T 0 5 T V U 1 Q K S B c d T A w M 2 V c d T A w M 2 U g 4 L m B 4 L i f 4 L i K 4 L i x 4 L m I 4 L i Z I C h G Q V N I S U 9 O K S 9 B d X R v U m V t b 3 Z l Z E N v b H V t b n M x L n s l 4 L m A 4 L i b 4 L i l 4 L i 1 4 L m I 4 L i i 4 L i Z I O C 5 g e C 4 m + C 4 p e C 4 h y w 2 f S Z x d W 9 0 O y w m c X V v d D t T Z W N 0 a W 9 u M S / g u K r g u L T g u J n g u I T g u Y n g u L L g u K 3 g u L j g u J v g u Y L g u K D g u I T g u J r g u K P g u L T g u Y L g u K D g u I Q g K E N P T l N V T V A p I F x 1 M D A z Z V x 1 M D A z Z S D g u Y H g u J / g u I r g u L H g u Y j g u J k g K E Z B U 0 h J T 0 4 p L 0 F 1 d G 9 S Z W 1 v d m V k Q 2 9 s d W 1 u c z E u e + C 5 g O C 4 q u C 4 m e C 4 r S D g u I v g u L f g u Y n g u K 0 s N 3 0 m c X V v d D s s J n F 1 b 3 Q 7 U 2 V j d G l v b j E v 4 L i q 4 L i 0 4 L i Z 4 L i E 4 L m J 4 L i y 4 L i t 4 L i 4 4 L i b 4 L m C 4 L i g 4 L i E 4 L i a 4 L i j 4 L i 0 4 L m C 4 L i g 4 L i E I C h D T 0 5 T V U 1 Q K S B c d T A w M 2 V c d T A w M 2 U g 4 L m B 4 L i f 4 L i K 4 L i x 4 L m I 4 L i Z I C h G Q V N I S U 9 O K S 9 B d X R v U m V t b 3 Z l Z E N v b H V t b n M x L n v g u Y D g u K r g u J n g u K 0 g 4 L i C 4 L i y 4 L i i L D h 9 J n F 1 b 3 Q 7 L C Z x d W 9 0 O 1 N l Y 3 R p b 2 4 x L + C 4 q u C 4 t O C 4 m e C 4 h O C 5 i e C 4 s u C 4 r e C 4 u O C 4 m + C 5 g u C 4 o O C 4 h O C 4 m u C 4 o + C 4 t O C 5 g u C 4 o O C 4 h C A o Q 0 9 O U 1 V N U C k g X H U w M D N l X H U w M D N l I O C 5 g e C 4 n + C 4 i u C 4 s e C 5 i O C 4 m S A o R k F T S E l P T i k v Q X V 0 b 1 J l b W 9 2 Z W R D b 2 x 1 b W 5 z M S 5 7 4 L i b 4 L i j 4 L i 0 4 L i h 4 L i y 4 L i T I C j g u K v g u L j g u Y n g u J k p L D l 9 J n F 1 b 3 Q 7 L C Z x d W 9 0 O 1 N l Y 3 R p b 2 4 x L + C 4 q u C 4 t O C 4 m e C 4 h O C 5 i e C 4 s u C 4 r e C 4 u O C 4 m + C 5 g u C 4 o O C 4 h O C 4 m u C 4 o + C 4 t O C 5 g u C 4 o O C 4 h C A o Q 0 9 O U 1 V N U C k g X H U w M D N l X H U w M D N l I O C 5 g e C 4 n + C 4 i u C 4 s e C 5 i O C 4 m S A o R k F T S E l P T i 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z 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y k v R G F 0 Y T Q 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j k x O T I 3 M V 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I L g u K 3 g u I f g u Y P g u I r g u Y n g u Y P g u J n g u I T g u K P g u L H g u K f g u Y D g u K P g u L f g u K 3 g u J n g u Y H g u K X g u L D g u K r g u L P g u J n g u L H g u I H g u I f g u L L g u J k g K E h P T U U p L 0 F 1 d G 9 S Z W 1 v d m V k Q 2 9 s d W 1 u c z E u e + C 4 q + C 4 p e C 4 s e C 4 g e C 4 l + C 4 o + C 4 s e C 4 n u C 4 o u C 5 j C w w 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m + C 4 t O C 4 l C w x 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q u C 4 u e C 4 h + C 4 q u C 4 u O C 4 l C w y 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l e C 5 i O C 4 s + C 4 q u C 4 u O C 4 l C w z 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p e C 5 i O C 4 s u C 4 q u C 4 u O C 4 l C w 0 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m + C 4 p e C 4 t e C 5 i O C 4 o u C 4 m S D g u Y H g u J v g u K X g u I c s N 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s l 4 L m A 4 L i b 4 L i l 4 L i 1 4 L m I 4 L i i 4 L i Z I O C 5 g e C 4 m + C 4 p e C 4 h y w 2 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v g u L f g u Y n g u K 0 s N 3 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K r g u J n g u K 0 g 4 L i C 4 L i y 4 L i i L D h 9 J n F 1 b 3 Q 7 L C Z x d W 9 0 O 1 N l Y 3 R p b 2 4 x L + C 4 q u C 4 t O C 4 m e C 4 h O C 5 i e C 4 s u C 4 r e C 4 u O C 4 m + C 5 g u C 4 o O C 4 h O C 4 m u C 4 o + C 4 t O C 5 g u C 4 o O C 4 h C A o Q 0 9 O U 1 V N U C k g X H U w M D N l X H U w M D N l I O C 4 g u C 4 r e C 4 h + C 5 g + C 4 i u C 5 i e C 5 g + C 4 m e C 4 h O C 4 o + C 4 s e C 4 p + C 5 g O C 4 o + C 4 t + C 4 r e C 4 m e C 5 g e C 4 p e C 4 s O C 4 q u C 4 s + C 4 m e C 4 s e C 4 g e C 4 h + C 4 s u C 4 m S A o S E 9 N R S k v Q X V 0 b 1 J l b W 9 2 Z W R D b 2 x 1 b W 5 z M S 5 7 4 L i b 4 L i j 4 L i 0 4 L i h 4 L i y 4 L i T I C j g u K v g u L j g u Y n g u J k p L D l 9 J n F 1 b 3 Q 7 L C Z x d W 9 0 O 1 N l Y 3 R p b 2 4 x L + C 4 q u C 4 t O C 4 m e C 4 h O C 5 i e C 4 s u C 4 r e C 4 u O C 4 m + C 5 g u C 4 o O C 4 h O C 4 m u C 4 o + C 4 t O C 5 g u C 4 o O C 4 h C A o Q 0 9 O U 1 V N U C k g X H U w M D N l X H U w M D N l I O C 4 g u C 4 r e C 4 h + C 5 g + C 4 i u C 5 i e C 5 g + C 4 m e C 4 h O C 4 o + C 4 s e C 4 p + C 5 g O C 4 o + C 4 t + C 4 r e C 4 m e C 5 g e C 4 p e C 4 s O C 4 q u C 4 s + C 4 m e C 4 s e C 4 g e C 4 h + C 4 s u C 4 m S A o S E 9 N R S k v Q X V 0 b 1 J l b W 9 2 Z W R D b 2 x 1 b W 5 z M S 5 7 4 L i h 4 L i 5 4 L i l 4 L i E 4 L m I 4 L i y I C h c d T A w M j c w M D A g 4 L i a 4 L i y 4 L i X K S w x M H 0 m c X V v d D t d L C Z x d W 9 0 O 0 N v b H V t b k N v d W 5 0 J n F 1 b 3 Q 7 O j E x L C Z x d W 9 0 O 0 t l e U N v b H V t b k 5 h b W V z J n F 1 b 3 Q 7 O l t d L C Z x d W 9 0 O 0 N v b H V t b k l k Z W 5 0 a X R p Z X M m c X V v d D s 6 W y Z x d W 9 0 O 1 N l Y 3 R p b 2 4 x L + C 4 q u C 4 t O C 4 m e C 4 h O C 5 i e C 4 s u C 4 r e C 4 u O C 4 m + C 5 g u C 4 o O C 4 h O C 4 m u C 4 o + C 4 t O C 5 g u C 4 o O C 4 h C A o Q 0 9 O U 1 V N U C k g X H U w M D N l X H U w M D N l I O C 4 g u C 4 r e C 4 h + C 5 g + C 4 i u C 5 i e C 5 g + C 4 m e C 4 h O C 4 o + C 4 s e C 4 p + C 5 g O C 4 o + C 4 t + C 4 r e C 4 m e C 5 g e C 4 p e C 4 s O C 4 q u C 4 s + C 4 m e C 4 s e C 4 g e C 4 h + C 4 s u C 4 m S A o S E 9 N R S k v Q X V 0 b 1 J l b W 9 2 Z W R D b 2 x 1 b W 5 z M S 5 7 4 L i r 4 L i l 4 L i x 4 L i B 4 L i X 4 L i j 4 L i x 4 L i e 4 L i i 4 L m M L D B 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0 4 L i U L D F 9 J n F 1 b 3 Q 7 L C Z x d W 9 0 O 1 N l Y 3 R p b 2 4 x L + C 4 q u C 4 t O C 4 m e C 4 h O C 5 i e C 4 s u C 4 r e C 4 u O C 4 m + C 5 g u C 4 o O C 4 h O C 4 m u C 4 o + C 4 t O C 5 g u C 4 o O C 4 h C A o Q 0 9 O U 1 V N U C k g X H U w M D N l X H U w M D N l I O C 4 g u C 4 r e C 4 h + C 5 g + C 4 i u C 5 i e C 5 g + C 4 m e C 4 h O C 4 o + C 4 s e C 4 p + C 5 g O C 4 o + C 4 t + C 4 r e C 4 m e C 5 g e C 4 p e C 4 s O C 4 q u C 4 s + C 4 m e C 4 s e C 4 g e C 4 h + C 4 s u C 4 m S A o S E 9 N R S k v Q X V 0 b 1 J l b W 9 2 Z W R D b 2 x 1 b W 5 z M S 5 7 4 L i q 4 L i 5 4 L i H 4 L i q 4 L i 4 4 L i U L D J 9 J n F 1 b 3 Q 7 L C Z x d W 9 0 O 1 N l Y 3 R p b 2 4 x L + C 4 q u C 4 t O C 4 m e C 4 h O C 5 i e C 4 s u C 4 r e C 4 u O C 4 m + C 5 g u C 4 o O C 4 h O C 4 m u C 4 o + C 4 t O C 5 g u C 4 o O C 4 h C A o Q 0 9 O U 1 V N U C k g X H U w M D N l X H U w M D N l I O C 4 g u C 4 r e C 4 h + C 5 g + C 4 i u C 5 i e C 5 g + C 4 m e C 4 h O C 4 o + C 4 s e C 4 p + C 5 g O C 4 o + C 4 t + C 4 r e C 4 m e C 5 g e C 4 p e C 4 s O C 4 q u C 4 s + C 4 m e C 4 s e C 4 g e C 4 h + C 4 s u C 4 m S A o S E 9 N R S k v Q X V 0 b 1 J l b W 9 2 Z W R D b 2 x 1 b W 5 z M S 5 7 4 L i V 4 L m I 4 L i z 4 L i q 4 L i 4 4 L i U L D N 9 J n F 1 b 3 Q 7 L C Z x d W 9 0 O 1 N l Y 3 R p b 2 4 x L + C 4 q u C 4 t O C 4 m e C 4 h O C 5 i e C 4 s u C 4 r e C 4 u O C 4 m + C 5 g u C 4 o O C 4 h O C 4 m u C 4 o + C 4 t O C 5 g u C 4 o O C 4 h C A o Q 0 9 O U 1 V N U C k g X H U w M D N l X H U w M D N l I O C 4 g u C 4 r e C 4 h + C 5 g + C 4 i u C 5 i e C 5 g + C 4 m e C 4 h O C 4 o + C 4 s e C 4 p + C 5 g O C 4 o + C 4 t + C 4 r e C 4 m e C 5 g e C 4 p e C 4 s O C 4 q u C 4 s + C 4 m e C 4 s e C 4 g e C 4 h + C 4 s u C 4 m S A o S E 9 N R S k v Q X V 0 b 1 J l b W 9 2 Z W R D b 2 x 1 b W 5 z M S 5 7 4 L i l 4 L m I 4 L i y 4 L i q 4 L i 4 4 L i U L D R 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l 4 L i 1 4 L m I 4 L i i 4 L i Z I O C 5 g e C 4 m + C 4 p e C 4 h y w 1 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y X g u Y D g u J v g u K X g u L X g u Y j g u K L g u J k g 4 L m B 4 L i b 4 L i l 4 L i H L D Z 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i + C 4 t + C 5 i e C 4 r S w 3 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L g u L L g u K I s O 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v g u K P g u L T g u K H g u L L g u J M g K O C 4 q + C 4 u O C 5 i e C 4 m S k s O 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M 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z K S 9 E Y X R h N 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C V B Q S V F M C V C O S U 4 O C V F M C V C O C V B N y V F M C V C O C U 5 O S V F M C V C O C U 5 N S V F M C V C O C V C M S V F M C V C O C V B N y V F M C V C O S U 4 M S V F M C V C O C V B N S V F M C V C O C V C M C V F M C V C O S U 4 M C V F M C V C O C V B N y V F M C V C O C U 4 Q S V F M C V C O C V B M C V F M C V C O C V C M S V F M C V C O C U 5 M y V F M C V C O C U 5 M S V F M C V C O S U 4 Q y U y M C h Q R V J T T 0 4 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M z O T M 2 N T N 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b 4 L m C 4 L i g 4 L i E 4 L i a 4 L i j 4 L i 0 4 L m C 4 L i g 4 L i E I C h D T 0 5 T V U 1 Q K S B c d T A w M 2 V c d T A w M 2 U g 4 L i C 4 L i t 4 L i H 4 L m D 4 L i K 4 L m J 4 L i q 4 L m I 4 L i n 4 L i Z 4 L i V 4 L i x 4 L i n 4 L m B 4 L i l 4 L i w 4 L m A 4 L i n 4 L i K 4 L i g 4 L i x 4 L i T 4 L i R 4 L m M I C h Q R V J T T 0 4 p L 0 F 1 d G 9 S Z W 1 v d m V k Q 2 9 s d W 1 u c z E u e + C 4 q + C 4 p e C 4 s e C 4 g e C 4 l + C 4 o + C 4 s e C 4 n u C 4 o u C 5 j C w w f S Z x d W 9 0 O y w m c X V v d D t T Z W N 0 a W 9 u M S / g u K r g u L T g u J n g u I T g u Y n g u L L g u K 3 g u L j g u J v g u Y L g u K D g u I T g u J r g u K P g u L T g u Y L g u K D g u I Q g K E N P T l N V T V A p I F x 1 M D A z Z V x 1 M D A z Z S D g u I L g u K 3 g u I f g u Y P g u I r g u Y n g u K r g u Y j g u K f g u J n g u J X g u L H g u K f g u Y H g u K X g u L D g u Y D g u K f g u I r g u K D g u L H g u J P g u J H g u Y w g K F B F U l N P T i k v Q X V 0 b 1 J l b W 9 2 Z W R D b 2 x 1 b W 5 z M S 5 7 4 L m A 4 L i b 4 L i 0 4 L i U L D F 9 J n F 1 b 3 Q 7 L C Z x d W 9 0 O 1 N l Y 3 R p b 2 4 x L + C 4 q u C 4 t O C 4 m e C 4 h O C 5 i e C 4 s u C 4 r e C 4 u O C 4 m + C 5 g u C 4 o O C 4 h O C 4 m u C 4 o + C 4 t O C 5 g u C 4 o O C 4 h C A o Q 0 9 O U 1 V N U C k g X H U w M D N l X H U w M D N l I O C 4 g u C 4 r e C 4 h + C 5 g + C 4 i u C 5 i e C 4 q u C 5 i O C 4 p + C 4 m e C 4 l e C 4 s e C 4 p + C 5 g e C 4 p e C 4 s O C 5 g O C 4 p + C 4 i u C 4 o O C 4 s e C 4 k + C 4 k e C 5 j C A o U E V S U 0 9 O K S 9 B d X R v U m V t b 3 Z l Z E N v b H V t b n M x L n v g u K r g u L n g u I f g u K r g u L j g u J Q s M n 0 m c X V v d D s s J n F 1 b 3 Q 7 U 2 V j d G l v b j E v 4 L i q 4 L i 0 4 L i Z 4 L i E 4 L m J 4 L i y 4 L i t 4 L i 4 4 L i b 4 L m C 4 L i g 4 L i E 4 L i a 4 L i j 4 L i 0 4 L m C 4 L i g 4 L i E I C h D T 0 5 T V U 1 Q K S B c d T A w M 2 V c d T A w M 2 U g 4 L i C 4 L i t 4 L i H 4 L m D 4 L i K 4 L m J 4 L i q 4 L m I 4 L i n 4 L i Z 4 L i V 4 L i x 4 L i n 4 L m B 4 L i l 4 L i w 4 L m A 4 L i n 4 L i K 4 L i g 4 L i x 4 L i T 4 L i R 4 L m M I C h Q R V J T T 0 4 p L 0 F 1 d G 9 S Z W 1 v d m V k Q 2 9 s d W 1 u c z E u e + C 4 l e C 5 i O C 4 s + C 4 q u C 4 u O C 4 l C w z f S Z x d W 9 0 O y w m c X V v d D t T Z W N 0 a W 9 u M S / g u K r g u L T g u J n g u I T g u Y n g u L L g u K 3 g u L j g u J v g u Y L g u K D g u I T g u J r g u K P g u L T g u Y L g u K D g u I Q g K E N P T l N V T V A p I F x 1 M D A z Z V x 1 M D A z Z S D g u I L g u K 3 g u I f g u Y P g u I r g u Y n g u K r g u Y j g u K f g u J n g u J X g u L H g u K f g u Y H g u K X g u L D g u Y D g u K f g u I r g u K D g u L H g u J P g u J H g u Y w g K F B F U l N P T i k v Q X V 0 b 1 J l b W 9 2 Z W R D b 2 x 1 b W 5 z M S 5 7 4 L i l 4 L m I 4 L i y 4 L i q 4 L i 4 4 L i U L D R 9 J n F 1 b 3 Q 7 L C Z x d W 9 0 O 1 N l Y 3 R p b 2 4 x L + C 4 q u C 4 t O C 4 m e C 4 h O C 5 i e C 4 s u C 4 r e C 4 u O C 4 m + C 5 g u C 4 o O C 4 h O C 4 m u C 4 o + C 4 t O C 5 g u C 4 o O C 4 h C A o Q 0 9 O U 1 V N U C k g X H U w M D N l X H U w M D N l I O C 4 g u C 4 r e C 4 h + C 5 g + C 4 i u C 5 i e C 4 q u C 5 i O C 4 p + C 4 m e C 4 l e C 4 s e C 4 p + C 5 g e C 4 p e C 4 s O C 5 g O C 4 p + C 4 i u C 4 o O C 4 s e C 4 k + C 4 k e C 5 j C A o U E V S U 0 9 O K S 9 B d X R v U m V t b 3 Z l Z E N v b H V t b n M x L n v g u Y D g u J v g u K X g u L X g u Y j g u K L g u J k g 4 L m B 4 L i b 4 L i l 4 L i H L D V 9 J n F 1 b 3 Q 7 L C Z x d W 9 0 O 1 N l Y 3 R p b 2 4 x L + C 4 q u C 4 t O C 4 m e C 4 h O C 5 i e C 4 s u C 4 r e C 4 u O C 4 m + C 5 g u C 4 o O C 4 h O C 4 m u C 4 o + C 4 t O C 5 g u C 4 o O C 4 h C A o Q 0 9 O U 1 V N U C k g X H U w M D N l X H U w M D N l I O C 4 g u C 4 r e C 4 h + C 5 g + C 4 i u C 5 i e C 4 q u C 5 i O C 4 p + C 4 m e C 4 l e C 4 s e C 4 p + C 5 g e C 4 p e C 4 s O C 5 g O C 4 p + C 4 i u C 4 o O C 4 s e C 4 k + C 4 k e C 5 j C A o U E V S U 0 9 O K S 9 B d X R v U m V t b 3 Z l Z E N v b H V t b n M x L n s l 4 L m A 4 L i b 4 L i l 4 L i 1 4 L m I 4 L i i 4 L i Z I O C 5 g e C 4 m + C 4 p e C 4 h y w 2 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i + C 4 t + C 5 i e C 4 r S w 3 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g u C 4 s u C 4 o i w 4 f S Z x d W 9 0 O y w m c X V v d D t T Z W N 0 a W 9 u M S / g u K r g u L T g u J n g u I T g u Y n g u L L g u K 3 g u L j g u J v g u Y L g u K D g u I T g u J r g u K P g u L T g u Y L g u K D g u I Q g K E N P T l N V T V A p I F x 1 M D A z Z V x 1 M D A z Z S D g u I L g u K 3 g u I f g u Y P g u I r g u Y n g u K r g u Y j g u K f g u J n g u J X g u L H g u K f g u Y H g u K X g u L D g u Y D g u K f g u I r g u K D g u L H g u J P g u J H g u Y w g K F B F U l N P T i k v Q X V 0 b 1 J l b W 9 2 Z W R D b 2 x 1 b W 5 z M S 5 7 4 L i b 4 L i j 4 L i 0 4 L i h 4 L i y 4 L i T I C j g u K v g u L j g u Y n g u J k p L D l 9 J n F 1 b 3 Q 7 L C Z x d W 9 0 O 1 N l Y 3 R p b 2 4 x L + C 4 q u C 4 t O C 4 m e C 4 h O C 5 i e C 4 s u C 4 r e C 4 u O C 4 m + C 5 g u C 4 o O C 4 h O C 4 m u C 4 o + C 4 t O C 5 g u C 4 o O C 4 h C A o Q 0 9 O U 1 V N U C k g X H U w M D N l X H U w M D N l I O C 4 g u C 4 r e C 4 h + C 5 g + C 4 i u C 5 i e C 4 q u C 5 i O C 4 p + C 4 m e C 4 l e C 4 s e C 4 p + C 5 g e C 4 p e C 4 s O C 5 g O C 4 p + C 4 i u C 4 o O C 4 s e C 4 k + C 4 k e C 5 j C A o U E V S U 0 9 O K S 9 B d X R v U m V t b 3 Z l Z E N v b H V t b n M x L n v g u K H g u L n g u K X g u I T g u Y j g u L I g K F x 1 M D A y N z A w M C D g u J r g u L L g u J c p L D E w f S Z x d W 9 0 O 1 0 s J n F 1 b 3 Q 7 Q 2 9 s d W 1 u Q 2 9 1 b n Q m c X V v d D s 6 M T E s J n F 1 b 3 Q 7 S 2 V 5 Q 2 9 s d W 1 u T m F t Z X M m c X V v d D s 6 W 1 0 s J n F 1 b 3 Q 7 Q 2 9 s d W 1 u S W R l b n R p d G l l c y Z x d W 9 0 O z p b J n F 1 b 3 Q 7 U 2 V j d G l v b j E v 4 L i q 4 L i 0 4 L i Z 4 L i E 4 L m J 4 L i y 4 L i t 4 L i 4 4 L i b 4 L m C 4 L i g 4 L i E 4 L i a 4 L i j 4 L i 0 4 L m C 4 L i g 4 L i E I C h D T 0 5 T V U 1 Q K S B c d T A w M 2 V c d T A w M 2 U g 4 L i C 4 L i t 4 L i H 4 L m D 4 L i K 4 L m J 4 L i q 4 L m I 4 L i n 4 L i Z 4 L i V 4 L i x 4 L i n 4 L m B 4 L i l 4 L i w 4 L m A 4 L i n 4 L i K 4 L i g 4 L i x 4 L i T 4 L i R 4 L m M I C h Q R V J T T 0 4 p L 0 F 1 d G 9 S Z W 1 v d m V k Q 2 9 s d W 1 u c z E u e + C 4 q + C 4 p e C 4 s e C 4 g e C 4 l + C 4 o + C 4 s e C 4 n u C 4 o u C 5 j C w w f S Z x d W 9 0 O y w m c X V v d D t T Z W N 0 a W 9 u M S / g u K r g u L T g u J n g u I T g u Y n g u L L g u K 3 g u L j g u J v g u Y L g u K D g u I T g u J r g u K P g u L T g u Y L g u K D g u I Q g K E N P T l N V T V A p I F x 1 M D A z Z V x 1 M D A z Z S D g u I L g u K 3 g u I f g u Y P g u I r g u Y n g u K r g u Y j g u K f g u J n g u J X g u L H g u K f g u Y H g u K X g u L D g u Y D g u K f g u I r g u K D g u L H g u J P g u J H g u Y w g K F B F U l N P T i k v Q X V 0 b 1 J l b W 9 2 Z W R D b 2 x 1 b W 5 z M S 5 7 4 L m A 4 L i b 4 L i 0 4 L i U L D F 9 J n F 1 b 3 Q 7 L C Z x d W 9 0 O 1 N l Y 3 R p b 2 4 x L + C 4 q u C 4 t O C 4 m e C 4 h O C 5 i e C 4 s u C 4 r e C 4 u O C 4 m + C 5 g u C 4 o O C 4 h O C 4 m u C 4 o + C 4 t O C 5 g u C 4 o O C 4 h C A o Q 0 9 O U 1 V N U C k g X H U w M D N l X H U w M D N l I O C 4 g u C 4 r e C 4 h + C 5 g + C 4 i u C 5 i e C 4 q u C 5 i O C 4 p + C 4 m e C 4 l e C 4 s e C 4 p + C 5 g e C 4 p e C 4 s O C 5 g O C 4 p + C 4 i u C 4 o O C 4 s e C 4 k + C 4 k e C 5 j C A o U E V S U 0 9 O K S 9 B d X R v U m V t b 3 Z l Z E N v b H V t b n M x L n v g u K r g u L n g u I f g u K r g u L j g u J Q s M n 0 m c X V v d D s s J n F 1 b 3 Q 7 U 2 V j d G l v b j E v 4 L i q 4 L i 0 4 L i Z 4 L i E 4 L m J 4 L i y 4 L i t 4 L i 4 4 L i b 4 L m C 4 L i g 4 L i E 4 L i a 4 L i j 4 L i 0 4 L m C 4 L i g 4 L i E I C h D T 0 5 T V U 1 Q K S B c d T A w M 2 V c d T A w M 2 U g 4 L i C 4 L i t 4 L i H 4 L m D 4 L i K 4 L m J 4 L i q 4 L m I 4 L i n 4 L i Z 4 L i V 4 L i x 4 L i n 4 L m B 4 L i l 4 L i w 4 L m A 4 L i n 4 L i K 4 L i g 4 L i x 4 L i T 4 L i R 4 L m M I C h Q R V J T T 0 4 p L 0 F 1 d G 9 S Z W 1 v d m V k Q 2 9 s d W 1 u c z E u e + C 4 l e C 5 i O C 4 s + C 4 q u C 4 u O C 4 l C w z f S Z x d W 9 0 O y w m c X V v d D t T Z W N 0 a W 9 u M S / g u K r g u L T g u J n g u I T g u Y n g u L L g u K 3 g u L j g u J v g u Y L g u K D g u I T g u J r g u K P g u L T g u Y L g u K D g u I Q g K E N P T l N V T V A p I F x 1 M D A z Z V x 1 M D A z Z S D g u I L g u K 3 g u I f g u Y P g u I r g u Y n g u K r g u Y j g u K f g u J n g u J X g u L H g u K f g u Y H g u K X g u L D g u Y D g u K f g u I r g u K D g u L H g u J P g u J H g u Y w g K F B F U l N P T i k v Q X V 0 b 1 J l b W 9 2 Z W R D b 2 x 1 b W 5 z M S 5 7 4 L i l 4 L m I 4 L i y 4 L i q 4 L i 4 4 L i U L D R 9 J n F 1 b 3 Q 7 L C Z x d W 9 0 O 1 N l Y 3 R p b 2 4 x L + C 4 q u C 4 t O C 4 m e C 4 h O C 5 i e C 4 s u C 4 r e C 4 u O C 4 m + C 5 g u C 4 o O C 4 h O C 4 m u C 4 o + C 4 t O C 5 g u C 4 o O C 4 h C A o Q 0 9 O U 1 V N U C k g X H U w M D N l X H U w M D N l I O C 4 g u C 4 r e C 4 h + C 5 g + C 4 i u C 5 i e C 4 q u C 5 i O C 4 p + C 4 m e C 4 l e C 4 s e C 4 p + C 5 g e C 4 p e C 4 s O C 5 g O C 4 p + C 4 i u C 4 o O C 4 s e C 4 k + C 4 k e C 5 j C A o U E V S U 0 9 O K S 9 B d X R v U m V t b 3 Z l Z E N v b H V t b n M x L n v g u Y D g u J v g u K X g u L X g u Y j g u K L g u J k g 4 L m B 4 L i b 4 L i l 4 L i H L D V 9 J n F 1 b 3 Q 7 L C Z x d W 9 0 O 1 N l Y 3 R p b 2 4 x L + C 4 q u C 4 t O C 4 m e C 4 h O C 5 i e C 4 s u C 4 r e C 4 u O C 4 m + C 5 g u C 4 o O C 4 h O C 4 m u C 4 o + C 4 t O C 5 g u C 4 o O C 4 h C A o Q 0 9 O U 1 V N U C k g X H U w M D N l X H U w M D N l I O C 4 g u C 4 r e C 4 h + C 5 g + C 4 i u C 5 i e C 4 q u C 5 i O C 4 p + C 4 m e C 4 l e C 4 s e C 4 p + C 5 g e C 4 p e C 4 s O C 5 g O C 4 p + C 4 i u C 4 o O C 4 s e C 4 k + C 4 k e C 5 j C A o U E V S U 0 9 O K S 9 B d X R v U m V t b 3 Z l Z E N v b H V t b n M x L n s l 4 L m A 4 L i b 4 L i l 4 L i 1 4 L m I 4 L i i 4 L i Z I O C 5 g e C 4 m + C 4 p e C 4 h y w 2 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i + C 4 t + C 5 i e C 4 r S w 3 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g u C 4 s u C 4 o i w 4 f S Z x d W 9 0 O y w m c X V v d D t T Z W N 0 a W 9 u M S / g u K r g u L T g u J n g u I T g u Y n g u L L g u K 3 g u L j g u J v g u Y L g u K D g u I T g u J r g u K P g u L T g u Y L g u K D g u I Q g K E N P T l N V T V A p I F x 1 M D A z Z V x 1 M D A z Z S D g u I L g u K 3 g u I f g u Y P g u I r g u Y n g u K r g u Y j g u K f g u J n g u J X g u L H g u K f g u Y H g u K X g u L D g u Y D g u K f g u I r g u K D g u L H g u J P g u J H g u Y w g K F B F U l N P T i k v Q X V 0 b 1 J l b W 9 2 Z W R D b 2 x 1 b W 5 z M S 5 7 4 L i b 4 L i j 4 L i 0 4 L i h 4 L i y 4 L i T I C j g u K v g u L j g u Y n g u J k p L D l 9 J n F 1 b 3 Q 7 L C Z x d W 9 0 O 1 N l Y 3 R p b 2 4 x L + C 4 q u C 4 t O C 4 m e C 4 h O C 5 i e C 4 s u C 4 r e C 4 u O C 4 m + C 5 g u C 4 o O C 4 h O C 4 m u C 4 o + C 4 t O C 5 g u C 4 o O C 4 h C A o Q 0 9 O U 1 V N U C k g X H U w M D N l X H U w M D N l I O C 4 g u C 4 r e C 4 h + C 5 g + C 4 i u C 5 i e C 4 q u C 5 i O C 4 p + C 4 m e C 4 l e C 4 s e C 4 p + C 5 g e C 4 p e C 4 s O C 5 g O C 4 p + C 4 i u C 4 o O C 4 s e C 4 k + C 4 k e C 5 j C A o U E V S U 0 9 O 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M y 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M y k v R G F 0 Y T Y 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z K S 9 D a G F u Z 2 V k J T I w V H l w 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z N j I z M D Q w W i I g L z 4 8 R W 5 0 c n k g V H l w Z T 0 i U m V s Y X R p b 2 5 z a G l w S W 5 m b 0 N v b n R h a W 5 l c i I g V m F s d W U 9 I n N 7 J n F 1 b 3 Q 7 Y 2 9 s d W 1 u Q 2 9 1 b n Q m c X V v d D s 6 M T E s J n F 1 b 3 Q 7 a 2 V 5 Q 2 9 s d W 1 u T m F t Z X M m c X V v d D s 6 W 1 0 s J n F 1 b 3 Q 7 c X V l c n l S Z W x h d G l v b n N o a X B z J n F 1 b 3 Q 7 O l t d L C Z x d W 9 0 O 2 N v b H V t b k l k Z W 5 0 a X R p Z X M m c X V v d D s 6 W y 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v g u K X g u L H g u I H g u J f g u K P g u L H g u J 7 g u K L g u Y w s M 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m + C 4 t O C 4 l C w x 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q 4 L i 5 4 L i H 4 L i q 4 L i 4 4 L i U L D J 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J X g u Y j g u L P g u K r g u L j g u J Q s M 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p e C 5 i O C 4 s u C 4 q u C 4 u O C 4 l C w 0 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l 4 L i 1 4 L m I 4 L i i 4 L i Z I O C 5 g e C 4 m + C 4 p e C 4 h y w 1 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J e C 5 g O C 4 m + C 4 p e C 4 t e C 5 i O C 4 o u C 4 m S D g u Y H g u J v g u K X g u I c s N 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v g u L f g u Y n g u K 0 s N 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L g u L L g u K I s O 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m + C 4 o + C 4 t O C 4 o e C 4 s u C 4 k y A o 4 L i r 4 L i 4 4 L m J 4 L i Z K S w 5 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v g u K X g u L H g u I H g u J f g u K P g u L H g u J 7 g u K L g u Y w s M 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m + C 4 t O C 4 l C w x 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q 4 L i 5 4 L i H 4 L i q 4 L i 4 4 L i U L D J 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J X g u Y j g u L P g u K r g u L j g u J Q s M 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p e C 5 i O C 4 s u C 4 q u C 4 u O C 4 l C w 0 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l 4 L i 1 4 L m I 4 L i i 4 L i Z I O C 5 g e C 4 m + C 4 p e C 4 h y w 1 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J e C 5 g O C 4 m + C 4 p e C 4 t e C 5 i O C 4 o u C 4 m S D g u Y H g u J v g u K X g u I c s N 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v g u L f g u Y n g u K 0 s N 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L g u L L g u K I s O 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m + C 4 o + C 4 t O C 4 o e C 4 s u C 4 k y A o 4 L i r 4 L i 4 4 L m J 4 L i Z K S w 5 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M y k v R G F 0 Y T E 4 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M 5 N D I x O T J 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v g u K X g u L H g u I H g u J f g u K P g u L H g u J 7 g u K L g u Y w s M 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J v g u L T g u J Q s M 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r g u L n g u I f g u K r g u L j g u J Q s M n 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J X g u Y j g u L P g u K r g u L j g u J Q s M 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X g u Y j g u L L g u K r g u L j g u J Q s N 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J v g u K X g u L X g u Y j g u K L g u J k g 4 L m B 4 L i b 4 L i l 4 L i H L D V 9 J n F 1 b 3 Q 7 L C Z x d W 9 0 O 1 N l Y 3 R p b 2 4 x L + C 4 r e C 4 q u C 4 s e C 4 h + C 4 q + C 4 s u C 4 o + C 4 t O C 4 o e C 4 l + C 4 o + C 4 s e C 4 n u C 4 o u C 5 j O C 5 g e C 4 p e C 4 s O C 4 g e C 5 i O C 4 r e C 4 q u C 4 o + C 5 i e C 4 s u C 4 h y A o U F J P U E N P T i k g X H U w M D N l X H U w M D N l I O C 4 m u C 4 o + C 4 t O C 4 g e C 4 s u C 4 o + C 4 o + C 4 s e C 4 m u C 5 g O C 4 q + C 4 o e C 4 s u C 4 g e C 5 i O C 4 r e C 4 q u C 4 o + C 5 i e C 4 s u C 4 h y A o Q 0 9 O U y k v Q X V 0 b 1 J l b W 9 2 Z W R D b 2 x 1 b W 5 z M S 5 7 J e C 5 g O C 4 m + C 4 p e C 4 t e C 5 i O C 4 o u C 4 m S D g u Y H g u J v g u K X g u I c s N n 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L 4 L i 3 4 L m J 4 L i t L D d 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q 4 L i Z 4 L i t I O C 4 g u C 4 s u C 4 o i w 4 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m + C 4 o + C 4 t O C 4 o e C 4 s u C 4 k y A o 4 L i r 4 L i 4 4 L m J 4 L i Z K S w 5 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C 4 p e C 4 s e C 4 g e C 4 l + C 4 o + C 4 s e C 4 n u C 4 o u C 5 j C w w 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t O C 4 l C w x 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u C 4 u e C 4 h + C 4 q u C 4 u O C 4 l C w y 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l e C 5 i O C 4 s + C 4 q u C 4 u O C 4 l C w z 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p e C 5 i O C 4 s u C 4 q u C 4 u O C 4 l C w 0 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p e C 4 t e C 5 i O C 4 o u C 4 m S D g u Y H g u J v g u K X g u I c s N 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s l 4 L m A 4 L i b 4 L i l 4 L i 1 4 L m I 4 L i i 4 L i Z I O C 5 g e C 4 m + C 4 p e C 4 h y w 2 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v g u L f g u Y n g u K 0 s N 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C 4 L i y 4 L i i L D h 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b 4 L i j 4 L i 0 4 L i h 4 L i y 4 L i T I C j g u K v g u L j g u Y n g u J k p L D l 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M y k v R G F 0 Y T E 5 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Q y M T Y 1 O T B 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e 4 L i x 4 L i S 4 L i Z 4 L i y 4 L i t 4 L i q 4 L i x 4 L i H 4 L i r 4 L i y 4 L i j 4 L i 0 4 L i h 4 L i X 4 L i j 4 L i x 4 L i e 4 L i i 4 L m M I C h Q U k 9 Q K S 9 B d X R v U m V t b 3 Z l Z E N v b H V t b n M x L n v g u K v g u K X g u L H g u I H g u J f g u K P g u L H g u J 7 g u K L g u Y w s M 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J v g u L T g u J Q s M 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r g u L n g u I f g u K r g u L j g u J Q s M n 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J X g u Y j g u L P g u K r g u L j g u J Q s M 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X g u Y j g u L L g u K r g u L j g u J Q s N 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J v g u K X g u L X g u Y j g u K L g u J k g 4 L m B 4 L i b 4 L i l 4 L i H L D V 9 J n F 1 b 3 Q 7 L C Z x d W 9 0 O 1 N l Y 3 R p b 2 4 x L + C 4 r e C 4 q u C 4 s e C 4 h + C 4 q + C 4 s u C 4 o + C 4 t O C 4 o e C 4 l + C 4 o + C 4 s e C 4 n u C 4 o u C 5 j O C 5 g e C 4 p e C 4 s O C 4 g e C 5 i O C 4 r e C 4 q u C 4 o + C 5 i e C 4 s u C 4 h y A o U F J P U E N P T i k g X H U w M D N l X H U w M D N l I O C 4 n u C 4 s e C 4 k u C 4 m e C 4 s u C 4 r e C 4 q u C 4 s e C 4 h + C 4 q + C 4 s u C 4 o + C 4 t O C 4 o e C 4 l + C 4 o + C 4 s e C 4 n u C 4 o u C 5 j C A o U F J P U C k v Q X V 0 b 1 J l b W 9 2 Z W R D b 2 x 1 b W 5 z M S 5 7 J e C 5 g O C 4 m + C 4 p e C 4 t e C 5 i O C 4 o u C 4 m S D g u Y H g u J v g u K X g u I c s N n 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L 4 L i 3 4 L m J 4 L i t L D d 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q 4 L i Z 4 L i t I O C 4 g u C 4 s u C 4 o i w 4 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m + C 4 o + C 4 t O C 4 o e C 4 s u C 4 k y A o 4 L i r 4 L i 4 4 L m J 4 L i Z K S w 5 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J 7 g u L H g u J L g u J n g u L L g u K 3 g u K r g u L H g u I f g u K v g u L L g u K P g u L T g u K H g u J f g u K P g u L H g u J 7 g u K L g u Y w g K F B S T 1 A p L 0 F 1 d G 9 S Z W 1 v d m V k Q 2 9 s d W 1 u c z E u e + C 4 q + C 4 p e C 4 s e C 4 g e C 4 l + C 4 o + C 4 s e C 4 n u C 4 o u C 5 j C w w 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t O C 4 l C w x 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q u C 4 u e C 4 h + C 4 q u C 4 u O C 4 l C w y 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l e C 5 i O C 4 s + C 4 q u C 4 u O C 4 l C w z 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p e C 5 i O C 4 s u C 4 q u C 4 u O C 4 l C w 0 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p e C 4 t e C 5 i O C 4 o u C 4 m S D g u Y H g u J v g u K X g u I c s N 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s l 4 L m A 4 L i b 4 L i l 4 L i 1 4 L m I 4 L i i 4 L i Z I O C 5 g e C 4 m + C 4 p e C 4 h y w 2 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v g u L f g u Y n g u K 0 s N 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C 4 L i y 4 L i i L D h 9 J n F 1 b 3 Q 7 L C Z x d W 9 0 O 1 N l Y 3 R p b 2 4 x L + C 4 r e C 4 q u C 4 s e C 4 h + C 4 q + C 4 s u C 4 o + C 4 t O C 4 o e C 4 l + C 4 o + C 4 s e C 4 n u C 4 o u C 5 j O C 5 g e C 4 p e C 4 s O C 4 g e C 5 i O C 4 r e C 4 q u C 4 o + C 5 i e C 4 s u C 4 h y A o U F J P U E N P T i k g X H U w M D N l X H U w M D N l I O C 4 n u C 4 s e C 4 k u C 4 m e C 4 s u C 4 r e C 4 q u C 4 s e C 4 h + C 4 q + C 4 s u C 4 o + C 4 t O C 4 o e C 4 l + C 4 o + C 4 s e C 4 n u C 4 o u C 5 j C A o U F J P U C k v Q X V 0 b 1 J l b W 9 2 Z W R D b 2 x 1 b W 5 z M S 5 7 4 L i b 4 L i j 4 L i 0 4 L i h 4 L i y 4 L i T I C j g u K v g u L j g u Y n g u J k p L D l 9 J n F 1 b 3 Q 7 L C Z x d W 9 0 O 1 N l Y 3 R p b 2 4 x L + C 4 r e C 4 q u C 4 s e C 4 h + C 4 q + C 4 s u C 4 o + C 4 t O C 4 o e C 4 l + C 4 o + C 4 s e C 4 n u C 4 o u C 5 j O C 5 g e C 4 p e C 4 s O C 4 g e C 5 i O C 4 r e C 4 q u C 4 o + C 5 i e C 4 s u C 4 h y A o U F J P U E N P T i k g X H U w M D N l X H U w M D N l I O C 4 n u C 4 s e C 4 k u C 4 m e C 4 s u C 4 r e C 4 q u C 4 s e C 4 h + C 4 q + C 4 s u C 4 o + C 4 t O C 4 o e C 4 l + C 4 o + C 4 s e C 4 n u C 4 o u C 5 j C A o U F J P U C k 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M y k v R G F 0 Y T E 3 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Q 4 N j U x N D N 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n 4 L i x 4 L i q 4 L i U 4 L i 4 4 L i B 4 L m I 4 L i t 4 L i q 4 L i j 4 L m J 4 L i y 4 L i H I C h D T 0 5 N Q V Q p L 0 F 1 d G 9 S Z W 1 v d m V k Q 2 9 s d W 1 u c z E u e + C 4 q + C 4 p e C 4 s e C 4 g e C 4 l + C 4 o + C 4 s e C 4 n u C 4 o u C 5 j C w w f S Z x d W 9 0 O y w m c X V v d D t T Z W N 0 a W 9 u M S / g u K 3 g u K r g u L H g u I f g u K v g u L L g u K P g u L T g u K H g u J f g u K P g u L H g u J 7 g u K L g u Y z g u Y H g u K X g u L D g u I H g u Y j g u K 3 g u K r g u K P g u Y n g u L L g u I c g K F B S T 1 B D T 0 4 p I F x 1 M D A z Z V x 1 M D A z Z S D g u K f g u L H g u K r g u J T g u L j g u I H g u Y j g u K 3 g u K r g u K P g u Y n g u L L g u I c g K E N P T k 1 B V C k v Q X V 0 b 1 J l b W 9 2 Z W R D b 2 x 1 b W 5 z M S 5 7 4 L m A 4 L i b 4 L i 0 4 L i U L D F 9 J n F 1 b 3 Q 7 L C Z x d W 9 0 O 1 N l Y 3 R p b 2 4 x L + C 4 r e C 4 q u C 4 s e C 4 h + C 4 q + C 4 s u C 4 o + C 4 t O C 4 o e C 4 l + C 4 o + C 4 s e C 4 n u C 4 o u C 5 j O C 5 g e C 4 p e C 4 s O C 4 g e C 5 i O C 4 r e C 4 q u C 4 o + C 5 i e C 4 s u C 4 h y A o U F J P U E N P T i k g X H U w M D N l X H U w M D N l I O C 4 p + C 4 s e C 4 q u C 4 l O C 4 u O C 4 g e C 5 i O C 4 r e C 4 q u C 4 o + C 5 i e C 4 s u C 4 h y A o Q 0 9 O T U F U K S 9 B d X R v U m V t b 3 Z l Z E N v b H V t b n M x L n v g u K r g u L n g u I f g u K r g u L j g u J Q s M n 0 m c X V v d D s s J n F 1 b 3 Q 7 U 2 V j d G l v b j E v 4 L i t 4 L i q 4 L i x 4 L i H 4 L i r 4 L i y 4 L i j 4 L i 0 4 L i h 4 L i X 4 L i j 4 L i x 4 L i e 4 L i i 4 L m M 4 L m B 4 L i l 4 L i w 4 L i B 4 L m I 4 L i t 4 L i q 4 L i j 4 L m J 4 L i y 4 L i H I C h Q U k 9 Q Q 0 9 O K S B c d T A w M 2 V c d T A w M 2 U g 4 L i n 4 L i x 4 L i q 4 L i U 4 L i 4 4 L i B 4 L m I 4 L i t 4 L i q 4 L i j 4 L m J 4 L i y 4 L i H I C h D T 0 5 N Q V Q p L 0 F 1 d G 9 S Z W 1 v d m V k Q 2 9 s d W 1 u c z E u e + C 4 l e C 5 i O C 4 s + C 4 q u C 4 u O C 4 l C w z f S Z x d W 9 0 O y w m c X V v d D t T Z W N 0 a W 9 u M S / g u K 3 g u K r g u L H g u I f g u K v g u L L g u K P g u L T g u K H g u J f g u K P g u L H g u J 7 g u K L g u Y z g u Y H g u K X g u L D g u I H g u Y j g u K 3 g u K r g u K P g u Y n g u L L g u I c g K F B S T 1 B D T 0 4 p I F x 1 M D A z Z V x 1 M D A z Z S D g u K f g u L H g u K r g u J T g u L j g u I H g u Y j g u K 3 g u K r g u K P g u Y n g u L L g u I c g K E N P T k 1 B V C k v Q X V 0 b 1 J l b W 9 2 Z W R D b 2 x 1 b W 5 z M S 5 7 4 L i l 4 L m I 4 L i y 4 L i q 4 L i 4 4 L i U L D R 9 J n F 1 b 3 Q 7 L C Z x d W 9 0 O 1 N l Y 3 R p b 2 4 x L + C 4 r e C 4 q u C 4 s e C 4 h + C 4 q + C 4 s u C 4 o + C 4 t O C 4 o e C 4 l + C 4 o + C 4 s e C 4 n u C 4 o u C 5 j O C 5 g e C 4 p e C 4 s O C 4 g e C 5 i O C 4 r e C 4 q u C 4 o + C 5 i e C 4 s u C 4 h y A o U F J P U E N P T i k g X H U w M D N l X H U w M D N l I O C 4 p + C 4 s e C 4 q u C 4 l O C 4 u O C 4 g e C 5 i O C 4 r e C 4 q u C 4 o + C 5 i e C 4 s u C 4 h y A o Q 0 9 O T U F U K S 9 B d X R v U m V t b 3 Z l Z E N v b H V t b n M x L n v g u Y D g u J v g u K X g u L X g u Y j g u K L g u J k g 4 L m B 4 L i b 4 L i l 4 L i H L D V 9 J n F 1 b 3 Q 7 L C Z x d W 9 0 O 1 N l Y 3 R p b 2 4 x L + C 4 r e C 4 q u C 4 s e C 4 h + C 4 q + C 4 s u C 4 o + C 4 t O C 4 o e C 4 l + C 4 o + C 4 s e C 4 n u C 4 o u C 5 j O C 5 g e C 4 p e C 4 s O C 4 g e C 5 i O C 4 r e C 4 q u C 4 o + C 5 i e C 4 s u C 4 h y A o U F J P U E N P T i k g X H U w M D N l X H U w M D N l I O C 4 p + C 4 s e C 4 q u C 4 l O C 4 u O C 4 g e C 5 i O C 4 r e C 4 q u C 4 o + C 5 i e C 4 s u C 4 h y A o Q 0 9 O T U F U K S 9 B d X R v U m V t b 3 Z l Z E N v b H V t b n M x L n s l 4 L m A 4 L i b 4 L i l 4 L i 1 4 L m I 4 L i i 4 L i Z I O C 5 g e C 4 m + C 4 p e C 4 h y w 2 f S Z x d W 9 0 O y w m c X V v d D t T Z W N 0 a W 9 u M S / g u K 3 g u K r g u L H g u I f g u K v g u L L g u K P g u L T g u K H g u J f g u K P g u L H g u J 7 g u K L g u Y z g u Y H g u K X g u L D g u I H g u Y j g u K 3 g u K r g u K P g u Y n g u L L g u I c g K F B S T 1 B D T 0 4 p I F x 1 M D A z Z V x 1 M D A z Z S D g u K f g u L H g u K r g u J T g u L j g u I H g u Y j g u K 3 g u K r g u K P g u Y n g u L L g u I c g K E N P T k 1 B V C k v Q X V 0 b 1 J l b W 9 2 Z W R D b 2 x 1 b W 5 z M S 5 7 4 L m A 4 L i q 4 L i Z 4 L i t I O C 4 i + C 4 t + C 5 i e C 4 r S w 3 f S Z x d W 9 0 O y w m c X V v d D t T Z W N 0 a W 9 u M S / g u K 3 g u K r g u L H g u I f g u K v g u L L g u K P g u L T g u K H g u J f g u K P g u L H g u J 7 g u K L g u Y z g u Y H g u K X g u L D g u I H g u Y j g u K 3 g u K r g u K P g u Y n g u L L g u I c g K F B S T 1 B D T 0 4 p I F x 1 M D A z Z V x 1 M D A z Z S D g u K f g u L H g u K r g u J T g u L j g u I H g u Y j g u K 3 g u K r g u K P g u Y n g u L L g u I c g K E N P T k 1 B V C k v Q X V 0 b 1 J l b W 9 2 Z W R D b 2 x 1 b W 5 z M S 5 7 4 L m A 4 L i q 4 L i Z 4 L i t I O C 4 g u C 4 s u C 4 o i w 4 f S Z x d W 9 0 O y w m c X V v d D t T Z W N 0 a W 9 u M S / g u K 3 g u K r g u L H g u I f g u K v g u L L g u K P g u L T g u K H g u J f g u K P g u L H g u J 7 g u K L g u Y z g u Y H g u K X g u L D g u I H g u Y j g u K 3 g u K r g u K P g u Y n g u L L g u I c g K F B S T 1 B D T 0 4 p I F x 1 M D A z Z V x 1 M D A z Z S D g u K f g u L H g u K r g u J T g u L j g u I H g u Y j g u K 3 g u K r g u K P g u Y n g u L L g u I c g K E N P T k 1 B V C k v Q X V 0 b 1 J l b W 9 2 Z W R D b 2 x 1 b W 5 z M S 5 7 4 L i b 4 L i j 4 L i 0 4 L i h 4 L i y 4 L i T I C j g u K v g u L j g u Y n g u J k p L D l 9 J n F 1 b 3 Q 7 L C Z x d W 9 0 O 1 N l Y 3 R p b 2 4 x L + C 4 r e C 4 q u C 4 s e C 4 h + C 4 q + C 4 s u C 4 o + C 4 t O C 4 o e C 4 l + C 4 o + C 4 s e C 4 n u C 4 o u C 5 j O C 5 g e C 4 p e C 4 s O C 4 g e C 5 i O C 4 r e C 4 q u C 4 o + C 5 i e C 4 s u C 4 h y A o U F J P U E N P T i k g X H U w M D N l X H U w M D N l I O C 4 p + C 4 s e C 4 q u C 4 l O C 4 u O C 4 g e C 5 i O C 4 r e C 4 q u C 4 o + C 5 i e C 4 s u C 4 h y A o Q 0 9 O T U F U K S 9 B d X R v U m V t b 3 Z l Z E N v b H V t b n M x L n v g u K H g u L n g u K X g u I T g u Y j g u L I g K F x 1 M D A y N z A w M C D g u J r g u L L g u J c p L D E w f S Z x d W 9 0 O 1 0 s J n F 1 b 3 Q 7 Q 2 9 s d W 1 u Q 2 9 1 b n Q m c X V v d D s 6 M T E s J n F 1 b 3 Q 7 S 2 V 5 Q 2 9 s d W 1 u T m F t Z X M m c X V v d D s 6 W 1 0 s J n F 1 b 3 Q 7 Q 2 9 s d W 1 u S W R l b n R p d G l l c y Z x d W 9 0 O z p b J n F 1 b 3 Q 7 U 2 V j d G l v b j E v 4 L i t 4 L i q 4 L i x 4 L i H 4 L i r 4 L i y 4 L i j 4 L i 0 4 L i h 4 L i X 4 L i j 4 L i x 4 L i e 4 L i i 4 L m M 4 L m B 4 L i l 4 L i w 4 L i B 4 L m I 4 L i t 4 L i q 4 L i j 4 L m J 4 L i y 4 L i H I C h Q U k 9 Q Q 0 9 O K S B c d T A w M 2 V c d T A w M 2 U g 4 L i n 4 L i x 4 L i q 4 L i U 4 L i 4 4 L i B 4 L m I 4 L i t 4 L i q 4 L i j 4 L m J 4 L i y 4 L i H I C h D T 0 5 N Q V Q p L 0 F 1 d G 9 S Z W 1 v d m V k Q 2 9 s d W 1 u c z E u e + C 4 q + C 4 p e C 4 s e C 4 g e C 4 l + C 4 o + C 4 s e C 4 n u C 4 o u C 5 j C w w f S Z x d W 9 0 O y w m c X V v d D t T Z W N 0 a W 9 u M S / g u K 3 g u K r g u L H g u I f g u K v g u L L g u K P g u L T g u K H g u J f g u K P g u L H g u J 7 g u K L g u Y z g u Y H g u K X g u L D g u I H g u Y j g u K 3 g u K r g u K P g u Y n g u L L g u I c g K F B S T 1 B D T 0 4 p I F x 1 M D A z Z V x 1 M D A z Z S D g u K f g u L H g u K r g u J T g u L j g u I H g u Y j g u K 3 g u K r g u K P g u Y n g u L L g u I c g K E N P T k 1 B V C k v Q X V 0 b 1 J l b W 9 2 Z W R D b 2 x 1 b W 5 z M S 5 7 4 L m A 4 L i b 4 L i 0 4 L i U L D F 9 J n F 1 b 3 Q 7 L C Z x d W 9 0 O 1 N l Y 3 R p b 2 4 x L + C 4 r e C 4 q u C 4 s e C 4 h + C 4 q + C 4 s u C 4 o + C 4 t O C 4 o e C 4 l + C 4 o + C 4 s e C 4 n u C 4 o u C 5 j O C 5 g e C 4 p e C 4 s O C 4 g e C 5 i O C 4 r e C 4 q u C 4 o + C 5 i e C 4 s u C 4 h y A o U F J P U E N P T i k g X H U w M D N l X H U w M D N l I O C 4 p + C 4 s e C 4 q u C 4 l O C 4 u O C 4 g e C 5 i O C 4 r e C 4 q u C 4 o + C 5 i e C 4 s u C 4 h y A o Q 0 9 O T U F U K S 9 B d X R v U m V t b 3 Z l Z E N v b H V t b n M x L n v g u K r g u L n g u I f g u K r g u L j g u J Q s M n 0 m c X V v d D s s J n F 1 b 3 Q 7 U 2 V j d G l v b j E v 4 L i t 4 L i q 4 L i x 4 L i H 4 L i r 4 L i y 4 L i j 4 L i 0 4 L i h 4 L i X 4 L i j 4 L i x 4 L i e 4 L i i 4 L m M 4 L m B 4 L i l 4 L i w 4 L i B 4 L m I 4 L i t 4 L i q 4 L i j 4 L m J 4 L i y 4 L i H I C h Q U k 9 Q Q 0 9 O K S B c d T A w M 2 V c d T A w M 2 U g 4 L i n 4 L i x 4 L i q 4 L i U 4 L i 4 4 L i B 4 L m I 4 L i t 4 L i q 4 L i j 4 L m J 4 L i y 4 L i H I C h D T 0 5 N Q V Q p L 0 F 1 d G 9 S Z W 1 v d m V k Q 2 9 s d W 1 u c z E u e + C 4 l e C 5 i O C 4 s + C 4 q u C 4 u O C 4 l C w z f S Z x d W 9 0 O y w m c X V v d D t T Z W N 0 a W 9 u M S / g u K 3 g u K r g u L H g u I f g u K v g u L L g u K P g u L T g u K H g u J f g u K P g u L H g u J 7 g u K L g u Y z g u Y H g u K X g u L D g u I H g u Y j g u K 3 g u K r g u K P g u Y n g u L L g u I c g K F B S T 1 B D T 0 4 p I F x 1 M D A z Z V x 1 M D A z Z S D g u K f g u L H g u K r g u J T g u L j g u I H g u Y j g u K 3 g u K r g u K P g u Y n g u L L g u I c g K E N P T k 1 B V C k v Q X V 0 b 1 J l b W 9 2 Z W R D b 2 x 1 b W 5 z M S 5 7 4 L i l 4 L m I 4 L i y 4 L i q 4 L i 4 4 L i U L D R 9 J n F 1 b 3 Q 7 L C Z x d W 9 0 O 1 N l Y 3 R p b 2 4 x L + C 4 r e C 4 q u C 4 s e C 4 h + C 4 q + C 4 s u C 4 o + C 4 t O C 4 o e C 4 l + C 4 o + C 4 s e C 4 n u C 4 o u C 5 j O C 5 g e C 4 p e C 4 s O C 4 g e C 5 i O C 4 r e C 4 q u C 4 o + C 5 i e C 4 s u C 4 h y A o U F J P U E N P T i k g X H U w M D N l X H U w M D N l I O C 4 p + C 4 s e C 4 q u C 4 l O C 4 u O C 4 g e C 5 i O C 4 r e C 4 q u C 4 o + C 5 i e C 4 s u C 4 h y A o Q 0 9 O T U F U K S 9 B d X R v U m V t b 3 Z l Z E N v b H V t b n M x L n v g u Y D g u J v g u K X g u L X g u Y j g u K L g u J k g 4 L m B 4 L i b 4 L i l 4 L i H L D V 9 J n F 1 b 3 Q 7 L C Z x d W 9 0 O 1 N l Y 3 R p b 2 4 x L + C 4 r e C 4 q u C 4 s e C 4 h + C 4 q + C 4 s u C 4 o + C 4 t O C 4 o e C 4 l + C 4 o + C 4 s e C 4 n u C 4 o u C 5 j O C 5 g e C 4 p e C 4 s O C 4 g e C 5 i O C 4 r e C 4 q u C 4 o + C 5 i e C 4 s u C 4 h y A o U F J P U E N P T i k g X H U w M D N l X H U w M D N l I O C 4 p + C 4 s e C 4 q u C 4 l O C 4 u O C 4 g e C 5 i O C 4 r e C 4 q u C 4 o + C 5 i e C 4 s u C 4 h y A o Q 0 9 O T U F U K S 9 B d X R v U m V t b 3 Z l Z E N v b H V t b n M x L n s l 4 L m A 4 L i b 4 L i l 4 L i 1 4 L m I 4 L i i 4 L i Z I O C 5 g e C 4 m + C 4 p e C 4 h y w 2 f S Z x d W 9 0 O y w m c X V v d D t T Z W N 0 a W 9 u M S / g u K 3 g u K r g u L H g u I f g u K v g u L L g u K P g u L T g u K H g u J f g u K P g u L H g u J 7 g u K L g u Y z g u Y H g u K X g u L D g u I H g u Y j g u K 3 g u K r g u K P g u Y n g u L L g u I c g K F B S T 1 B D T 0 4 p I F x 1 M D A z Z V x 1 M D A z Z S D g u K f g u L H g u K r g u J T g u L j g u I H g u Y j g u K 3 g u K r g u K P g u Y n g u L L g u I c g K E N P T k 1 B V C k v Q X V 0 b 1 J l b W 9 2 Z W R D b 2 x 1 b W 5 z M S 5 7 4 L m A 4 L i q 4 L i Z 4 L i t I O C 4 i + C 4 t + C 5 i e C 4 r S w 3 f S Z x d W 9 0 O y w m c X V v d D t T Z W N 0 a W 9 u M S / g u K 3 g u K r g u L H g u I f g u K v g u L L g u K P g u L T g u K H g u J f g u K P g u L H g u J 7 g u K L g u Y z g u Y H g u K X g u L D g u I H g u Y j g u K 3 g u K r g u K P g u Y n g u L L g u I c g K F B S T 1 B D T 0 4 p I F x 1 M D A z Z V x 1 M D A z Z S D g u K f g u L H g u K r g u J T g u L j g u I H g u Y j g u K 3 g u K r g u K P g u Y n g u L L g u I c g K E N P T k 1 B V C k v Q X V 0 b 1 J l b W 9 2 Z W R D b 2 x 1 b W 5 z M S 5 7 4 L m A 4 L i q 4 L i Z 4 L i t I O C 4 g u C 4 s u C 4 o i w 4 f S Z x d W 9 0 O y w m c X V v d D t T Z W N 0 a W 9 u M S / g u K 3 g u K r g u L H g u I f g u K v g u L L g u K P g u L T g u K H g u J f g u K P g u L H g u J 7 g u K L g u Y z g u Y H g u K X g u L D g u I H g u Y j g u K 3 g u K r g u K P g u Y n g u L L g u I c g K F B S T 1 B D T 0 4 p I F x 1 M D A z Z V x 1 M D A z Z S D g u K f g u L H g u K r g u J T g u L j g u I H g u Y j g u K 3 g u K r g u K P g u Y n g u L L g u I c g K E N P T k 1 B V C k v Q X V 0 b 1 J l b W 9 2 Z W R D b 2 x 1 b W 5 z M S 5 7 4 L i b 4 L i j 4 L i 0 4 L i h 4 L i y 4 L i T I C j g u K v g u L j g u Y n g u J k p L D l 9 J n F 1 b 3 Q 7 L C Z x d W 9 0 O 1 N l Y 3 R p b 2 4 x L + C 4 r e C 4 q u C 4 s e C 4 h + C 4 q + C 4 s u C 4 o + C 4 t O C 4 o e C 4 l + C 4 o + C 4 s e C 4 n u C 4 o u C 5 j O C 5 g e C 4 p e C 4 s O C 4 g e C 5 i O C 4 r e C 4 q u C 4 o + C 5 i e C 4 s u C 4 h y A o U F J P U E N P T i k g X H U w M D N l X H U w M D N l I O C 4 p + C 4 s e C 4 q u C 4 l O C 4 u O C 4 g e C 5 i O C 4 r e C 4 q u C 4 o + C 5 i e C 4 s u C 4 h y A o Q 0 9 O T U F U 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R G F 0 Y T E 2 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Q 2 h h b m d l Z C U y M F R 5 c G U 8 L 0 l 0 Z W 1 Q Y X R o P j w v S X R l b U x v Y 2 F 0 a W 9 u P j x T d G F i b G V F b n R y a W V z I C 8 + P C 9 J d G V t P j x J d G V t P j x J d G V t T G 9 j Y X R p b 2 4 + P E l 0 Z W 1 U e X B l P k Z v c m 1 1 b G E 8 L 0 l 0 Z W 1 U e X B l P j x J d G V t U G F 0 a D 5 T Z W N 0 a W 9 u M S 9 U Y W J s Z S U y M D E w 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1 M j c w M D Y x W i I g L z 4 8 R W 5 0 c n k g V H l w Z T 0 i U m V s Y X R p b 2 5 z a G l w S W 5 m b 0 N v b n R h a W 5 l c i I g V m F s d W U 9 I n N 7 J n F 1 b 3 Q 7 Y 2 9 s d W 1 u Q 2 9 1 b n Q m c X V v d D s 6 M T E s J n F 1 b 3 Q 7 a 2 V 5 Q 2 9 s d W 1 u T m F t Z X M m c X V v d D s 6 W 1 0 s J n F 1 b 3 Q 7 c X V l c n l S Z W x h d G l v b n N o a X B z J n F 1 b 3 Q 7 O l t d L C Z x d W 9 0 O 2 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D b 2 x 1 b W 5 D b 3 V u d C Z x d W 9 0 O z o x M S w m c X V v d D t L Z X l D b 2 x 1 b W 5 O Y W 1 l c y Z x d W 9 0 O z p b X S w m c X V v d D t D b 2 x 1 b W 5 J Z G V u d G l 0 a W V z J n F 1 b 3 Q 7 O l s m c X V v d D t T Z W N 0 a W 9 u M S 9 U Y W J s Z S A x M C 9 B d X R v U m V t b 3 Z l Z E N v b H V t b n M x L n v g u K v g u K X g u L H g u I H g u J f g u K P g u L H g u J 7 g u K L g u Y w s M H 0 m c X V v d D s s J n F 1 b 3 Q 7 U 2 V j d G l v b j E v V G F i b G U g M T A v Q X V 0 b 1 J l b W 9 2 Z W R D b 2 x 1 b W 5 z M S 5 7 4 L m A 4 L i b 4 L i 0 4 L i U L D F 9 J n F 1 b 3 Q 7 L C Z x d W 9 0 O 1 N l Y 3 R p b 2 4 x L 1 R h Y m x l I D E w L 0 F 1 d G 9 S Z W 1 v d m V k Q 2 9 s d W 1 u c z E u e + C 4 q u C 4 u e C 4 h + C 4 q u C 4 u O C 4 l C w y f S Z x d W 9 0 O y w m c X V v d D t T Z W N 0 a W 9 u M S 9 U Y W J s Z S A x M C 9 B d X R v U m V t b 3 Z l Z E N v b H V t b n M x L n v g u J X g u Y j g u L P g u K r g u L j g u J Q s M 3 0 m c X V v d D s s J n F 1 b 3 Q 7 U 2 V j d G l v b j E v V G F i b G U g M T A v Q X V 0 b 1 J l b W 9 2 Z W R D b 2 x 1 b W 5 z M S 5 7 4 L i l 4 L m I 4 L i y 4 L i q 4 L i 4 4 L i U L D R 9 J n F 1 b 3 Q 7 L C Z x d W 9 0 O 1 N l Y 3 R p b 2 4 x L 1 R h Y m x l I D E w L 0 F 1 d G 9 S Z W 1 v d m V k Q 2 9 s d W 1 u c z E u e + C 5 g O C 4 m + C 4 p e C 4 t e C 5 i O C 4 o u C 4 m S D g u Y H g u J v g u K X g u I c s N X 0 m c X V v d D s s J n F 1 b 3 Q 7 U 2 V j d G l v b j E v V G F i b G U g M T A v Q X V 0 b 1 J l b W 9 2 Z W R D b 2 x 1 b W 5 z M S 5 7 J e C 5 g O C 4 m + C 4 p e C 4 t e C 5 i O C 4 o u C 4 m S D g u Y H g u J v g u K X g u I c s N n 0 m c X V v d D s s J n F 1 b 3 Q 7 U 2 V j d G l v b j E v V G F i b G U g M T A v Q X V 0 b 1 J l b W 9 2 Z W R D b 2 x 1 b W 5 z M S 5 7 4 L m A 4 L i q 4 L i Z 4 L i t I O C 4 i + C 4 t + C 5 i e C 4 r S w 3 f S Z x d W 9 0 O y w m c X V v d D t T Z W N 0 a W 9 u M S 9 U Y W J s Z S A x M C 9 B d X R v U m V t b 3 Z l Z E N v b H V t b n M x L n v g u Y D g u K r g u J n g u K 0 g 4 L i C 4 L i y 4 L i i L D h 9 J n F 1 b 3 Q 7 L C Z x d W 9 0 O 1 N l Y 3 R p b 2 4 x L 1 R h Y m x l I D E w L 0 F 1 d G 9 S Z W 1 v d m V k Q 2 9 s d W 1 u c z E u e + C 4 m + C 4 o + C 4 t O C 4 o e C 4 s u C 4 k y A o 4 L i r 4 L i 4 4 L m J 4 L i Z K S w 5 f S Z x d W 9 0 O y w m c X V v d D t T Z W N 0 a W 9 u M S 9 U Y W J s Z S A x M C 9 B d X R v U m V t b 3 Z l Z E N v b H V t b n M x L n v g u K H g u L n g u K X g u I T g u Y j g u L I g K F x 1 M D A y N z A w M C D g u J r g u L L g u J c p L D E w f S Z x d W 9 0 O 1 0 s J n F 1 b 3 Q 7 U m V s Y X R p b 2 5 z a G l w S W 5 m b y Z x d W 9 0 O z p b X X 0 i I C 8 + P C 9 T d G F i b G V F b n R y a W V z P j w v S X R l b T 4 8 S X R l b T 4 8 S X R l b U x v Y 2 F 0 a W 9 u P j x J d G V t V H l w Z T 5 G b 3 J t d W x h P C 9 J d G V t V H l w Z T 4 8 S X R l b V B h d G g + U 2 V j d G l v b j E v V G F i b G U l M j A x M C U y M C g z K S 9 T b 3 V y Y 2 U 8 L 0 l 0 Z W 1 Q Y X R o P j w v S X R l b U x v Y 2 F 0 a W 9 u P j x T d G F i b G V F b n R y a W V z I C 8 + P C 9 J d G V t P j x J d G V t P j x J d G V t T G 9 j Y X R p b 2 4 + P E l 0 Z W 1 U e X B l P k Z v c m 1 1 b G E 8 L 0 l 0 Z W 1 U e X B l P j x J d G V t U G F 0 a D 5 T Z W N 0 a W 9 u M S 9 U Y W J s Z S U y M D E w J T I w K D M p L 0 R h d G E x M D w v S X R l b V B h d G g + P C 9 J d G V t T G 9 j Y X R p b 2 4 + P F N 0 Y W J s Z U V u d H J p Z X M g L z 4 8 L 0 l 0 Z W 0 + P E l 0 Z W 0 + P E l 0 Z W 1 M b 2 N h d G l v b j 4 8 S X R l b V R 5 c G U + R m 9 y b X V s Y T w v S X R l b V R 5 c G U + P E l 0 Z W 1 Q Y X R o P l N l Y 3 R p b 2 4 x L 1 R h Y m x l J T I w M T A l M j A o M y k v Q 2 h h b m d l Z C U y M F R 5 c G U 8 L 0 l 0 Z W 1 Q Y X R o P j w v S X R l b U x v Y 2 F 0 a W 9 u P j x T d G F i b G V F b n R y a W V z I C 8 + P C 9 J d G V t P j x J d G V t P j x J d G V t T G 9 j Y X R p b 2 4 + P E l 0 Z W 1 U e X B l P k Z v c m 1 1 b G E 8 L 0 l 0 Z W 1 U e X B l P j x J d G V t U G F 0 a D 5 T Z W N 0 a W 9 u M S 9 U Y W J s Z S U y M D M 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T k 5 O D I 1 M F o i I C 8 + P E V u d H J 5 I F R 5 c G U 9 I l J l b G F 0 a W 9 u c 2 h p c E l u Z m 9 D b 2 5 0 Y W l u Z X I i I F Z h b H V l P S J z e y Z x d W 9 0 O 2 N v b H V t b k N v d W 5 0 J n F 1 b 3 Q 7 O j E x L C Z x d W 9 0 O 2 t l e U N v b H V t b k 5 h b W V z J n F 1 b 3 Q 7 O l t d L C Z x d W 9 0 O 3 F 1 Z X J 5 U m V s Y X R p b 2 5 z a G l w c y Z x d W 9 0 O z p b X S w m c X V v d D t j b 2 x 1 b W 5 J Z G V u d G l 0 a W V z J n F 1 b 3 Q 7 O l s m c X V v d D t T Z W N 0 a W 9 u M S 9 U Y W J s Z S A z L 0 F 1 d G 9 S Z W 1 v d m V k Q 2 9 s d W 1 u c z E u e + C 4 q + C 4 p e C 4 s e C 4 g e C 4 l + C 4 o + C 4 s e C 4 n u C 4 o u C 5 j C w w f S Z x d W 9 0 O y w m c X V v d D t T Z W N 0 a W 9 u M S 9 U Y W J s Z S A z L 0 F 1 d G 9 S Z W 1 v d m V k Q 2 9 s d W 1 u c z E u e + C 5 g O C 4 m + C 4 t O C 4 l C w x f S Z x d W 9 0 O y w m c X V v d D t T Z W N 0 a W 9 u M S 9 U Y W J s Z S A z L 0 F 1 d G 9 S Z W 1 v d m V k Q 2 9 s d W 1 u c z E u e + C 4 q u C 4 u e C 4 h + C 4 q u C 4 u O C 4 l C w y f S Z x d W 9 0 O y w m c X V v d D t T Z W N 0 a W 9 u M S 9 U Y W J s Z S A z L 0 F 1 d G 9 S Z W 1 v d m V k Q 2 9 s d W 1 u c z E u e + C 4 l e C 5 i O C 4 s + C 4 q u C 4 u O C 4 l C w z f S Z x d W 9 0 O y w m c X V v d D t T Z W N 0 a W 9 u M S 9 U Y W J s Z S A z L 0 F 1 d G 9 S Z W 1 v d m V k Q 2 9 s d W 1 u c z E u e + C 4 p e C 5 i O C 4 s u C 4 q u C 4 u O C 4 l C w 0 f S Z x d W 9 0 O y w m c X V v d D t T Z W N 0 a W 9 u M S 9 U Y W J s Z S A z L 0 F 1 d G 9 S Z W 1 v d m V k Q 2 9 s d W 1 u c z E u e + C 5 g O C 4 m + C 4 p e C 4 t e C 5 i O C 4 o u C 4 m S D g u Y H g u J v g u K X g u I c s N X 0 m c X V v d D s s J n F 1 b 3 Q 7 U 2 V j d G l v b j E v V G F i b G U g M y 9 B d X R v U m V t b 3 Z l Z E N v b H V t b n M x L n s l 4 L m A 4 L i b 4 L i l 4 L i 1 4 L m I 4 L i i 4 L i Z I O C 5 g e C 4 m + C 4 p e C 4 h y w 2 f S Z x d W 9 0 O y w m c X V v d D t T Z W N 0 a W 9 u M S 9 U Y W J s Z S A z L 0 F 1 d G 9 S Z W 1 v d m V k Q 2 9 s d W 1 u c z E u e + C 5 g O C 4 q u C 4 m e C 4 r S D g u I v g u L f g u Y n g u K 0 s N 3 0 m c X V v d D s s J n F 1 b 3 Q 7 U 2 V j d G l v b j E v V G F i b G U g M y 9 B d X R v U m V t b 3 Z l Z E N v b H V t b n M x L n v g u Y D g u K r g u J n g u K 0 g 4 L i C 4 L i y 4 L i i L D h 9 J n F 1 b 3 Q 7 L C Z x d W 9 0 O 1 N l Y 3 R p b 2 4 x L 1 R h Y m x l I D M v Q X V 0 b 1 J l b W 9 2 Z W R D b 2 x 1 b W 5 z M S 5 7 4 L i b 4 L i j 4 L i 0 4 L i h 4 L i y 4 L i T I C j g u K v g u L j g u Y n g u J k p L D l 9 J n F 1 b 3 Q 7 L C Z x d W 9 0 O 1 N l Y 3 R p b 2 4 x L 1 R h Y m x l I D M v Q X V 0 b 1 J l b W 9 2 Z W R D b 2 x 1 b W 5 z M S 5 7 4 L i h 4 L i 5 4 L i l 4 L i E 4 L m I 4 L i y I C h c d T A w M j c w M D A g 4 L i a 4 L i y 4 L i X K S w x M H 0 m c X V v d D t d L C Z x d W 9 0 O 0 N v b H V t b k N v d W 5 0 J n F 1 b 3 Q 7 O j E x L C Z x d W 9 0 O 0 t l e U N v b H V t b k 5 h b W V z J n F 1 b 3 Q 7 O l t d L C Z x d W 9 0 O 0 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U m V s Y X R p b 2 5 z a G l w S W 5 m b y Z x d W 9 0 O z p b X X 0 i I C 8 + P C 9 T d G F i b G V F b n R y a W V z P j w v S X R l b T 4 8 S X R l b T 4 8 S X R l b U x v Y 2 F 0 a W 9 u P j x J d G V t V H l w Z T 5 G b 3 J t d W x h P C 9 J d G V t V H l w Z T 4 8 S X R l b V B h d G g + U 2 V j d G l v b j E v V G F i b G U l M j A z J T I w K D M p L 1 N v d X J j Z T w v S X R l b V B h d G g + P C 9 J d G V t T G 9 j Y X R p b 2 4 + P F N 0 Y W J s Z U V u d H J p Z X M g L z 4 8 L 0 l 0 Z W 0 + P E l 0 Z W 0 + P E l 0 Z W 1 M b 2 N h d G l v b j 4 8 S X R l b V R 5 c G U + R m 9 y b X V s Y T w v S X R l b V R 5 c G U + P E l 0 Z W 1 Q Y X R o P l N l Y 3 R p b 2 4 x L 1 R h Y m x l J T I w M y U y M C g z K S 9 E Y X R h M z w v S X R l b V B h d G g + P C 9 J d G V t T G 9 j Y X R p b 2 4 + P F N 0 Y W J s Z U V u d H J p Z X M g L z 4 8 L 0 l 0 Z W 0 + P E l 0 Z W 0 + P E l 0 Z W 1 M b 2 N h d G l v b j 4 8 S X R l b V R 5 c G U + R m 9 y b X V s Y T w v S X R l b V R 5 c G U + P E l 0 Z W 1 Q Y X R o P l N l Y 3 R p b 2 4 x L 1 R h Y m x l J T I w M y U y M C g z K S 9 D a G F u Z 2 V k J T I w V H l w Z T w v S X R l b V B h d G g + P C 9 J d G V t T G 9 j Y X R p b 2 4 + P F N 0 Y W J s Z U V u d H J p Z X M g L z 4 8 L 0 l 0 Z W 0 + P E l 0 Z W 0 + P E l 0 Z W 1 M b 2 N h d G l v b j 4 8 S X R l b V R 5 c G U + R m 9 y b X V s Y T w v S X R l b V R 5 c G U + P E l 0 Z W 1 Q Y X R o P l N l Y 3 R p b 2 4 x L 1 R h Y m x l J T I w N 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2 M j Y z N D Y x W i I g L z 4 8 R W 5 0 c n k g V H l w Z T 0 i U m V s Y X R p b 2 5 z a G l w S W 5 m b 0 N v b n R h a W 5 l c i I g V m F s d W U 9 I n N 7 J n F 1 b 3 Q 7 Y 2 9 s d W 1 u Q 2 9 1 b n Q m c X V v d D s 6 M T E s J n F 1 b 3 Q 7 a 2 V 5 Q 2 9 s d W 1 u T m F t Z X M m c X V v d D s 6 W 1 0 s J n F 1 b 3 Q 7 c X V l c n l S Z W x h d G l v b n N o a X B z J n F 1 b 3 Q 7 O l t d L C Z x d W 9 0 O 2 N v b H V t b k l k Z W 5 0 a X R p Z X M m c X V v d D s 6 W y Z x d W 9 0 O 1 N l Y 3 R p b 2 4 x L 1 R h Y m x l I D Q v Q X V 0 b 1 J l b W 9 2 Z W R D b 2 x 1 b W 5 z M S 5 7 4 L i r 4 L i l 4 L i x 4 L i B 4 L i X 4 L i j 4 L i x 4 L i e 4 L i i 4 L m M L D B 9 J n F 1 b 3 Q 7 L C Z x d W 9 0 O 1 N l Y 3 R p b 2 4 x L 1 R h Y m x l I D Q v Q X V 0 b 1 J l b W 9 2 Z W R D b 2 x 1 b W 5 z M S 5 7 4 L m A 4 L i b 4 L i 0 4 L i U L D F 9 J n F 1 b 3 Q 7 L C Z x d W 9 0 O 1 N l Y 3 R p b 2 4 x L 1 R h Y m x l I D Q v Q X V 0 b 1 J l b W 9 2 Z W R D b 2 x 1 b W 5 z M S 5 7 4 L i q 4 L i 5 4 L i H 4 L i q 4 L i 4 4 L i U L D J 9 J n F 1 b 3 Q 7 L C Z x d W 9 0 O 1 N l Y 3 R p b 2 4 x L 1 R h Y m x l I D Q v Q X V 0 b 1 J l b W 9 2 Z W R D b 2 x 1 b W 5 z M S 5 7 4 L i V 4 L m I 4 L i z 4 L i q 4 L i 4 4 L i U L D N 9 J n F 1 b 3 Q 7 L C Z x d W 9 0 O 1 N l Y 3 R p b 2 4 x L 1 R h Y m x l I D Q v Q X V 0 b 1 J l b W 9 2 Z W R D b 2 x 1 b W 5 z M S 5 7 4 L i l 4 L m I 4 L i y 4 L i q 4 L i 4 4 L i U L D R 9 J n F 1 b 3 Q 7 L C Z x d W 9 0 O 1 N l Y 3 R p b 2 4 x L 1 R h Y m x l I D Q v Q X V 0 b 1 J l b W 9 2 Z W R D b 2 x 1 b W 5 z M S 5 7 4 L m A 4 L i b 4 L i l 4 L i 1 4 L m I 4 L i i 4 L i Z I O C 5 g e C 4 m + C 4 p e C 4 h y w 1 f S Z x d W 9 0 O y w m c X V v d D t T Z W N 0 a W 9 u M S 9 U Y W J s Z S A 0 L 0 F 1 d G 9 S Z W 1 v d m V k Q 2 9 s d W 1 u c z E u e y X g u Y D g u J v g u K X g u L X g u Y j g u K L g u J k g 4 L m B 4 L i b 4 L i l 4 L i H L D Z 9 J n F 1 b 3 Q 7 L C Z x d W 9 0 O 1 N l Y 3 R p b 2 4 x L 1 R h Y m x l I D Q v Q X V 0 b 1 J l b W 9 2 Z W R D b 2 x 1 b W 5 z M S 5 7 4 L m A 4 L i q 4 L i Z 4 L i t I O C 4 i + C 4 t + C 5 i e C 4 r S w 3 f S Z x d W 9 0 O y w m c X V v d D t T Z W N 0 a W 9 u M S 9 U Y W J s Z S A 0 L 0 F 1 d G 9 S Z W 1 v d m V k Q 2 9 s d W 1 u c z E u e + C 5 g O C 4 q u C 4 m e C 4 r S D g u I L g u L L g u K I s O H 0 m c X V v d D s s J n F 1 b 3 Q 7 U 2 V j d G l v b j E v V G F i b G U g N C 9 B d X R v U m V t b 3 Z l Z E N v b H V t b n M x L n v g u J v g u K P g u L T g u K H g u L L g u J M g K O C 4 q + C 4 u O C 5 i e C 4 m S k s O X 0 m c X V v d D s s J n F 1 b 3 Q 7 U 2 V j d G l v b j E v V G F i b G U g N C 9 B d X R v U m V t b 3 Z l Z E N v b H V t b n M x L n v g u K H g u L n g u K X g u I T g u Y j g u L I g K F x 1 M D A y N z A w M C D g u J r g u L L g u J c p L D E w f S Z x d W 9 0 O 1 0 s J n F 1 b 3 Q 7 Q 2 9 s d W 1 u Q 2 9 1 b n Q m c X V v d D s 6 M T E s J n F 1 b 3 Q 7 S 2 V 5 Q 2 9 s d W 1 u T m F t Z X M m c X V v d D s 6 W 1 0 s J n F 1 b 3 Q 7 Q 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S Z W x h d G l v b n N o a X B J b m Z v J n F 1 b 3 Q 7 O l t d f S I g L z 4 8 L 1 N 0 Y W J s Z U V u d H J p Z X M + P C 9 J d G V t P j x J d G V t P j x J d G V t T G 9 j Y X R p b 2 4 + P E l 0 Z W 1 U e X B l P k Z v c m 1 1 b G E 8 L 0 l 0 Z W 1 U e X B l P j x J d G V t U G F 0 a D 5 T Z W N 0 a W 9 u M S 9 U Y W J s Z S U y M D Q l M j A o M y k v U 2 9 1 c m N l P C 9 J d G V t U G F 0 a D 4 8 L 0 l 0 Z W 1 M b 2 N h d G l v b j 4 8 U 3 R h Y m x l R W 5 0 c m l l c y A v P j w v S X R l b T 4 8 S X R l b T 4 8 S X R l b U x v Y 2 F 0 a W 9 u P j x J d G V t V H l w Z T 5 G b 3 J t d W x h P C 9 J d G V t V H l w Z T 4 8 S X R l b V B h d G g + U 2 V j d G l v b j E v V G F i b G U l M j A 0 J T I w K D M p L 0 R h d G E 0 P C 9 J d G V t U G F 0 a D 4 8 L 0 l 0 Z W 1 M b 2 N h d G l v b j 4 8 U 3 R h Y m x l R W 5 0 c m l l c y A v P j w v S X R l b T 4 8 S X R l b T 4 8 S X R l b U x v Y 2 F 0 a W 9 u P j x J d G V t V H l w Z T 5 G b 3 J t d W x h P C 9 J d G V t V H l w Z T 4 8 S X R l b V B h d G g + U 2 V j d G l v b j E v V G F i b G U l M j A 0 J T I w K D M p L 0 N o Y W 5 n Z W Q l M j B U e X B l P C 9 J d G V t U G F 0 a D 4 8 L 0 l 0 Z W 1 M b 2 N h d G l v b j 4 8 U 3 R h Y m x l R W 5 0 c m l l c y A v P j w v S X R l b T 4 8 S X R l b T 4 8 S X R l b U x v Y 2 F 0 a W 9 u P j x J d G V t V H l w Z T 5 G b 3 J t d W x h P C 9 J d G V t V H l w Z T 4 8 S X R l b V B h d G g + U 2 V j d G l v b j E v V G F i b G U l M j A 1 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Y 1 M D I 1 M D R a I i A v P j x F b n R y e S B U e X B l P S J S Z W x h d G l v b n N o a X B J b m Z v Q 2 9 u d G F p b m V y I i B W Y W x 1 Z T 0 i c 3 s m c X V v d D t j b 2 x 1 b W 5 D b 3 V u d C Z x d W 9 0 O z o x M S w m c X V v d D t r Z X l D b 2 x 1 b W 5 O Y W 1 l c y Z x d W 9 0 O z p b X S w m c X V v d D t x d W V y e V J l b G F 0 a W 9 u c 2 h p c H M m c X V v d D s 6 W 1 0 s J n F 1 b 3 Q 7 Y 2 9 s d W 1 u S W R l b n R p d G l l c y Z x d W 9 0 O z p b J n F 1 b 3 Q 7 U 2 V j d G l v b j E v V G F i b G U g N S 9 B d X R v U m V t b 3 Z l Z E N v b H V t b n M x L n v g u K v g u K X g u L H g u I H g u J f g u K P g u L H g u J 7 g u K L g u Y w s M H 0 m c X V v d D s s J n F 1 b 3 Q 7 U 2 V j d G l v b j E v V G F i b G U g N S 9 B d X R v U m V t b 3 Z l Z E N v b H V t b n M x L n v g u Y D g u J v g u L T g u J Q s M X 0 m c X V v d D s s J n F 1 b 3 Q 7 U 2 V j d G l v b j E v V G F i b G U g N S 9 B d X R v U m V t b 3 Z l Z E N v b H V t b n M x L n v g u K r g u L n g u I f g u K r g u L j g u J Q s M n 0 m c X V v d D s s J n F 1 b 3 Q 7 U 2 V j d G l v b j E v V G F i b G U g N S 9 B d X R v U m V t b 3 Z l Z E N v b H V t b n M x L n v g u J X g u Y j g u L P g u K r g u L j g u J Q s M 3 0 m c X V v d D s s J n F 1 b 3 Q 7 U 2 V j d G l v b j E v V G F i b G U g N S 9 B d X R v U m V t b 3 Z l Z E N v b H V t b n M x L n v g u K X g u Y j g u L L g u K r g u L j g u J Q s N H 0 m c X V v d D s s J n F 1 b 3 Q 7 U 2 V j d G l v b j E v V G F i b G U g N S 9 B d X R v U m V t b 3 Z l Z E N v b H V t b n M x L n v g u Y D g u J v g u K X g u L X g u Y j g u K L g u J k g 4 L m B 4 L i b 4 L i l 4 L i H L D V 9 J n F 1 b 3 Q 7 L C Z x d W 9 0 O 1 N l Y 3 R p b 2 4 x L 1 R h Y m x l I D U v Q X V 0 b 1 J l b W 9 2 Z W R D b 2 x 1 b W 5 z M S 5 7 J e C 5 g O C 4 m + C 4 p e C 4 t e C 5 i O C 4 o u C 4 m S D g u Y H g u J v g u K X g u I c s N n 0 m c X V v d D s s J n F 1 b 3 Q 7 U 2 V j d G l v b j E v V G F i b G U g N S 9 B d X R v U m V t b 3 Z l Z E N v b H V t b n M x L n v g u Y D g u K r g u J n g u K 0 g 4 L i L 4 L i 3 4 L m J 4 L i t L D d 9 J n F 1 b 3 Q 7 L C Z x d W 9 0 O 1 N l Y 3 R p b 2 4 x L 1 R h Y m x l I D U v Q X V 0 b 1 J l b W 9 2 Z W R D b 2 x 1 b W 5 z M S 5 7 4 L m A 4 L i q 4 L i Z 4 L i t I O C 4 g u C 4 s u C 4 o i w 4 f S Z x d W 9 0 O y w m c X V v d D t T Z W N 0 a W 9 u M S 9 U Y W J s Z S A 1 L 0 F 1 d G 9 S Z W 1 v d m V k Q 2 9 s d W 1 u c z E u e + C 4 m + C 4 o + C 4 t O C 4 o e C 4 s u C 4 k y A o 4 L i r 4 L i 4 4 L m J 4 L i Z K S w 5 f S Z x d W 9 0 O y w m c X V v d D t T Z W N 0 a W 9 u M S 9 U Y W J s Z S A 1 L 0 F 1 d G 9 S Z W 1 v d m V k Q 2 9 s d W 1 u c z E u e + C 4 o e C 4 u e C 4 p e C 4 h O C 5 i O C 4 s i A o X H U w M D I 3 M D A w I O C 4 m u C 4 s u C 4 l y k s M T B 9 J n F 1 b 3 Q 7 X S w m c X V v d D t D b 2 x 1 b W 5 D b 3 V u d C Z x d W 9 0 O z o x M S w m c X V v d D t L Z X l D b 2 x 1 b W 5 O Y W 1 l c y Z x d W 9 0 O z p b X S w m c X V v d D t D 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1 J l b G F 0 a W 9 u c 2 h p c E l u Z m 8 m c X V v d D s 6 W 1 1 9 I i A v P j w v U 3 R h Y m x l R W 5 0 c m l l c z 4 8 L 0 l 0 Z W 0 + P E l 0 Z W 0 + P E l 0 Z W 1 M b 2 N h d G l v b j 4 8 S X R l b V R 5 c G U + R m 9 y b X V s Y T w v S X R l b V R 5 c G U + P E l 0 Z W 1 Q Y X R o P l N l Y 3 R p b 2 4 x L 1 R h Y m x l J T I w N S U y M C g z K S 9 T b 3 V y Y 2 U 8 L 0 l 0 Z W 1 Q Y X R o P j w v S X R l b U x v Y 2 F 0 a W 9 u P j x T d G F i b G V F b n R y a W V z I C 8 + P C 9 J d G V t P j x J d G V t P j x J d G V t T G 9 j Y X R p b 2 4 + P E l 0 Z W 1 U e X B l P k Z v c m 1 1 b G E 8 L 0 l 0 Z W 1 U e X B l P j x J d G V t U G F 0 a D 5 T Z W N 0 a W 9 u M S 9 U Y W J s Z S U y M D U l M j A o M y k v R G F 0 Y T U 8 L 0 l 0 Z W 1 Q Y X R o P j w v S X R l b U x v Y 2 F 0 a W 9 u P j x T d G F i b G V F b n R y a W V z I C 8 + P C 9 J d G V t P j x J d G V t P j x J d G V t T G 9 j Y X R p b 2 4 + P E l 0 Z W 1 U e X B l P k Z v c m 1 1 b G E 8 L 0 l 0 Z W 1 U e X B l P j x J d G V t U G F 0 a D 5 T Z W N 0 a W 9 u M S 9 U Y W J s Z S U y M D U l M j A o M y k v Q 2 h h b m d l Z C U y M F R 5 c G U 8 L 0 l 0 Z W 1 Q Y X R o P j w v S X R l b U x v Y 2 F 0 a W 9 u P j x T d G F i b G V F b n R y a W V z I C 8 + P C 9 J d G V t P j x J d G V t P j x J d G V t T G 9 j Y X R p b 2 4 + P E l 0 Z W 1 U e X B l P k Z v c m 1 1 b G E 8 L 0 l 0 Z W 1 U e X B l P j x J d G V t U G F 0 a D 5 T Z W N 0 a W 9 u M S 9 U Y W J s Z S U y M D Y 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j c 3 M T c 5 O V o i I C 8 + P E V u d H J 5 I F R 5 c G U 9 I l J l b G F 0 a W 9 u c 2 h p c E l u Z m 9 D b 2 5 0 Y W l u Z X I i I F Z h b H V l P S J z e y Z x d W 9 0 O 2 N v b H V t b k N v d W 5 0 J n F 1 b 3 Q 7 O j E x L C Z x d W 9 0 O 2 t l e U N v b H V t b k 5 h b W V z J n F 1 b 3 Q 7 O l t d L C Z x d W 9 0 O 3 F 1 Z X J 5 U m V s Y X R p b 2 5 z a G l w c y Z x d W 9 0 O z p b X S w m c X V v d D t j b 2 x 1 b W 5 J Z G V u d G l 0 a W V z J n F 1 b 3 Q 7 O l s m c X V v d D t T Z W N 0 a W 9 u M S 9 U Y W J s Z S A 2 L 0 F 1 d G 9 S Z W 1 v d m V k Q 2 9 s d W 1 u c z E u e + C 4 q + C 4 p e C 4 s e C 4 g e C 4 l + C 4 o + C 4 s e C 4 n u C 4 o u C 5 j C w w f S Z x d W 9 0 O y w m c X V v d D t T Z W N 0 a W 9 u M S 9 U Y W J s Z S A 2 L 0 F 1 d G 9 S Z W 1 v d m V k Q 2 9 s d W 1 u c z E u e + C 5 g O C 4 m + C 4 t O C 4 l C w x f S Z x d W 9 0 O y w m c X V v d D t T Z W N 0 a W 9 u M S 9 U Y W J s Z S A 2 L 0 F 1 d G 9 S Z W 1 v d m V k Q 2 9 s d W 1 u c z E u e + C 4 q u C 4 u e C 4 h + C 4 q u C 4 u O C 4 l C w y f S Z x d W 9 0 O y w m c X V v d D t T Z W N 0 a W 9 u M S 9 U Y W J s Z S A 2 L 0 F 1 d G 9 S Z W 1 v d m V k Q 2 9 s d W 1 u c z E u e + C 4 l e C 5 i O C 4 s + C 4 q u C 4 u O C 4 l C w z f S Z x d W 9 0 O y w m c X V v d D t T Z W N 0 a W 9 u M S 9 U Y W J s Z S A 2 L 0 F 1 d G 9 S Z W 1 v d m V k Q 2 9 s d W 1 u c z E u e + C 4 p e C 5 i O C 4 s u C 4 q u C 4 u O C 4 l C w 0 f S Z x d W 9 0 O y w m c X V v d D t T Z W N 0 a W 9 u M S 9 U Y W J s Z S A 2 L 0 F 1 d G 9 S Z W 1 v d m V k Q 2 9 s d W 1 u c z E u e + C 5 g O C 4 m + C 4 p e C 4 t e C 5 i O C 4 o u C 4 m S D g u Y H g u J v g u K X g u I c s N X 0 m c X V v d D s s J n F 1 b 3 Q 7 U 2 V j d G l v b j E v V G F i b G U g N i 9 B d X R v U m V t b 3 Z l Z E N v b H V t b n M x L n s l 4 L m A 4 L i b 4 L i l 4 L i 1 4 L m I 4 L i i 4 L i Z I O C 5 g e C 4 m + C 4 p e C 4 h y w 2 f S Z x d W 9 0 O y w m c X V v d D t T Z W N 0 a W 9 u M S 9 U Y W J s Z S A 2 L 0 F 1 d G 9 S Z W 1 v d m V k Q 2 9 s d W 1 u c z E u e + C 5 g O C 4 q u C 4 m e C 4 r S D g u I v g u L f g u Y n g u K 0 s N 3 0 m c X V v d D s s J n F 1 b 3 Q 7 U 2 V j d G l v b j E v V G F i b G U g N i 9 B d X R v U m V t b 3 Z l Z E N v b H V t b n M x L n v g u Y D g u K r g u J n g u K 0 g 4 L i C 4 L i y 4 L i i L D h 9 J n F 1 b 3 Q 7 L C Z x d W 9 0 O 1 N l Y 3 R p b 2 4 x L 1 R h Y m x l I D Y v Q X V 0 b 1 J l b W 9 2 Z W R D b 2 x 1 b W 5 z M S 5 7 4 L i b 4 L i j 4 L i 0 4 L i h 4 L i y 4 L i T I C j g u K v g u L j g u Y n g u J k p L D l 9 J n F 1 b 3 Q 7 L C Z x d W 9 0 O 1 N l Y 3 R p b 2 4 x L 1 R h Y m x l I D Y v Q X V 0 b 1 J l b W 9 2 Z W R D b 2 x 1 b W 5 z M S 5 7 4 L i h 4 L i 5 4 L i l 4 L i E 4 L m I 4 L i y I C h c d T A w M j c w M D A g 4 L i a 4 L i y 4 L i X K S w x M H 0 m c X V v d D t d L C Z x d W 9 0 O 0 N v b H V t b k N v d W 5 0 J n F 1 b 3 Q 7 O j E x L C Z x d W 9 0 O 0 t l e U N v b H V t b k 5 h b W V z J n F 1 b 3 Q 7 O l t d L C Z x d W 9 0 O 0 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U m V s Y X R p b 2 5 z a G l w S W 5 m b y Z x d W 9 0 O z p b X X 0 i I C 8 + P C 9 T d G F i b G V F b n R y a W V z P j w v S X R l b T 4 8 S X R l b T 4 8 S X R l b U x v Y 2 F 0 a W 9 u P j x J d G V t V H l w Z T 5 G b 3 J t d W x h P C 9 J d G V t V H l w Z T 4 8 S X R l b V B h d G g + U 2 V j d G l v b j E v V G F i b G U l M j A 2 J T I w K D M p L 1 N v d X J j Z T w v S X R l b V B h d G g + P C 9 J d G V t T G 9 j Y X R p b 2 4 + P F N 0 Y W J s Z U V u d H J p Z X M g L z 4 8 L 0 l 0 Z W 0 + P E l 0 Z W 0 + P E l 0 Z W 1 M b 2 N h d G l v b j 4 8 S X R l b V R 5 c G U + R m 9 y b X V s Y T w v S X R l b V R 5 c G U + P E l 0 Z W 1 Q Y X R o P l N l Y 3 R p b 2 4 x L 1 R h Y m x l J T I w N i U y M C g z K S 9 E Y X R h N j w v S X R l b V B h d G g + P C 9 J d G V t T G 9 j Y X R p b 2 4 + P F N 0 Y W J s Z U V u d H J p Z X M g L z 4 8 L 0 l 0 Z W 0 + P E l 0 Z W 0 + P E l 0 Z W 1 M b 2 N h d G l v b j 4 8 S X R l b V R 5 c G U + R m 9 y b X V s Y T w v S X R l b V R 5 c G U + P E l 0 Z W 1 Q Y X R o P l N l Y 3 R p b 2 4 x L 1 R h Y m x l J T I w N i U y M C g z K S 9 D a G F u Z 2 V k J T I w V H l w Z T w v S X R l b V B h d G g + P C 9 J d G V t T G 9 j Y X R p b 2 4 + P F N 0 Y W J s Z U V u d H J p Z X M g L z 4 8 L 0 l 0 Z W 0 + P E l 0 Z W 0 + P E l 0 Z W 1 M b 2 N h d G l v b j 4 8 S X R l b V R 5 c G U + R m 9 y b X V s Y T w v S X R l b V R 5 c G U + P E l 0 Z W 1 Q Y X R o P l N l Y 3 R p b 2 4 x L 1 R h Y m x l J T I w N 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3 M D E x M j U 5 W i I g L z 4 8 R W 5 0 c n k g V H l w Z T 0 i U m V s Y X R p b 2 5 z a G l w S W 5 m b 0 N v b n R h a W 5 l c i I g V m F s d W U 9 I n N 7 J n F 1 b 3 Q 7 Y 2 9 s d W 1 u Q 2 9 1 b n Q m c X V v d D s 6 M T E s J n F 1 b 3 Q 7 a 2 V 5 Q 2 9 s d W 1 u T m F t Z X M m c X V v d D s 6 W 1 0 s J n F 1 b 3 Q 7 c X V l c n l S Z W x h d G l v b n N o a X B z J n F 1 b 3 Q 7 O l t d L C Z x d W 9 0 O 2 N v b H V t b k l k Z W 5 0 a X R p Z X M m c X V v d D s 6 W y Z x d W 9 0 O 1 N l Y 3 R p b 2 4 x L 1 R h Y m x l I D c v Q X V 0 b 1 J l b W 9 2 Z W R D b 2 x 1 b W 5 z M S 5 7 4 L i r 4 L i l 4 L i x 4 L i B 4 L i X 4 L i j 4 L i x 4 L i e 4 L i i 4 L m M L D B 9 J n F 1 b 3 Q 7 L C Z x d W 9 0 O 1 N l Y 3 R p b 2 4 x L 1 R h Y m x l I D c v Q X V 0 b 1 J l b W 9 2 Z W R D b 2 x 1 b W 5 z M S 5 7 4 L m A 4 L i b 4 L i 0 4 L i U L D F 9 J n F 1 b 3 Q 7 L C Z x d W 9 0 O 1 N l Y 3 R p b 2 4 x L 1 R h Y m x l I D c v Q X V 0 b 1 J l b W 9 2 Z W R D b 2 x 1 b W 5 z M S 5 7 4 L i q 4 L i 5 4 L i H 4 L i q 4 L i 4 4 L i U L D J 9 J n F 1 b 3 Q 7 L C Z x d W 9 0 O 1 N l Y 3 R p b 2 4 x L 1 R h Y m x l I D c v Q X V 0 b 1 J l b W 9 2 Z W R D b 2 x 1 b W 5 z M S 5 7 4 L i V 4 L m I 4 L i z 4 L i q 4 L i 4 4 L i U L D N 9 J n F 1 b 3 Q 7 L C Z x d W 9 0 O 1 N l Y 3 R p b 2 4 x L 1 R h Y m x l I D c v Q X V 0 b 1 J l b W 9 2 Z W R D b 2 x 1 b W 5 z M S 5 7 4 L i l 4 L m I 4 L i y 4 L i q 4 L i 4 4 L i U L D R 9 J n F 1 b 3 Q 7 L C Z x d W 9 0 O 1 N l Y 3 R p b 2 4 x L 1 R h Y m x l I D c v Q X V 0 b 1 J l b W 9 2 Z W R D b 2 x 1 b W 5 z M S 5 7 4 L m A 4 L i b 4 L i l 4 L i 1 4 L m I 4 L i i 4 L i Z I O C 5 g e C 4 m + C 4 p e C 4 h y w 1 f S Z x d W 9 0 O y w m c X V v d D t T Z W N 0 a W 9 u M S 9 U Y W J s Z S A 3 L 0 F 1 d G 9 S Z W 1 v d m V k Q 2 9 s d W 1 u c z E u e y X g u Y D g u J v g u K X g u L X g u Y j g u K L g u J k g 4 L m B 4 L i b 4 L i l 4 L i H L D Z 9 J n F 1 b 3 Q 7 L C Z x d W 9 0 O 1 N l Y 3 R p b 2 4 x L 1 R h Y m x l I D c v Q X V 0 b 1 J l b W 9 2 Z W R D b 2 x 1 b W 5 z M S 5 7 4 L m A 4 L i q 4 L i Z 4 L i t I O C 4 i + C 4 t + C 5 i e C 4 r S w 3 f S Z x d W 9 0 O y w m c X V v d D t T Z W N 0 a W 9 u M S 9 U Y W J s Z S A 3 L 0 F 1 d G 9 S Z W 1 v d m V k Q 2 9 s d W 1 u c z E u e + C 5 g O C 4 q u C 4 m e C 4 r S D g u I L g u L L g u K I s O H 0 m c X V v d D s s J n F 1 b 3 Q 7 U 2 V j d G l v b j E v V G F i b G U g N y 9 B d X R v U m V t b 3 Z l Z E N v b H V t b n M x L n v g u J v g u K P g u L T g u K H g u L L g u J M g K O C 4 q + C 4 u O C 5 i e C 4 m S k s O X 0 m c X V v d D s s J n F 1 b 3 Q 7 U 2 V j d G l v b j E v V G F i b G U g N y 9 B d X R v U m V t b 3 Z l Z E N v b H V t b n M x L n v g u K H g u L n g u K X g u I T g u Y j g u L I g K F x 1 M D A y N z A w M C D g u J r g u L L g u J c p L D E w f S Z x d W 9 0 O 1 0 s J n F 1 b 3 Q 7 Q 2 9 s d W 1 u Q 2 9 1 b n Q m c X V v d D s 6 M T E s J n F 1 b 3 Q 7 S 2 V 5 Q 2 9 s d W 1 u T m F t Z X M m c X V v d D s 6 W 1 0 s J n F 1 b 3 Q 7 Q 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S Z W x h d G l v b n N o a X B J b m Z v J n F 1 b 3 Q 7 O l t d f S I g L z 4 8 L 1 N 0 Y W J s Z U V u d H J p Z X M + P C 9 J d G V t P j x J d G V t P j x J d G V t T G 9 j Y X R p b 2 4 + P E l 0 Z W 1 U e X B l P k Z v c m 1 1 b G E 8 L 0 l 0 Z W 1 U e X B l P j x J d G V t U G F 0 a D 5 T Z W N 0 a W 9 u M S 9 U Y W J s Z S U y M D c l M j A o M y k v U 2 9 1 c m N l P C 9 J d G V t U G F 0 a D 4 8 L 0 l 0 Z W 1 M b 2 N h d G l v b j 4 8 U 3 R h Y m x l R W 5 0 c m l l c y A v P j w v S X R l b T 4 8 S X R l b T 4 8 S X R l b U x v Y 2 F 0 a W 9 u P j x J d G V t V H l w Z T 5 G b 3 J t d W x h P C 9 J d G V t V H l w Z T 4 8 S X R l b V B h d G g + U 2 V j d G l v b j E v V G F i b G U l M j A 3 J T I w K D M p L 0 R h d G E 3 P C 9 J d G V t U G F 0 a D 4 8 L 0 l 0 Z W 1 M b 2 N h d G l v b j 4 8 U 3 R h Y m x l R W 5 0 c m l l c y A v P j w v S X R l b T 4 8 S X R l b T 4 8 S X R l b U x v Y 2 F 0 a W 9 u P j x J d G V t V H l w Z T 5 G b 3 J t d W x h P C 9 J d G V t V H l w Z T 4 8 S X R l b V B h d G g + U 2 V j d G l v b j E v V G F i b G U l M j A 3 J T I w K D M p L 0 N o Y W 5 n Z W Q l M j B U e X B l P C 9 J d G V t U G F 0 a D 4 8 L 0 l 0 Z W 1 M b 2 N h d G l v b j 4 8 U 3 R h Y m x l R W 5 0 c m l l c y A v P j w v S X R l b T 4 8 S X R l b T 4 8 S X R l b U x v Y 2 F 0 a W 9 u P j x J d G V t V H l w Z T 5 G b 3 J t d W x h P C 9 J d G V t V H l w Z T 4 8 S X R l b V B h d G g + U 2 V j d G l v b j E v V G F i b G U l M j A 4 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c z M z U 0 N T B a 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U y M C g z K S 9 T b 3 V y Y 2 U 8 L 0 l 0 Z W 1 Q Y X R o P j w v S X R l b U x v Y 2 F 0 a W 9 u P j x T d G F i b G V F b n R y a W V z I C 8 + P C 9 J d G V t P j x J d G V t P j x J d G V t T G 9 j Y X R p b 2 4 + P E l 0 Z W 1 U e X B l P k Z v c m 1 1 b G E 8 L 0 l 0 Z W 1 U e X B l P j x J d G V t U G F 0 a D 5 T Z W N 0 a W 9 u M S 9 U Y W J s Z S U y M D g l M j A o M y k v R G F 0 Y T g 8 L 0 l 0 Z W 1 Q Y X R o P j w v S X R l b U x v Y 2 F 0 a W 9 u P j x T d G F i b G V F b n R y a W V z I C 8 + P C 9 J d G V t P j x J d G V t P j x J d G V t T G 9 j Y X R p b 2 4 + P E l 0 Z W 1 U e X B l P k Z v c m 1 1 b G E 8 L 0 l 0 Z W 1 U e X B l P j x J d G V t U G F 0 a D 5 T Z W N 0 a W 9 u M S 9 U Y W J s Z S U y M D g l M j A o M y k v Q 2 h h b m d l Z C U y M F R 5 c G U 8 L 0 l 0 Z W 1 Q Y X R o P j w v S X R l b U x v Y 2 F 0 a W 9 u P j x T d G F i b G V F b n R y a W V z I C 8 + P C 9 J d G V t P j x J d G V t P j x J d G V t T G 9 j Y X R p b 2 4 + P E l 0 Z W 1 U e X B l P k Z v c m 1 1 b G E 8 L 0 l 0 Z W 1 U e X B l P j x J d G V t U G F 0 a D 5 T Z W N 0 a W 9 u M S 9 U Y W J s Z S U y M D 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z Y 0 N D Y w M F o i I C 8 + P E V u d H J 5 I F R 5 c G U 9 I l J l b G F 0 a W 9 u c 2 h p c E l u Z m 9 D b 2 5 0 Y W l u Z X I i I F Z h b H V l P S J z e y Z x d W 9 0 O 2 N v b H V t b k N v d W 5 0 J n F 1 b 3 Q 7 O j E x L C Z x d W 9 0 O 2 t l e U N v b H V t b k 5 h b W V z J n F 1 b 3 Q 7 O l t d L C Z x d W 9 0 O 3 F 1 Z X J 5 U m V s Y X R p b 2 5 z a G l w c y Z x d W 9 0 O z p b X S w m c X V v d D t j 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0 N v b H V t b k N v d W 5 0 J n F 1 b 3 Q 7 O j E x L C Z x d W 9 0 O 0 t l e U N v b H V t b k 5 h b W V z J n F 1 b 3 Q 7 O l t d L C Z x d W 9 0 O 0 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U m V s Y X R p b 2 5 z a G l w S W 5 m b y Z x d W 9 0 O z p b X X 0 i I C 8 + P C 9 T d G F i b G V F b n R y a W V z P j w v S X R l b T 4 8 S X R l b T 4 8 S X R l b U x v Y 2 F 0 a W 9 u P j x J d G V t V H l w Z T 5 G b 3 J t d W x h P C 9 J d G V t V H l w Z T 4 8 S X R l b V B h d G g + U 2 V j d G l v b j E v V G F i b G U l M j A 5 J T I w K D M p L 1 N v d X J j Z T w v S X R l b V B h d G g + P C 9 J d G V t T G 9 j Y X R p b 2 4 + P F N 0 Y W J s Z U V u d H J p Z X M g L z 4 8 L 0 l 0 Z W 0 + P E l 0 Z W 0 + P E l 0 Z W 1 M b 2 N h d G l v b j 4 8 S X R l b V R 5 c G U + R m 9 y b X V s Y T w v S X R l b V R 5 c G U + P E l 0 Z W 1 Q Y X R o P l N l Y 3 R p b 2 4 x L 1 R h Y m x l J T I w O S U y M C g z K S 9 E Y X R h O T w v S X R l b V B h d G g + P C 9 J d G V t T G 9 j Y X R p b 2 4 + P F N 0 Y W J s Z U V u d H J p Z X M g L z 4 8 L 0 l 0 Z W 0 + P E l 0 Z W 0 + P E l 0 Z W 1 M b 2 N h d G l v b j 4 8 S X R l b V R 5 c G U + R m 9 y b X V s Y T w v S X R l b V R 5 c G U + P E l 0 Z W 1 Q Y X R o P l N l Y 3 R p b 2 4 x L 1 R h Y m x l J T I w O S U y M C g z K S 9 D a G F u Z 2 V k J T I w V H l w 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U y M C g y K T w v S X R l b V B h d G g + P C 9 J d G V t T G 9 j Y X R p b 2 4 + P F N 0 Y W J s Z U V u d H J p Z X M + P E V u d H J 5 I F R 5 c G U 9 I k l z U H J p d m F 0 Z S I g V m F s d W U 9 I m w w I i A v P j x F b n R y e S B U e X B l P S J G a W x s R W 5 h Y m x l Z C I g V m F s d W U 9 I m w x I i A v P j x F b n R y e S B U e X B l P S J G a W x s U 3 R h d H V z I i B W Y W x 1 Z T 0 i c 1 d h a X R p b m d G b 3 J F e G N l b F J l Z n J l c 2 g i I C 8 + P E V u d H J 5 I F R 5 c G U 9 I k Z p b G x D b 2 x 1 b W 5 O Y W 1 l c y I g V m F s d W U 9 I n N b J n F 1 b 3 Q 7 4 L i r 4 L i l 4 L i x 4 L i B 4 L i X 4 L i j 4 L i x 4 L i e 4 L i i 4 L m M L j E m c X V v d D s s J n F 1 b 3 Q 7 4 L m A 4 L i E 4 L i j 4 L i 3 4 L m I 4 L i t 4 L i H 4 L i r 4 L i h 4 L i y 4 L i i J n F 1 b 3 Q 7 L C Z x d W 9 0 O + C 5 g O C 4 m + C 4 t O C 4 l C Z x d W 9 0 O y w m c X V v d D v g u K r g u L n g u I f g u K r g u L j g u J Q m c X V v d D s s J n F 1 b 3 Q 7 4 L i V 4 L m I 4 L i z 4 L i q 4 L i 4 4 L i U J n F 1 b 3 Q 7 L C Z x d W 9 0 O + C 4 p e C 5 i O C 4 s u C 4 q u C 4 u O C 4 l C Z x d W 9 0 O y w m c X V v d D v g u Y D g u J v g u K X g u L X g u Y j g u K L g u J k g 4 L m B 4 L i b 4 L i l 4 L i H J n F 1 b 3 Q 7 L C Z x d W 9 0 O y X g u Y D g u J v g u K X g u L X g u Y j g u K L g u J k g 4 L m B 4 L i b 4 L i l 4 L i H J n F 1 b 3 Q 7 L C Z x d W 9 0 O + C 5 g O C 4 q u C 4 m e C 4 r S D g u I v g u L f g u Y n g u K 0 m c X V v d D s s J n F 1 b 3 Q 7 4 L m A 4 L i q 4 L i Z 4 L i t I O C 4 g u C 4 s u C 4 o i Z x d W 9 0 O y w m c X V v d D v g u J v g u K P g u L T g u K H g u L L g u J M g K O C 4 q + C 4 u O C 5 i e C 4 m S k m c X V v d D s s J n F 1 b 3 Q 7 4 L i h 4 L i 5 4 L i l 4 L i E 4 L m I 4 L i y I C h c d T A w M j c w M D A g 4 L i a 4 L i y 4 L i X K S Z x d W 9 0 O 1 0 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B y a W N l V E J M M i I g L z 4 8 R W 5 0 c n k g V H l w Z T 0 i R m l s b G V k Q 2 9 t c G x l d G V S Z X N 1 b H R U b 1 d v c m t z a G V l d C I g V m F s d W U 9 I m w x I i A v P j x F b n R y e S B U e X B l P S J S Z W N v d m V y e V R h c m d l d F N o Z W V 0 I i B W Y W x 1 Z T 0 i c 1 B y a W N l M i I g L z 4 8 R W 5 0 c n k g V H l w Z T 0 i U m V j b 3 Z l c n l U Y X J n Z X R D b 2 x 1 b W 4 i I F Z h b H V l P S J s M S I g L z 4 8 R W 5 0 c n k g V H l w Z T 0 i U m V j b 3 Z l c n l U Y X J n Z X R S b 3 c i I F Z h b H V l P S J s M S I g L z 4 8 R W 5 0 c n k g V H l w Z T 0 i R m l s b E V y c m 9 y Q 2 9 1 b n Q i I F Z h b H V l P S J s M C I g L z 4 8 R W 5 0 c n k g V H l w Z T 0 i R m l s b E V y c m 9 y Q 2 9 k Z S I g V m F s d W U 9 I n N V b m t u b 3 d u I i A v P j x F b n R y e S B U e X B l P S J R d W V y e U l E I i B W Y W x 1 Z T 0 i c 2 U w Y j B k N j J h L T V i M m U t N G M x N S 1 i M 2 E x L T Y 2 Y m R l N m R i Z T c 1 Z C I g L z 4 8 R W 5 0 c n k g V H l w Z T 0 i R m l s b E x h c 3 R V c G R h d G V k I i B W Y W x 1 Z T 0 i Z D I w M j M t M D Q t M T J U M D U 6 N D c 6 M T E u N z Q x M T k 1 M V o i I C 8 + P E V u d H J 5 I F R 5 c G U 9 I k Z p b G x U Y X J n Z X R O Y W 1 l Q 3 V z d G 9 t a X p l Z C I g V m F s d W U 9 I m w x I i A v P j x F b n R y e S B U e X B l P S J G a W x s V G 9 E Y X R h T W 9 k Z W x F b m F i b G V k I i B W Y W x 1 Z T 0 i b D A i I C 8 + P E V u d H J 5 I F R 5 c G U 9 I k Z p b G x D b 2 x 1 b W 5 U e X B l c y I g V m F s d W U 9 I n N C Z 1 l B Q U F B Q U F B Q U F B Q U F B I i A v P j x F b n R y e S B U e X B l P S J G a W x s T 2 J q Z W N 0 V H l w Z S I g V m F s d W U 9 I n N U Y W J s Z S I g L z 4 8 R W 5 0 c n k g V H l w Z T 0 i R m l s b E N v d W 5 0 I i B W Y W x 1 Z T 0 i b D A 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1 N l Y 3 R p b 2 4 x L + C 5 g O C 4 g e C 4 q e C 4 l e C 4 o + C 5 g e C 4 p e C 4 s O C 4 r e C 4 u O C 4 l e C 4 q u C 4 s u C 4 q + C 4 g e C 4 o + C 4 o + C 4 o e C 4 r e C 4 s u C 4 q + C 4 s u C 4 o y A o Q U d S T y k g X H U w M D N l X H U w M D N l I O C 4 m O C 4 u O C 4 o + C 4 g e C 4 t O C 4 i O C 4 g e C 4 s u C 4 o + C 5 g O C 4 g e C 4 q e C 4 l e C 4 o y A o Q U d S S S k v Q X V 0 b 1 J l b W 9 2 Z W R D b 2 x 1 b W 5 z M S 5 7 4 L i r 4 L i l 4 L i x 4 L i B 4 L i X 4 L i j 4 L i x 4 L i e 4 L i i 4 L m M L j E s M H 0 m c X V v d D s s J n F 1 b 3 Q 7 U 2 V j d G l v b j E v 4 L m A 4 L i B 4 L i p 4 L i V 4 L i j 4 L m B 4 L i l 4 L i w 4 L i t 4 L i 4 4 L i V 4 L i q 4 L i y 4 L i r 4 L i B 4 L i j 4 L i j 4 L i h 4 L i t 4 L i y 4 L i r 4 L i y 4 L i j I C h B R 1 J P K S B c d T A w M 2 V c d T A w M 2 U g 4 L i Y 4 L i 4 4 L i j 4 L i B 4 L i 0 4 L i I 4 L i B 4 L i y 4 L i j 4 L m A 4 L i B 4 L i p 4 L i V 4 L i j I C h B R 1 J J K S 9 B d X R v U m V t b 3 Z l Z E N v b H V t b n M x L n v g u Y D g u I T g u K P g u L f g u Y j g u K 3 g u I f g u K v g u K H g u L L g u K I s M X 0 m c X V v d D s s J n F 1 b 3 Q 7 U 2 V j d G l v b j E v 4 L m A 4 L i B 4 L i p 4 L i V 4 L i j 4 L m B 4 L i l 4 L i w 4 L i t 4 L i 4 4 L i V 4 L i q 4 L i y 4 L i r 4 L i B 4 L i j 4 L i j 4 L i h 4 L i t 4 L i y 4 L i r 4 L i y 4 L i j I C h B R 1 J P K S B c d T A w M 2 V c d T A w M 2 U g 4 L i Y 4 L i 4 4 L i j 4 L i B 4 L i 0 4 L i I 4 L i B 4 L i y 4 L i j 4 L m A 4 L i B 4 L i p 4 L i V 4 L i j I C h B R 1 J J K S 9 B d X R v U m V t b 3 Z l Z E N v b H V t b n M x L n v g u Y D g u J v g u L T g u J Q s M n 0 m c X V v d D s s J n F 1 b 3 Q 7 U 2 V j d G l v b j E v 4 L m A 4 L i B 4 L i p 4 L i V 4 L i j 4 L m B 4 L i l 4 L i w 4 L i t 4 L i 4 4 L i V 4 L i q 4 L i y 4 L i r 4 L i B 4 L i j 4 L i j 4 L i h 4 L i t 4 L i y 4 L i r 4 L i y 4 L i j I C h B R 1 J P K S B c d T A w M 2 V c d T A w M 2 U g 4 L i Y 4 L i 4 4 L i j 4 L i B 4 L i 0 4 L i I 4 L i B 4 L i y 4 L i j 4 L m A 4 L i B 4 L i p 4 L i V 4 L i j I C h B R 1 J J K S 9 B d X R v U m V t b 3 Z l Z E N v b H V t b n M x L n v g u K r g u L n g u I f g u K r g u L j g u J Q s M 3 0 m c X V v d D s s J n F 1 b 3 Q 7 U 2 V j d G l v b j E v 4 L m A 4 L i B 4 L i p 4 L i V 4 L i j 4 L m B 4 L i l 4 L i w 4 L i t 4 L i 4 4 L i V 4 L i q 4 L i y 4 L i r 4 L i B 4 L i j 4 L i j 4 L i h 4 L i t 4 L i y 4 L i r 4 L i y 4 L i j I C h B R 1 J P K S B c d T A w M 2 V c d T A w M 2 U g 4 L i Y 4 L i 4 4 L i j 4 L i B 4 L i 0 4 L i I 4 L i B 4 L i y 4 L i j 4 L m A 4 L i B 4 L i p 4 L i V 4 L i j I C h B R 1 J J K S 9 B d X R v U m V t b 3 Z l Z E N v b H V t b n M x L n v g u J X g u Y j g u L P g u K r g u L j g u J Q s N H 0 m c X V v d D s s J n F 1 b 3 Q 7 U 2 V j d G l v b j E v 4 L m A 4 L i B 4 L i p 4 L i V 4 L i j 4 L m B 4 L i l 4 L i w 4 L i t 4 L i 4 4 L i V 4 L i q 4 L i y 4 L i r 4 L i B 4 L i j 4 L i j 4 L i h 4 L i t 4 L i y 4 L i r 4 L i y 4 L i j I C h B R 1 J P K S B c d T A w M 2 V c d T A w M 2 U g 4 L i Y 4 L i 4 4 L i j 4 L i B 4 L i 0 4 L i I 4 L i B 4 L i y 4 L i j 4 L m A 4 L i B 4 L i p 4 L i V 4 L i j I C h B R 1 J J K S 9 B d X R v U m V t b 3 Z l Z E N v b H V t b n M x L n v g u K X g u Y j g u L L g u K r g u L j g u J Q s N X 0 m c X V v d D s s J n F 1 b 3 Q 7 U 2 V j d G l v b j E v 4 L m A 4 L i B 4 L i p 4 L i V 4 L i j 4 L m B 4 L i l 4 L i w 4 L i t 4 L i 4 4 L i V 4 L i q 4 L i y 4 L i r 4 L i B 4 L i j 4 L i j 4 L i h 4 L i t 4 L i y 4 L i r 4 L i y 4 L i j I C h B R 1 J P K S B c d T A w M 2 V c d T A w M 2 U g 4 L i Y 4 L i 4 4 L i j 4 L i B 4 L i 0 4 L i I 4 L i B 4 L i y 4 L i j 4 L m A 4 L i B 4 L i p 4 L i V 4 L i j I C h B R 1 J J K S 9 B d X R v U m V t b 3 Z l Z E N v b H V t b n M x L n v g u Y D g u J v g u K X g u L X g u Y j g u K L g u J k g 4 L m B 4 L i b 4 L i l 4 L i H L D Z 9 J n F 1 b 3 Q 7 L C Z x d W 9 0 O 1 N l Y 3 R p b 2 4 x L + C 5 g O C 4 g e C 4 q e C 4 l e C 4 o + C 5 g e C 4 p e C 4 s O C 4 r e C 4 u O C 4 l e C 4 q u C 4 s u C 4 q + C 4 g e C 4 o + C 4 o + C 4 o e C 4 r e C 4 s u C 4 q + C 4 s u C 4 o y A o Q U d S T y k g X H U w M D N l X H U w M D N l I O C 4 m O C 4 u O C 4 o + C 4 g e C 4 t O C 4 i O C 4 g e C 4 s u C 4 o + C 5 g O C 4 g e C 4 q e C 4 l e C 4 o y A o Q U d S S S k v Q X V 0 b 1 J l b W 9 2 Z W R D b 2 x 1 b W 5 z M S 5 7 J e C 5 g O C 4 m + C 4 p e C 4 t e C 5 i O C 4 o u C 4 m S D g u Y H g u J v g u K X g u I c s N 3 0 m c X V v d D s s J n F 1 b 3 Q 7 U 2 V j d G l v b j E v 4 L m A 4 L i B 4 L i p 4 L i V 4 L i j 4 L m B 4 L i l 4 L i w 4 L i t 4 L i 4 4 L i V 4 L i q 4 L i y 4 L i r 4 L i B 4 L i j 4 L i j 4 L i h 4 L i t 4 L i y 4 L i r 4 L i y 4 L i j I C h B R 1 J P K S B c d T A w M 2 V c d T A w M 2 U g 4 L i Y 4 L i 4 4 L i j 4 L i B 4 L i 0 4 L i I 4 L i B 4 L i y 4 L i j 4 L m A 4 L i B 4 L i p 4 L i V 4 L i j I C h B R 1 J J K S 9 B d X R v U m V t b 3 Z l Z E N v b H V t b n M x L n v g u Y D g u K r g u J n g u K 0 g 4 L i L 4 L i 3 4 L m J 4 L i t L D h 9 J n F 1 b 3 Q 7 L C Z x d W 9 0 O 1 N l Y 3 R p b 2 4 x L + C 5 g O C 4 g e C 4 q e C 4 l e C 4 o + C 5 g e C 4 p e C 4 s O C 4 r e C 4 u O C 4 l e C 4 q u C 4 s u C 4 q + C 4 g e C 4 o + C 4 o + C 4 o e C 4 r e C 4 s u C 4 q + C 4 s u C 4 o y A o Q U d S T y k g X H U w M D N l X H U w M D N l I O C 4 m O C 4 u O C 4 o + C 4 g e C 4 t O C 4 i O C 4 g e C 4 s u C 4 o + C 5 g O C 4 g e C 4 q e C 4 l e C 4 o y A o Q U d S S S k v Q X V 0 b 1 J l b W 9 2 Z W R D b 2 x 1 b W 5 z M S 5 7 4 L m A 4 L i q 4 L i Z 4 L i t I O C 4 g u C 4 s u C 4 o i w 5 f S Z x d W 9 0 O y w m c X V v d D t T Z W N 0 a W 9 u M S / g u Y D g u I H g u K n g u J X g u K P g u Y H g u K X g u L D g u K 3 g u L j g u J X g u K r g u L L g u K v g u I H g u K P g u K P g u K H g u K 3 g u L L g u K v g u L L g u K M g K E F H U k 8 p I F x 1 M D A z Z V x 1 M D A z Z S D g u J j g u L j g u K P g u I H g u L T g u I j g u I H g u L L g u K P g u Y D g u I H g u K n g u J X g u K M g K E F H U k k p L 0 F 1 d G 9 S Z W 1 v d m V k Q 2 9 s d W 1 u c z E u e + C 4 m + C 4 o + C 4 t O C 4 o e C 4 s u C 4 k y A o 4 L i r 4 L i 4 4 L m J 4 L i Z K S w x M H 0 m c X V v d D s s J n F 1 b 3 Q 7 U 2 V j d G l v b j E v 4 L m A 4 L i B 4 L i p 4 L i V 4 L i j 4 L m B 4 L i l 4 L i w 4 L i t 4 L i 4 4 L i V 4 L i q 4 L i y 4 L i r 4 L i B 4 L i j 4 L i j 4 L i h 4 L i t 4 L i y 4 L i r 4 L i y 4 L i j I C h B R 1 J P K S B c d T A w M 2 V c d T A w M 2 U g 4 L i Y 4 L i 4 4 L i j 4 L i B 4 L i 0 4 L i I 4 L i B 4 L i y 4 L i j 4 L m A 4 L i B 4 L i p 4 L i V 4 L i j I C h B R 1 J J K S 9 B d X R v U m V t b 3 Z l Z E N v b H V t b n M x L n v g u K H g u L n g u K X g u I T g u Y j g u L I g K F x 1 M D A y N z A w M C D g u J r g u L L g u J c p L D E x f S Z x d W 9 0 O 1 0 s J n F 1 b 3 Q 7 Q 2 9 s d W 1 u Q 2 9 1 b n Q m c X V v d D s 6 M T I s J n F 1 b 3 Q 7 S 2 V 5 Q 2 9 s d W 1 u T m F t Z X M m c X V v d D s 6 W 1 0 s J n F 1 b 3 Q 7 Q 2 9 s d W 1 u S W R l b n R p d G l l c y Z x d W 9 0 O z p b J n F 1 b 3 Q 7 U 2 V j d G l v b j E v 4 L m A 4 L i B 4 L i p 4 L i V 4 L i j 4 L m B 4 L i l 4 L i w 4 L i t 4 L i 4 4 L i V 4 L i q 4 L i y 4 L i r 4 L i B 4 L i j 4 L i j 4 L i h 4 L i t 4 L i y 4 L i r 4 L i y 4 L i j I C h B R 1 J P K S B c d T A w M 2 V c d T A w M 2 U g 4 L i Y 4 L i 4 4 L i j 4 L i B 4 L i 0 4 L i I 4 L i B 4 L i y 4 L i j 4 L m A 4 L i B 4 L i p 4 L i V 4 L i j I C h B R 1 J J K S 9 B d X R v U m V t b 3 Z l Z E N v b H V t b n M x L n v g u K v g u K X g u L H g u I H g u J f g u K P g u L H g u J 7 g u K L g u Y w u M S w w f S Z x d W 9 0 O y w m c X V v d D t T Z W N 0 a W 9 u M S / g u Y D g u I H g u K n g u J X g u K P g u Y H g u K X g u L D g u K 3 g u L j g u J X g u K r g u L L g u K v g u I H g u K P g u K P g u K H g u K 3 g u L L g u K v g u L L g u K M g K E F H U k 8 p I F x 1 M D A z Z V x 1 M D A z Z S D g u J j g u L j g u K P g u I H g u L T g u I j g u I H g u L L g u K P g u Y D g u I H g u K n g u J X g u K M g K E F H U k k p L 0 F 1 d G 9 S Z W 1 v d m V k Q 2 9 s d W 1 u c z E u e + C 5 g O C 4 h O C 4 o + C 4 t + C 5 i O C 4 r e C 4 h + C 4 q + C 4 o e C 4 s u C 4 o i w x f S Z x d W 9 0 O y w m c X V v d D t T Z W N 0 a W 9 u M S / g u Y D g u I H g u K n g u J X g u K P g u Y H g u K X g u L D g u K 3 g u L j g u J X g u K r g u L L g u K v g u I H g u K P g u K P g u K H g u K 3 g u L L g u K v g u L L g u K M g K E F H U k 8 p I F x 1 M D A z Z V x 1 M D A z Z S D g u J j g u L j g u K P g u I H g u L T g u I j g u I H g u L L g u K P g u Y D g u I H g u K n g u J X g u K M g K E F H U k k p L 0 F 1 d G 9 S Z W 1 v d m V k Q 2 9 s d W 1 u c z E u e + C 5 g O C 4 m + C 4 t O C 4 l C w y f S Z x d W 9 0 O y w m c X V v d D t T Z W N 0 a W 9 u M S / g u Y D g u I H g u K n g u J X g u K P g u Y H g u K X g u L D g u K 3 g u L j g u J X g u K r g u L L g u K v g u I H g u K P g u K P g u K H g u K 3 g u L L g u K v g u L L g u K M g K E F H U k 8 p I F x 1 M D A z Z V x 1 M D A z Z S D g u J j g u L j g u K P g u I H g u L T g u I j g u I H g u L L g u K P g u Y D g u I H g u K n g u J X g u K M g K E F H U k k p L 0 F 1 d G 9 S Z W 1 v d m V k Q 2 9 s d W 1 u c z E u e + C 4 q u C 4 u e C 4 h + C 4 q u C 4 u O C 4 l C w z f S Z x d W 9 0 O y w m c X V v d D t T Z W N 0 a W 9 u M S / g u Y D g u I H g u K n g u J X g u K P g u Y H g u K X g u L D g u K 3 g u L j g u J X g u K r g u L L g u K v g u I H g u K P g u K P g u K H g u K 3 g u L L g u K v g u L L g u K M g K E F H U k 8 p I F x 1 M D A z Z V x 1 M D A z Z S D g u J j g u L j g u K P g u I H g u L T g u I j g u I H g u L L g u K P g u Y D g u I H g u K n g u J X g u K M g K E F H U k k p L 0 F 1 d G 9 S Z W 1 v d m V k Q 2 9 s d W 1 u c z E u e + C 4 l e C 5 i O C 4 s + C 4 q u C 4 u O C 4 l C w 0 f S Z x d W 9 0 O y w m c X V v d D t T Z W N 0 a W 9 u M S / g u Y D g u I H g u K n g u J X g u K P g u Y H g u K X g u L D g u K 3 g u L j g u J X g u K r g u L L g u K v g u I H g u K P g u K P g u K H g u K 3 g u L L g u K v g u L L g u K M g K E F H U k 8 p I F x 1 M D A z Z V x 1 M D A z Z S D g u J j g u L j g u K P g u I H g u L T g u I j g u I H g u L L g u K P g u Y D g u I H g u K n g u J X g u K M g K E F H U k k p L 0 F 1 d G 9 S Z W 1 v d m V k Q 2 9 s d W 1 u c z E u e + C 4 p e C 5 i O C 4 s u C 4 q u C 4 u O C 4 l C w 1 f S Z x d W 9 0 O y w m c X V v d D t T Z W N 0 a W 9 u M S / g u Y D g u I H g u K n g u J X g u K P g u Y H g u K X g u L D g u K 3 g u L j g u J X g u K r g u L L g u K v g u I H g u K P g u K P g u K H g u K 3 g u L L g u K v g u L L g u K M g K E F H U k 8 p I F x 1 M D A z Z V x 1 M D A z Z S D g u J j g u L j g u K P g u I H g u L T g u I j g u I H g u L L g u K P g u Y D g u I H g u K n g u J X g u K M g K E F H U k k p L 0 F 1 d G 9 S Z W 1 v d m V k Q 2 9 s d W 1 u c z E u e + C 5 g O C 4 m + C 4 p e C 4 t e C 5 i O C 4 o u C 4 m S D g u Y H g u J v g u K X g u I c s N n 0 m c X V v d D s s J n F 1 b 3 Q 7 U 2 V j d G l v b j E v 4 L m A 4 L i B 4 L i p 4 L i V 4 L i j 4 L m B 4 L i l 4 L i w 4 L i t 4 L i 4 4 L i V 4 L i q 4 L i y 4 L i r 4 L i B 4 L i j 4 L i j 4 L i h 4 L i t 4 L i y 4 L i r 4 L i y 4 L i j I C h B R 1 J P K S B c d T A w M 2 V c d T A w M 2 U g 4 L i Y 4 L i 4 4 L i j 4 L i B 4 L i 0 4 L i I 4 L i B 4 L i y 4 L i j 4 L m A 4 L i B 4 L i p 4 L i V 4 L i j I C h B R 1 J J K S 9 B d X R v U m V t b 3 Z l Z E N v b H V t b n M x L n s l 4 L m A 4 L i b 4 L i l 4 L i 1 4 L m I 4 L i i 4 L i Z I O C 5 g e C 4 m + C 4 p e C 4 h y w 3 f S Z x d W 9 0 O y w m c X V v d D t T Z W N 0 a W 9 u M S / g u Y D g u I H g u K n g u J X g u K P g u Y H g u K X g u L D g u K 3 g u L j g u J X g u K r g u L L g u K v g u I H g u K P g u K P g u K H g u K 3 g u L L g u K v g u L L g u K M g K E F H U k 8 p I F x 1 M D A z Z V x 1 M D A z Z S D g u J j g u L j g u K P g u I H g u L T g u I j g u I H g u L L g u K P g u Y D g u I H g u K n g u J X g u K M g K E F H U k k p L 0 F 1 d G 9 S Z W 1 v d m V k Q 2 9 s d W 1 u c z E u e + C 5 g O C 4 q u C 4 m e C 4 r S D g u I v g u L f g u Y n g u K 0 s O H 0 m c X V v d D s s J n F 1 b 3 Q 7 U 2 V j d G l v b j E v 4 L m A 4 L i B 4 L i p 4 L i V 4 L i j 4 L m B 4 L i l 4 L i w 4 L i t 4 L i 4 4 L i V 4 L i q 4 L i y 4 L i r 4 L i B 4 L i j 4 L i j 4 L i h 4 L i t 4 L i y 4 L i r 4 L i y 4 L i j I C h B R 1 J P K S B c d T A w M 2 V c d T A w M 2 U g 4 L i Y 4 L i 4 4 L i j 4 L i B 4 L i 0 4 L i I 4 L i B 4 L i y 4 L i j 4 L m A 4 L i B 4 L i p 4 L i V 4 L i j I C h B R 1 J J K S 9 B d X R v U m V t b 3 Z l Z E N v b H V t b n M x L n v g u Y D g u K r g u J n g u K 0 g 4 L i C 4 L i y 4 L i i L D l 9 J n F 1 b 3 Q 7 L C Z x d W 9 0 O 1 N l Y 3 R p b 2 4 x L + C 5 g O C 4 g e C 4 q e C 4 l e C 4 o + C 5 g e C 4 p e C 4 s O C 4 r e C 4 u O C 4 l e C 4 q u C 4 s u C 4 q + C 4 g e C 4 o + C 4 o + C 4 o e C 4 r e C 4 s u C 4 q + C 4 s u C 4 o y A o Q U d S T y k g X H U w M D N l X H U w M D N l I O C 4 m O C 4 u O C 4 o + C 4 g e C 4 t O C 4 i O C 4 g e C 4 s u C 4 o + C 5 g O C 4 g e C 4 q e C 4 l e C 4 o y A o Q U d S S S k v Q X V 0 b 1 J l b W 9 2 Z W R D b 2 x 1 b W 5 z M S 5 7 4 L i b 4 L i j 4 L i 0 4 L i h 4 L i y 4 L i T I C j g u K v g u L j g u Y n g u J k p L D E w f S Z x d W 9 0 O y w m c X V v d D t T Z W N 0 a W 9 u M S / g u Y D g u I H g u K n g u J X g u K P g u Y H g u K X g u L D g u K 3 g u L j g u J X g u K r g u L L g u K v g u I H g u K P g u K P g u K H g u K 3 g u L L g u K v g u L L g u K M g K E F H U k 8 p I F x 1 M D A z Z V x 1 M D A z Z S D g u J j g u L j g u K P g u I H g u L T g u I j g u I H g u L L g u K P g u Y D g u I H g u K n g u J X g u K M g K E F H U k k p L 0 F 1 d G 9 S Z W 1 v d m V k Q 2 9 s d W 1 u c z E u e + C 4 o e C 4 u e C 4 p e C 4 h O C 5 i O C 4 s i A o X H U w M D I 3 M D A w I O C 4 m u C 4 s u C 4 l y k s M T F 9 J n F 1 b 3 Q 7 X S w m c X V v d D t S Z W x h d G l v b n N o a X B J b m Z v J n F 1 b 3 Q 7 O l t d f S 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R h d G E y 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N o Y W 5 n Z W Q l M j B U e X B 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F w c G V u Z G V k J T I w U X V l c n k 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Q X B w Z W 5 k Z W Q l M j B R d W V y e T E 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3 B s a X Q l M j B D b 2 x 1 b W 4 l M j B i e S U y M E R l b G l t a X R l c j 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U y M C g y K S 9 D a G F u Z 2 V k J T I w V H l w Z T E 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m V u Y W 1 l Z C U y M E N v b H V t b n M 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M 5 N T g y N z N a I i A v P j x F b n R y e S B U e X B l P S J S Z W x h d G l v b n N o a X B J b m Z v Q 2 9 u d G F p b m V y I i B W Y W x 1 Z T 0 i c 3 s m c X V v d D t j b 2 x 1 b W 5 D b 3 V u d C Z x d W 9 0 O z o x M S w m c X V v d D t r Z X l D b 2 x 1 b W 5 O Y W 1 l c y Z x d W 9 0 O z p b X S w m c X V v d D t x d W V y e V J l b G F 0 a W 9 u c 2 h p c H M m c X V v d D s 6 W 1 0 s J n F 1 b 3 Q 7 Y 2 9 s d W 1 u S W R l b n R p d G l l c y Z x d W 9 0 O z p b J n F 1 b 3 Q 7 U 2 V j d G l v b j E v 4 L m A 4 L i B 4 L i p 4 L i V 4 L i j 4 L m B 4 L i l 4 L i w 4 L i t 4 L i 4 4 L i V 4 L i q 4 L i y 4 L i r 4 L i B 4 L i j 4 L i j 4 L i h 4 L i t 4 L i y 4 L i r 4 L i y 4 L i j I C h B R 1 J P K S B c d T A w M 2 V c d T A w M 2 U g 4 L i t 4 L i y 4 L i r 4 L i y 4 L i j 4 L m B 4 L i l 4 L i w 4 L m A 4 L i E 4 L i j 4 L i 3 4 L m I 4 L i t 4 L i H 4 L i U 4 L i 3 4 L m I 4 L i h I C h G T 0 9 E K S 9 B d X R v U m V t b 3 Z l Z E N v b H V t b n M x L n v g u K v g u K X g u L H g u I H g u J f g u K P g u L H g u J 7 g u K L g u Y w s M H 0 m c X V v d D s s J n F 1 b 3 Q 7 U 2 V j d G l v b j E v 4 L m A 4 L i B 4 L i p 4 L i V 4 L i j 4 L m B 4 L i l 4 L i w 4 L i t 4 L i 4 4 L i V 4 L i q 4 L i y 4 L i r 4 L i B 4 L i j 4 L i j 4 L i h 4 L i t 4 L i y 4 L i r 4 L i y 4 L i j I C h B R 1 J P K S B c d T A w M 2 V c d T A w M 2 U g 4 L i t 4 L i y 4 L i r 4 L i y 4 L i j 4 L m B 4 L i l 4 L i w 4 L m A 4 L i E 4 L i j 4 L i 3 4 L m I 4 L i t 4 L i H 4 L i U 4 L i 3 4 L m I 4 L i h I C h G T 0 9 E K S 9 B d X R v U m V t b 3 Z l Z E N v b H V t b n M x L n v g u Y D g u J v g u L T g u J Q s M X 0 m c X V v d D s s J n F 1 b 3 Q 7 U 2 V j d G l v b j E v 4 L m A 4 L i B 4 L i p 4 L i V 4 L i j 4 L m B 4 L i l 4 L i w 4 L i t 4 L i 4 4 L i V 4 L i q 4 L i y 4 L i r 4 L i B 4 L i j 4 L i j 4 L i h 4 L i t 4 L i y 4 L i r 4 L i y 4 L i j I C h B R 1 J P K S B c d T A w M 2 V c d T A w M 2 U g 4 L i t 4 L i y 4 L i r 4 L i y 4 L i j 4 L m B 4 L i l 4 L i w 4 L m A 4 L i E 4 L i j 4 L i 3 4 L m I 4 L i t 4 L i H 4 L i U 4 L i 3 4 L m I 4 L i h I C h G T 0 9 E K S 9 B d X R v U m V t b 3 Z l Z E N v b H V t b n M x L n v g u K r g u L n g u I f g u K r g u L j g u J Q s M n 0 m c X V v d D s s J n F 1 b 3 Q 7 U 2 V j d G l v b j E v 4 L m A 4 L i B 4 L i p 4 L i V 4 L i j 4 L m B 4 L i l 4 L i w 4 L i t 4 L i 4 4 L i V 4 L i q 4 L i y 4 L i r 4 L i B 4 L i j 4 L i j 4 L i h 4 L i t 4 L i y 4 L i r 4 L i y 4 L i j I C h B R 1 J P K S B c d T A w M 2 V c d T A w M 2 U g 4 L i t 4 L i y 4 L i r 4 L i y 4 L i j 4 L m B 4 L i l 4 L i w 4 L m A 4 L i E 4 L i j 4 L i 3 4 L m I 4 L i t 4 L i H 4 L i U 4 L i 3 4 L m I 4 L i h I C h G T 0 9 E K S 9 B d X R v U m V t b 3 Z l Z E N v b H V t b n M x L n v g u J X g u Y j g u L P g u K r g u L j g u J Q s M 3 0 m c X V v d D s s J n F 1 b 3 Q 7 U 2 V j d G l v b j E v 4 L m A 4 L i B 4 L i p 4 L i V 4 L i j 4 L m B 4 L i l 4 L i w 4 L i t 4 L i 4 4 L i V 4 L i q 4 L i y 4 L i r 4 L i B 4 L i j 4 L i j 4 L i h 4 L i t 4 L i y 4 L i r 4 L i y 4 L i j I C h B R 1 J P K S B c d T A w M 2 V c d T A w M 2 U g 4 L i t 4 L i y 4 L i r 4 L i y 4 L i j 4 L m B 4 L i l 4 L i w 4 L m A 4 L i E 4 L i j 4 L i 3 4 L m I 4 L i t 4 L i H 4 L i U 4 L i 3 4 L m I 4 L i h I C h G T 0 9 E K S 9 B d X R v U m V t b 3 Z l Z E N v b H V t b n M x L n v g u K X g u Y j g u L L g u K r g u L j g u J Q s N H 0 m c X V v d D s s J n F 1 b 3 Q 7 U 2 V j d G l v b j E v 4 L m A 4 L i B 4 L i p 4 L i V 4 L i j 4 L m B 4 L i l 4 L i w 4 L i t 4 L i 4 4 L i V 4 L i q 4 L i y 4 L i r 4 L i B 4 L i j 4 L i j 4 L i h 4 L i t 4 L i y 4 L i r 4 L i y 4 L i j I C h B R 1 J P K S B c d T A w M 2 V c d T A w M 2 U g 4 L i t 4 L i y 4 L i r 4 L i y 4 L i j 4 L m B 4 L i l 4 L i w 4 L m A 4 L i E 4 L i j 4 L i 3 4 L m I 4 L i t 4 L i H 4 L i U 4 L i 3 4 L m I 4 L i h I C h G T 0 9 E K S 9 B d X R v U m V t b 3 Z l Z E N v b H V t b n M x L n v g u Y D g u J v g u K X g u L X g u Y j g u K L g u J k g 4 L m B 4 L i b 4 L i l 4 L i H L D V 9 J n F 1 b 3 Q 7 L C Z x d W 9 0 O 1 N l Y 3 R p b 2 4 x L + C 5 g O C 4 g e C 4 q e C 4 l e C 4 o + C 5 g e C 4 p e C 4 s O C 4 r e C 4 u O C 4 l e C 4 q u C 4 s u C 4 q + C 4 g e C 4 o + C 4 o + C 4 o e C 4 r e C 4 s u C 4 q + C 4 s u C 4 o y A o Q U d S T y k g X H U w M D N l X H U w M D N l I O C 4 r e C 4 s u C 4 q + C 4 s u C 4 o + C 5 g e C 4 p e C 4 s O C 5 g O C 4 h O C 4 o + C 4 t + C 5 i O C 4 r e C 4 h + C 4 l O C 4 t + C 5 i O C 4 o S A o R k 9 P R C k v Q X V 0 b 1 J l b W 9 2 Z W R D b 2 x 1 b W 5 z M S 5 7 J e C 5 g O C 4 m + C 4 p e C 4 t e C 5 i O C 4 o u C 4 m S D g u Y H g u J v g u K X g u I c s N n 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L 4 L i 3 4 L m J 4 L i t L D d 9 J n F 1 b 3 Q 7 L C Z x d W 9 0 O 1 N l Y 3 R p b 2 4 x L + C 5 g O C 4 g e C 4 q e C 4 l e C 4 o + C 5 g e C 4 p e C 4 s O C 4 r e C 4 u O C 4 l e C 4 q u C 4 s u C 4 q + C 4 g e C 4 o + C 4 o + C 4 o e C 4 r e C 4 s u C 4 q + C 4 s u C 4 o y A o Q U d S T y k g X H U w M D N l X H U w M D N l I O C 4 r e C 4 s u C 4 q + C 4 s u C 4 o + C 5 g e C 4 p e C 4 s O C 5 g O C 4 h O C 4 o + C 4 t + C 5 i O C 4 r e C 4 h + C 4 l O C 4 t + C 5 i O C 4 o S A o R k 9 P R C k v Q X V 0 b 1 J l b W 9 2 Z W R D b 2 x 1 b W 5 z M S 5 7 4 L m A 4 L i q 4 L i Z 4 L i t I O C 4 g u C 4 s u C 4 o i w 4 f S Z x d W 9 0 O y w m c X V v d D t T Z W N 0 a W 9 u M S / g u Y D g u I H g u K n g u J X g u K P g u Y H g u K X g u L D g u K 3 g u L j g u J X g u K r g u L L g u K v g u I H g u K P g u K P g u K H g u K 3 g u L L g u K v g u L L g u K M g K E F H U k 8 p I F x 1 M D A z Z V x 1 M D A z Z S D g u K 3 g u L L g u K v g u L L g u K P g u Y H g u K X g u L D g u Y D g u I T g u K P g u L f g u Y j g u K 3 g u I f g u J T g u L f g u Y j g u K E g K E Z P T 0 Q p L 0 F 1 d G 9 S Z W 1 v d m V k Q 2 9 s d W 1 u c z E u e + C 4 m + C 4 o + C 4 t O C 4 o e C 4 s u C 4 k y A o 4 L i r 4 L i 4 4 L m J 4 L i Z K S w 5 f S Z x d W 9 0 O y w m c X V v d D t T Z W N 0 a W 9 u M S / g u Y D g u I H g u K n g u J X g u K P g u Y H g u K X g u L D g u K 3 g u L j g u J X g u K r g u L L g u K v g u I H g u K P g u K P g u K H g u K 3 g u L L g u K v g u L L g u K M g K E F H U k 8 p I F x 1 M D A z Z V x 1 M D A z Z S D g u K 3 g u L L g u K v g u L L g u K P g u Y H g u K X g u L D g u Y D g u I T g u K P g u L f g u Y j g u K 3 g u I f g u J T g u L f g u Y j g u K E g K E Z P T 0 Q p L 0 F 1 d G 9 S Z W 1 v d m V k Q 2 9 s d W 1 u c z E u e + C 4 o e C 4 u e C 4 p e C 4 h O C 5 i O C 4 s i A o X H U w M D I 3 M D A w I O C 4 m u C 4 s u C 4 l y k s M T B 9 J n F 1 b 3 Q 7 X S w m c X V v d D t D b 2 x 1 b W 5 D b 3 V u d C Z x d W 9 0 O z o x M S w m c X V v d D t L Z X l D b 2 x 1 b W 5 O Y W 1 l c y Z x d W 9 0 O z p b X S w m c X V v d D t D b 2 x 1 b W 5 J Z G V u d G l 0 a W V z J n F 1 b 3 Q 7 O l s m c X V v d D t T Z W N 0 a W 9 u M S / g u Y D g u I H g u K n g u J X g u K P g u Y H g u K X g u L D g u K 3 g u L j g u J X g u K r g u L L g u K v g u I H g u K P g u K P g u K H g u K 3 g u L L g u K v g u L L g u K M g K E F H U k 8 p I F x 1 M D A z Z V x 1 M D A z Z S D g u K 3 g u L L g u K v g u L L g u K P g u Y H g u K X g u L D g u Y D g u I T g u K P g u L f g u Y j g u K 3 g u I f g u J T g u L f g u Y j g u K E g K E Z P T 0 Q p L 0 F 1 d G 9 S Z W 1 v d m V k Q 2 9 s d W 1 u c z E u e + C 4 q + C 4 p e C 4 s e C 4 g e C 4 l + C 4 o + C 4 s e C 4 n u C 4 o u C 5 j C w w f S Z x d W 9 0 O y w m c X V v d D t T Z W N 0 a W 9 u M S / g u Y D g u I H g u K n g u J X g u K P g u Y H g u K X g u L D g u K 3 g u L j g u J X g u K r g u L L g u K v g u I H g u K P g u K P g u K H g u K 3 g u L L g u K v g u L L g u K M g K E F H U k 8 p I F x 1 M D A z Z V x 1 M D A z Z S D g u K 3 g u L L g u K v g u L L g u K P g u Y H g u K X g u L D g u Y D g u I T g u K P g u L f g u Y j g u K 3 g u I f g u J T g u L f g u Y j g u K E g K E Z P T 0 Q p L 0 F 1 d G 9 S Z W 1 v d m V k Q 2 9 s d W 1 u c z E u e + C 5 g O C 4 m + C 4 t O C 4 l C w x f S Z x d W 9 0 O y w m c X V v d D t T Z W N 0 a W 9 u M S / g u Y D g u I H g u K n g u J X g u K P g u Y H g u K X g u L D g u K 3 g u L j g u J X g u K r g u L L g u K v g u I H g u K P g u K P g u K H g u K 3 g u L L g u K v g u L L g u K M g K E F H U k 8 p I F x 1 M D A z Z V x 1 M D A z Z S D g u K 3 g u L L g u K v g u L L g u K P g u Y H g u K X g u L D g u Y D g u I T g u K P g u L f g u Y j g u K 3 g u I f g u J T g u L f g u Y j g u K E g K E Z P T 0 Q p L 0 F 1 d G 9 S Z W 1 v d m V k Q 2 9 s d W 1 u c z E u e + C 4 q u C 4 u e C 4 h + C 4 q u C 4 u O C 4 l C w y f S Z x d W 9 0 O y w m c X V v d D t T Z W N 0 a W 9 u M S / g u Y D g u I H g u K n g u J X g u K P g u Y H g u K X g u L D g u K 3 g u L j g u J X g u K r g u L L g u K v g u I H g u K P g u K P g u K H g u K 3 g u L L g u K v g u L L g u K M g K E F H U k 8 p I F x 1 M D A z Z V x 1 M D A z Z S D g u K 3 g u L L g u K v g u L L g u K P g u Y H g u K X g u L D g u Y D g u I T g u K P g u L f g u Y j g u K 3 g u I f g u J T g u L f g u Y j g u K E g K E Z P T 0 Q p L 0 F 1 d G 9 S Z W 1 v d m V k Q 2 9 s d W 1 u c z E u e + C 4 l e C 5 i O C 4 s + C 4 q u C 4 u O C 4 l C w z f S Z x d W 9 0 O y w m c X V v d D t T Z W N 0 a W 9 u M S / g u Y D g u I H g u K n g u J X g u K P g u Y H g u K X g u L D g u K 3 g u L j g u J X g u K r g u L L g u K v g u I H g u K P g u K P g u K H g u K 3 g u L L g u K v g u L L g u K M g K E F H U k 8 p I F x 1 M D A z Z V x 1 M D A z Z S D g u K 3 g u L L g u K v g u L L g u K P g u Y H g u K X g u L D g u Y D g u I T g u K P g u L f g u Y j g u K 3 g u I f g u J T g u L f g u Y j g u K E g K E Z P T 0 Q p L 0 F 1 d G 9 S Z W 1 v d m V k Q 2 9 s d W 1 u c z E u e + C 4 p e C 5 i O C 4 s u C 4 q u C 4 u O C 4 l C w 0 f S Z x d W 9 0 O y w m c X V v d D t T Z W N 0 a W 9 u M S / g u Y D g u I H g u K n g u J X g u K P g u Y H g u K X g u L D g u K 3 g u L j g u J X g u K r g u L L g u K v g u I H g u K P g u K P g u K H g u K 3 g u L L g u K v g u L L g u K M g K E F H U k 8 p I F x 1 M D A z Z V x 1 M D A z Z S D g u K 3 g u L L g u K v g u L L g u K P g u Y H g u K X g u L D g u Y D g u I T g u K P g u L f g u Y j g u K 3 g u I f g u J T g u L f g u Y j g u K E g K E Z P T 0 Q p L 0 F 1 d G 9 S Z W 1 v d m V k Q 2 9 s d W 1 u c z E u e + C 5 g O C 4 m + C 4 p e C 4 t e C 5 i O C 4 o u C 4 m S D g u Y H g u J v g u K X g u I c s N X 0 m c X V v d D s s J n F 1 b 3 Q 7 U 2 V j d G l v b j E v 4 L m A 4 L i B 4 L i p 4 L i V 4 L i j 4 L m B 4 L i l 4 L i w 4 L i t 4 L i 4 4 L i V 4 L i q 4 L i y 4 L i r 4 L i B 4 L i j 4 L i j 4 L i h 4 L i t 4 L i y 4 L i r 4 L i y 4 L i j I C h B R 1 J P K S B c d T A w M 2 V c d T A w M 2 U g 4 L i t 4 L i y 4 L i r 4 L i y 4 L i j 4 L m B 4 L i l 4 L i w 4 L m A 4 L i E 4 L i j 4 L i 3 4 L m I 4 L i t 4 L i H 4 L i U 4 L i 3 4 L m I 4 L i h I C h G T 0 9 E K S 9 B d X R v U m V t b 3 Z l Z E N v b H V t b n M x L n s l 4 L m A 4 L i b 4 L i l 4 L i 1 4 L m I 4 L i i 4 L i Z I O C 5 g e C 4 m + C 4 p e C 4 h y w 2 f S Z x d W 9 0 O y w m c X V v d D t T Z W N 0 a W 9 u M S / g u Y D g u I H g u K n g u J X g u K P g u Y H g u K X g u L D g u K 3 g u L j g u J X g u K r g u L L g u K v g u I H g u K P g u K P g u K H g u K 3 g u L L g u K v g u L L g u K M g K E F H U k 8 p I F x 1 M D A z Z V x 1 M D A z Z S D g u K 3 g u L L g u K v g u L L g u K P g u Y H g u K X g u L D g u Y D g u I T g u K P g u L f g u Y j g u K 3 g u I f g u J T g u L f g u Y j g u K E g K E Z P T 0 Q p L 0 F 1 d G 9 S Z W 1 v d m V k Q 2 9 s d W 1 u c z E u e + C 5 g O C 4 q u C 4 m e C 4 r S D g u I v g u L f g u Y n g u K 0 s N 3 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C 4 L i y 4 L i i L D h 9 J n F 1 b 3 Q 7 L C Z x d W 9 0 O 1 N l Y 3 R p b 2 4 x L + C 5 g O C 4 g e C 4 q e C 4 l e C 4 o + C 5 g e C 4 p e C 4 s O C 4 r e C 4 u O C 4 l e C 4 q u C 4 s u C 4 q + C 4 g e C 4 o + C 4 o + C 4 o e C 4 r e C 4 s u C 4 q + C 4 s u C 4 o y A o Q U d S T y k g X H U w M D N l X H U w M D N l I O C 4 r e C 4 s u C 4 q + C 4 s u C 4 o + C 5 g e C 4 p e C 4 s O C 5 g O C 4 h O C 4 o + C 4 t + C 5 i O C 4 r e C 4 h + C 4 l O C 4 t + C 5 i O C 4 o S A o R k 9 P R C k v Q X V 0 b 1 J l b W 9 2 Z W R D b 2 x 1 b W 5 z M S 5 7 4 L i b 4 L i j 4 L i 0 4 L i h 4 L i y 4 L i T I C j g u K v g u L j g u Y n g u J k p L D l 9 J n F 1 b 3 Q 7 L C Z x d W 9 0 O 1 N l Y 3 R p b 2 4 x L + C 5 g O C 4 g e C 4 q e C 4 l e C 4 o + C 5 g e C 4 p e C 4 s O C 4 r e C 4 u O C 4 l e C 4 q u C 4 s u C 4 q + C 4 g e C 4 o + C 4 o + C 4 o e C 4 r e C 4 s u C 4 q + C 4 s u C 4 o y A o Q U d S T y k g X H U w M D N l X H U w M D N l I O C 4 r e C 4 s u C 4 q + C 4 s u C 4 o + C 5 g e C 4 p e C 4 s O C 5 g O C 4 h O C 4 o + C 4 t + C 5 i O C 4 r e C 4 h + C 4 l O C 4 t + C 5 i O C 4 o S A o R k 9 P R C 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S U y M C g 0 K S 9 T b 3 V y Y 2 U 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v R G F 0 Y T M 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v Q 2 h h b m d l Z C U y M F R 5 c G 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0 N z g 2 N j I w W i I g L z 4 8 R W 5 0 c n k g V H l w Z T 0 i U m V s Y X R p b 2 5 z a G l w S W 5 m b 0 N v b n R h a W 5 l c i I g V m F s d W U 9 I n N 7 J n F 1 b 3 Q 7 Y 2 9 s d W 1 u Q 2 9 1 b n Q m c X V v d D s 6 M T E s J n F 1 b 3 Q 7 a 2 V 5 Q 2 9 s d W 1 u T m F t Z X M m c X V v d D s 6 W 1 0 s J n F 1 b 3 Q 7 c X V l c n l S Z W x h d G l v b n N o a X B z J n F 1 b 3 Q 7 O l t d L C Z x d W 9 0 O 2 N v b H V t b k l k Z W 5 0 a X R p Z X M m c X V v d D s 6 W y Z x d W 9 0 O 1 N l Y 3 R p b 2 4 x L + C 5 g O C 4 l + C 4 h O C 5 g u C 4 m e C 5 g u C 4 p e C 4 o u C 4 t S A o V E V D S C k g X H U w M D N l X H U w M D N l I O C 5 g O C 4 l + C 4 h O C 5 g u C 4 m e C 5 g u C 4 p e C 4 o u C 4 t e C 4 q u C 4 s u C 4 o + C 4 q u C 4 m e C 5 g O C 4 l + C 4 q O C 5 g e C 4 p e C 4 s O C 4 g e C 4 s u C 4 o + C 4 q u C 4 t + C 5 i O C 4 r e C 4 q u C 4 s u C 4 o y A o S U N U K S 9 B d X R v U m V t b 3 Z l Z E N v b H V t b n M x L n v g u K v g u K X g u L H g u I H g u J f g u K P g u L H g u J 7 g u K L g u Y w s M H 0 m c X V v d D s s J n F 1 b 3 Q 7 U 2 V j d G l v b j E v 4 L m A 4 L i X 4 L i E 4 L m C 4 L i Z 4 L m C 4 L i l 4 L i i 4 L i 1 I C h U R U N I K S B c d T A w M 2 V c d T A w M 2 U g 4 L m A 4 L i X 4 L i E 4 L m C 4 L i Z 4 L m C 4 L i l 4 L i i 4 L i 1 4 L i q 4 L i y 4 L i j 4 L i q 4 L i Z 4 L m A 4 L i X 4 L i o 4 L m B 4 L i l 4 L i w 4 L i B 4 L i y 4 L i j 4 L i q 4 L i 3 4 L m I 4 L i t 4 L i q 4 L i y 4 L i j I C h J Q 1 Q p L 0 F 1 d G 9 S Z W 1 v d m V k Q 2 9 s d W 1 u c z E u e + C 5 g O C 4 m + C 4 t O C 4 l C w x f S Z x d W 9 0 O y w m c X V v d D t T Z W N 0 a W 9 u M S / g u Y D g u J f g u I T g u Y L g u J n g u Y L g u K X g u K L g u L U g K F R F Q 0 g p I F x 1 M D A z Z V x 1 M D A z Z S D g u Y D g u J f g u I T g u Y L g u J n g u Y L g u K X g u K L g u L X g u K r g u L L g u K P g u K r g u J n g u Y D g u J f g u K j g u Y H g u K X g u L D g u I H g u L L g u K P g u K r g u L f g u Y j g u K 3 g u K r g u L L g u K M g K E l D V C k v Q X V 0 b 1 J l b W 9 2 Z W R D b 2 x 1 b W 5 z M S 5 7 4 L i q 4 L i 5 4 L i H 4 L i q 4 L i 4 4 L i U L D J 9 J n F 1 b 3 Q 7 L C Z x d W 9 0 O 1 N l Y 3 R p b 2 4 x L + C 5 g O C 4 l + C 4 h O C 5 g u C 4 m e C 5 g u C 4 p e C 4 o u C 4 t S A o V E V D S C k g X H U w M D N l X H U w M D N l I O C 5 g O C 4 l + C 4 h O C 5 g u C 4 m e C 5 g u C 4 p e C 4 o u C 4 t e C 4 q u C 4 s u C 4 o + C 4 q u C 4 m e C 5 g O C 4 l + C 4 q O C 5 g e C 4 p e C 4 s O C 4 g e C 4 s u C 4 o + C 4 q u C 4 t + C 5 i O C 4 r e C 4 q u C 4 s u C 4 o y A o S U N U K S 9 B d X R v U m V t b 3 Z l Z E N v b H V t b n M x L n v g u J X g u Y j g u L P g u K r g u L j g u J Q s M 3 0 m c X V v d D s s J n F 1 b 3 Q 7 U 2 V j d G l v b j E v 4 L m A 4 L i X 4 L i E 4 L m C 4 L i Z 4 L m C 4 L i l 4 L i i 4 L i 1 I C h U R U N I K S B c d T A w M 2 V c d T A w M 2 U g 4 L m A 4 L i X 4 L i E 4 L m C 4 L i Z 4 L m C 4 L i l 4 L i i 4 L i 1 4 L i q 4 L i y 4 L i j 4 L i q 4 L i Z 4 L m A 4 L i X 4 L i o 4 L m B 4 L i l 4 L i w 4 L i B 4 L i y 4 L i j 4 L i q 4 L i 3 4 L m I 4 L i t 4 L i q 4 L i y 4 L i j I C h J Q 1 Q p L 0 F 1 d G 9 S Z W 1 v d m V k Q 2 9 s d W 1 u c z E u e + C 4 p e C 5 i O C 4 s u C 4 q u C 4 u O C 4 l C w 0 f S Z x d W 9 0 O y w m c X V v d D t T Z W N 0 a W 9 u M S / g u Y D g u J f g u I T g u Y L g u J n g u Y L g u K X g u K L g u L U g K F R F Q 0 g p I F x 1 M D A z Z V x 1 M D A z Z S D g u Y D g u J f g u I T g u Y L g u J n g u Y L g u K X g u K L g u L X g u K r g u L L g u K P g u K r g u J n g u Y D g u J f g u K j g u Y H g u K X g u L D g u I H g u L L g u K P g u K r g u L f g u Y j g u K 3 g u K r g u L L g u K M g K E l D V C k v Q X V 0 b 1 J l b W 9 2 Z W R D b 2 x 1 b W 5 z M S 5 7 4 L m A 4 L i b 4 L i l 4 L i 1 4 L m I 4 L i i 4 L i Z I O C 5 g e C 4 m + C 4 p e C 4 h y w 1 f S Z x d W 9 0 O y w m c X V v d D t T Z W N 0 a W 9 u M S / g u Y D g u J f g u I T g u Y L g u J n g u Y L g u K X g u K L g u L U g K F R F Q 0 g p I F x 1 M D A z Z V x 1 M D A z Z S D g u Y D g u J f g u I T g u Y L g u J n g u Y L g u K X g u K L g u L X g u K r g u L L g u K P g u K r g u J n g u Y D g u J f g u K j g u Y H g u K X g u L D g u I H g u L L g u K P g u K r g u L f g u Y j g u K 3 g u K r g u L L g u K M g K E l D V C k v Q X V 0 b 1 J l b W 9 2 Z W R D b 2 x 1 b W 5 z M S 5 7 J e C 5 g O C 4 m + C 4 p e C 4 t e C 5 i O C 4 o u C 4 m S D g u Y H g u J v g u K X g u I c s N n 0 m c X V v d D s s J n F 1 b 3 Q 7 U 2 V j d G l v b j E v 4 L m A 4 L i X 4 L i E 4 L m C 4 L i Z 4 L m C 4 L i l 4 L i i 4 L i 1 I C h U R U N I K S B c d T A w M 2 V c d T A w M 2 U g 4 L m A 4 L i X 4 L i E 4 L m C 4 L i Z 4 L m C 4 L i l 4 L i i 4 L i 1 4 L i q 4 L i y 4 L i j 4 L i q 4 L i Z 4 L m A 4 L i X 4 L i o 4 L m B 4 L i l 4 L i w 4 L i B 4 L i y 4 L i j 4 L i q 4 L i 3 4 L m I 4 L i t 4 L i q 4 L i y 4 L i j I C h J Q 1 Q p L 0 F 1 d G 9 S Z W 1 v d m V k Q 2 9 s d W 1 u c z E u e + C 5 g O C 4 q u C 4 m e C 4 r S D g u I v g u L f g u Y n g u K 0 s N 3 0 m c X V v d D s s J n F 1 b 3 Q 7 U 2 V j d G l v b j E v 4 L m A 4 L i X 4 L i E 4 L m C 4 L i Z 4 L m C 4 L i l 4 L i i 4 L i 1 I C h U R U N I K S B c d T A w M 2 V c d T A w M 2 U g 4 L m A 4 L i X 4 L i E 4 L m C 4 L i Z 4 L m C 4 L i l 4 L i i 4 L i 1 4 L i q 4 L i y 4 L i j 4 L i q 4 L i Z 4 L m A 4 L i X 4 L i o 4 L m B 4 L i l 4 L i w 4 L i B 4 L i y 4 L i j 4 L i q 4 L i 3 4 L m I 4 L i t 4 L i q 4 L i y 4 L i j I C h J Q 1 Q p L 0 F 1 d G 9 S Z W 1 v d m V k Q 2 9 s d W 1 u c z E u e + C 5 g O C 4 q u C 4 m e C 4 r S D g u I L g u L L g u K I s O H 0 m c X V v d D s s J n F 1 b 3 Q 7 U 2 V j d G l v b j E v 4 L m A 4 L i X 4 L i E 4 L m C 4 L i Z 4 L m C 4 L i l 4 L i i 4 L i 1 I C h U R U N I K S B c d T A w M 2 V c d T A w M 2 U g 4 L m A 4 L i X 4 L i E 4 L m C 4 L i Z 4 L m C 4 L i l 4 L i i 4 L i 1 4 L i q 4 L i y 4 L i j 4 L i q 4 L i Z 4 L m A 4 L i X 4 L i o 4 L m B 4 L i l 4 L i w 4 L i B 4 L i y 4 L i j 4 L i q 4 L i 3 4 L m I 4 L i t 4 L i q 4 L i y 4 L i j I C h J Q 1 Q p L 0 F 1 d G 9 S Z W 1 v d m V k Q 2 9 s d W 1 u c z E u e + C 4 m + C 4 o + C 4 t O C 4 o e C 4 s u C 4 k y A o 4 L i r 4 L i 4 4 L m J 4 L i Z K S w 5 f S Z x d W 9 0 O y w m c X V v d D t T Z W N 0 a W 9 u M S / g u Y D g u J f g u I T g u Y L g u J n g u Y L g u K X g u K L g u L U g K F R F Q 0 g p I F x 1 M D A z Z V x 1 M D A z Z S D g u Y D g u J f g u I T g u Y L g u J n g u Y L g u K X g u K L g u L X g u K r g u L L g u K P g u K r g u J n g u Y D g u J f g u K j g u Y H g u K X g u L D g u I H g u L L g u K P g u K r g u L f g u Y j g u K 3 g u K r g u L L g u K M g K E l D V C k v Q X V 0 b 1 J l b W 9 2 Z W R D b 2 x 1 b W 5 z M S 5 7 4 L i h 4 L i 5 4 L i l 4 L i E 4 L m I 4 L i y I C h c d T A w M j c w M D A g 4 L i a 4 L i y 4 L i X K S w x M H 0 m c X V v d D t d L C Z x d W 9 0 O 0 N v b H V t b k N v d W 5 0 J n F 1 b 3 Q 7 O j E x L C Z x d W 9 0 O 0 t l e U N v b H V t b k 5 h b W V z J n F 1 b 3 Q 7 O l t d L C Z x d W 9 0 O 0 N v b H V t b k l k Z W 5 0 a X R p Z X M m c X V v d D s 6 W y Z x d W 9 0 O 1 N l Y 3 R p b 2 4 x L + C 5 g O C 4 l + C 4 h O C 5 g u C 4 m e C 5 g u C 4 p e C 4 o u C 4 t S A o V E V D S C k g X H U w M D N l X H U w M D N l I O C 5 g O C 4 l + C 4 h O C 5 g u C 4 m e C 5 g u C 4 p e C 4 o u C 4 t e C 4 q u C 4 s u C 4 o + C 4 q u C 4 m e C 5 g O C 4 l + C 4 q O C 5 g e C 4 p e C 4 s O C 4 g e C 4 s u C 4 o + C 4 q u C 4 t + C 5 i O C 4 r e C 4 q u C 4 s u C 4 o y A o S U N U K S 9 B d X R v U m V t b 3 Z l Z E N v b H V t b n M x L n v g u K v g u K X g u L H g u I H g u J f g u K P g u L H g u J 7 g u K L g u Y w s M H 0 m c X V v d D s s J n F 1 b 3 Q 7 U 2 V j d G l v b j E v 4 L m A 4 L i X 4 L i E 4 L m C 4 L i Z 4 L m C 4 L i l 4 L i i 4 L i 1 I C h U R U N I K S B c d T A w M 2 V c d T A w M 2 U g 4 L m A 4 L i X 4 L i E 4 L m C 4 L i Z 4 L m C 4 L i l 4 L i i 4 L i 1 4 L i q 4 L i y 4 L i j 4 L i q 4 L i Z 4 L m A 4 L i X 4 L i o 4 L m B 4 L i l 4 L i w 4 L i B 4 L i y 4 L i j 4 L i q 4 L i 3 4 L m I 4 L i t 4 L i q 4 L i y 4 L i j I C h J Q 1 Q p L 0 F 1 d G 9 S Z W 1 v d m V k Q 2 9 s d W 1 u c z E u e + C 5 g O C 4 m + C 4 t O C 4 l C w x f S Z x d W 9 0 O y w m c X V v d D t T Z W N 0 a W 9 u M S / g u Y D g u J f g u I T g u Y L g u J n g u Y L g u K X g u K L g u L U g K F R F Q 0 g p I F x 1 M D A z Z V x 1 M D A z Z S D g u Y D g u J f g u I T g u Y L g u J n g u Y L g u K X g u K L g u L X g u K r g u L L g u K P g u K r g u J n g u Y D g u J f g u K j g u Y H g u K X g u L D g u I H g u L L g u K P g u K r g u L f g u Y j g u K 3 g u K r g u L L g u K M g K E l D V C k v Q X V 0 b 1 J l b W 9 2 Z W R D b 2 x 1 b W 5 z M S 5 7 4 L i q 4 L i 5 4 L i H 4 L i q 4 L i 4 4 L i U L D J 9 J n F 1 b 3 Q 7 L C Z x d W 9 0 O 1 N l Y 3 R p b 2 4 x L + C 5 g O C 4 l + C 4 h O C 5 g u C 4 m e C 5 g u C 4 p e C 4 o u C 4 t S A o V E V D S C k g X H U w M D N l X H U w M D N l I O C 5 g O C 4 l + C 4 h O C 5 g u C 4 m e C 5 g u C 4 p e C 4 o u C 4 t e C 4 q u C 4 s u C 4 o + C 4 q u C 4 m e C 5 g O C 4 l + C 4 q O C 5 g e C 4 p e C 4 s O C 4 g e C 4 s u C 4 o + C 4 q u C 4 t + C 5 i O C 4 r e C 4 q u C 4 s u C 4 o y A o S U N U K S 9 B d X R v U m V t b 3 Z l Z E N v b H V t b n M x L n v g u J X g u Y j g u L P g u K r g u L j g u J Q s M 3 0 m c X V v d D s s J n F 1 b 3 Q 7 U 2 V j d G l v b j E v 4 L m A 4 L i X 4 L i E 4 L m C 4 L i Z 4 L m C 4 L i l 4 L i i 4 L i 1 I C h U R U N I K S B c d T A w M 2 V c d T A w M 2 U g 4 L m A 4 L i X 4 L i E 4 L m C 4 L i Z 4 L m C 4 L i l 4 L i i 4 L i 1 4 L i q 4 L i y 4 L i j 4 L i q 4 L i Z 4 L m A 4 L i X 4 L i o 4 L m B 4 L i l 4 L i w 4 L i B 4 L i y 4 L i j 4 L i q 4 L i 3 4 L m I 4 L i t 4 L i q 4 L i y 4 L i j I C h J Q 1 Q p L 0 F 1 d G 9 S Z W 1 v d m V k Q 2 9 s d W 1 u c z E u e + C 4 p e C 5 i O C 4 s u C 4 q u C 4 u O C 4 l C w 0 f S Z x d W 9 0 O y w m c X V v d D t T Z W N 0 a W 9 u M S / g u Y D g u J f g u I T g u Y L g u J n g u Y L g u K X g u K L g u L U g K F R F Q 0 g p I F x 1 M D A z Z V x 1 M D A z Z S D g u Y D g u J f g u I T g u Y L g u J n g u Y L g u K X g u K L g u L X g u K r g u L L g u K P g u K r g u J n g u Y D g u J f g u K j g u Y H g u K X g u L D g u I H g u L L g u K P g u K r g u L f g u Y j g u K 3 g u K r g u L L g u K M g K E l D V C k v Q X V 0 b 1 J l b W 9 2 Z W R D b 2 x 1 b W 5 z M S 5 7 4 L m A 4 L i b 4 L i l 4 L i 1 4 L m I 4 L i i 4 L i Z I O C 5 g e C 4 m + C 4 p e C 4 h y w 1 f S Z x d W 9 0 O y w m c X V v d D t T Z W N 0 a W 9 u M S / g u Y D g u J f g u I T g u Y L g u J n g u Y L g u K X g u K L g u L U g K F R F Q 0 g p I F x 1 M D A z Z V x 1 M D A z Z S D g u Y D g u J f g u I T g u Y L g u J n g u Y L g u K X g u K L g u L X g u K r g u L L g u K P g u K r g u J n g u Y D g u J f g u K j g u Y H g u K X g u L D g u I H g u L L g u K P g u K r g u L f g u Y j g u K 3 g u K r g u L L g u K M g K E l D V C k v Q X V 0 b 1 J l b W 9 2 Z W R D b 2 x 1 b W 5 z M S 5 7 J e C 5 g O C 4 m + C 4 p e C 4 t e C 5 i O C 4 o u C 4 m S D g u Y H g u J v g u K X g u I c s N n 0 m c X V v d D s s J n F 1 b 3 Q 7 U 2 V j d G l v b j E v 4 L m A 4 L i X 4 L i E 4 L m C 4 L i Z 4 L m C 4 L i l 4 L i i 4 L i 1 I C h U R U N I K S B c d T A w M 2 V c d T A w M 2 U g 4 L m A 4 L i X 4 L i E 4 L m C 4 L i Z 4 L m C 4 L i l 4 L i i 4 L i 1 4 L i q 4 L i y 4 L i j 4 L i q 4 L i Z 4 L m A 4 L i X 4 L i o 4 L m B 4 L i l 4 L i w 4 L i B 4 L i y 4 L i j 4 L i q 4 L i 3 4 L m I 4 L i t 4 L i q 4 L i y 4 L i j I C h J Q 1 Q p L 0 F 1 d G 9 S Z W 1 v d m V k Q 2 9 s d W 1 u c z E u e + C 5 g O C 4 q u C 4 m e C 4 r S D g u I v g u L f g u Y n g u K 0 s N 3 0 m c X V v d D s s J n F 1 b 3 Q 7 U 2 V j d G l v b j E v 4 L m A 4 L i X 4 L i E 4 L m C 4 L i Z 4 L m C 4 L i l 4 L i i 4 L i 1 I C h U R U N I K S B c d T A w M 2 V c d T A w M 2 U g 4 L m A 4 L i X 4 L i E 4 L m C 4 L i Z 4 L m C 4 L i l 4 L i i 4 L i 1 4 L i q 4 L i y 4 L i j 4 L i q 4 L i Z 4 L m A 4 L i X 4 L i o 4 L m B 4 L i l 4 L i w 4 L i B 4 L i y 4 L i j 4 L i q 4 L i 3 4 L m I 4 L i t 4 L i q 4 L i y 4 L i j I C h J Q 1 Q p L 0 F 1 d G 9 S Z W 1 v d m V k Q 2 9 s d W 1 u c z E u e + C 5 g O C 4 q u C 4 m e C 4 r S D g u I L g u L L g u K I s O H 0 m c X V v d D s s J n F 1 b 3 Q 7 U 2 V j d G l v b j E v 4 L m A 4 L i X 4 L i E 4 L m C 4 L i Z 4 L m C 4 L i l 4 L i i 4 L i 1 I C h U R U N I K S B c d T A w M 2 V c d T A w M 2 U g 4 L m A 4 L i X 4 L i E 4 L m C 4 L i Z 4 L m C 4 L i l 4 L i i 4 L i 1 4 L i q 4 L i y 4 L i j 4 L i q 4 L i Z 4 L m A 4 L i X 4 L i o 4 L m B 4 L i l 4 L i w 4 L i B 4 L i y 4 L i j 4 L i q 4 L i 3 4 L m I 4 L i t 4 L i q 4 L i y 4 L i j I C h J Q 1 Q p L 0 F 1 d G 9 S Z W 1 v d m V k Q 2 9 s d W 1 u c z E u e + C 4 m + C 4 o + C 4 t O C 4 o e C 4 s u C 4 k y A o 4 L i r 4 L i 4 4 L m J 4 L i Z K S w 5 f S Z x d W 9 0 O y w m c X V v d D t T Z W N 0 a W 9 u M S / g u Y D g u J f g u I T g u Y L g u J n g u Y L g u K X g u K L g u L U g K F R F Q 0 g p I F x 1 M D A z Z V x 1 M D A z Z S D g u Y D g u J f g u I T g u Y L g u J n g u Y L g u K X g u K L g u L X g u K r g u L L g u K P g u K r g u J n g u Y D g u J f g u K j g u Y H g u K X g u L D g u I H g u L L g u K P g u K r g u L f g u Y j g u K 3 g u K r g u L L g u K M g K E l D V C 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0 R h d G E y O 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0 N o Y W 5 n Z W Q l M j B U e X B 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M u N T c z N D Q y O F o i I C 8 + P E V u d H J 5 I F R 5 c G U 9 I l J l b G F 0 a W 9 u c 2 h p c E l u Z m 9 D b 2 5 0 Y W l u Z X I i I F Z h b H V l P S J z e y Z x d W 9 0 O 2 N v b H V t b k N v d W 5 0 J n F 1 b 3 Q 7 O j E x L C Z x d W 9 0 O 2 t l e U N v b H V t b k 5 h b W V z J n F 1 b 3 Q 7 O l t d L C Z x d W 9 0 O 3 F 1 Z X J 5 U m V s Y X R p b 2 5 z a G l w c y Z x d W 9 0 O z p b X S w m c X V v d D t j b 2 x 1 b W 5 J Z G V u d G l 0 a W V z J n F 1 b 3 Q 7 O l s m c X V v d D t T Z W N 0 a W 9 u M S / g u Y D g u J f g u I T g u Y L g u J n g u Y L g u K X g u K L g u L U g K F R F Q 0 g p I F x 1 M D A z Z V x 1 M D A z Z S D g u I r g u L T g u Y n g u J n g u K r g u Y j g u K f g u J n g u K 3 g u L T g u Y D g u K X g u Y f g u I H g u J f g u K P g u K 3 g u J n g u L T g u I H g u K r g u Y w g K E V U U k 9 O K S 9 B d X R v U m V t b 3 Z l Z E N v b H V t b n M x L n v g u K v g u K X g u L H g u I H g u J f g u K P g u L H g u J 7 g u K L g u Y w s M H 0 m c X V v d D s s J n F 1 b 3 Q 7 U 2 V j d G l v b j E v 4 L m A 4 L i X 4 L i E 4 L m C 4 L i Z 4 L m C 4 L i l 4 L i i 4 L i 1 I C h U R U N I K S B c d T A w M 2 V c d T A w M 2 U g 4 L i K 4 L i 0 4 L m J 4 L i Z 4 L i q 4 L m I 4 L i n 4 L i Z 4 L i t 4 L i 0 4 L m A 4 L i l 4 L m H 4 L i B 4 L i X 4 L i j 4 L i t 4 L i Z 4 L i 0 4 L i B 4 L i q 4 L m M I C h F V F J P T i k v Q X V 0 b 1 J l b W 9 2 Z W R D b 2 x 1 b W 5 z M S 5 7 4 L m A 4 L i b 4 L i 0 4 L i U L D F 9 J n F 1 b 3 Q 7 L C Z x d W 9 0 O 1 N l Y 3 R p b 2 4 x L + C 5 g O C 4 l + C 4 h O C 5 g u C 4 m e C 5 g u C 4 p e C 4 o u C 4 t S A o V E V D S C k g X H U w M D N l X H U w M D N l I O C 4 i u C 4 t O C 5 i e C 4 m e C 4 q u C 5 i O C 4 p + C 4 m e C 4 r e C 4 t O C 5 g O C 4 p e C 5 h + C 4 g e C 4 l + C 4 o + C 4 r e C 4 m e C 4 t O C 4 g e C 4 q u C 5 j C A o R V R S T 0 4 p L 0 F 1 d G 9 S Z W 1 v d m V k Q 2 9 s d W 1 u c z E u e + C 4 q u C 4 u e C 4 h + C 4 q u C 4 u O C 4 l C w y f S Z x d W 9 0 O y w m c X V v d D t T Z W N 0 a W 9 u M S / g u Y D g u J f g u I T g u Y L g u J n g u Y L g u K X g u K L g u L U g K F R F Q 0 g p I F x 1 M D A z Z V x 1 M D A z Z S D g u I r g u L T g u Y n g u J n g u K r g u Y j g u K f g u J n g u K 3 g u L T g u Y D g u K X g u Y f g u I H g u J f g u K P g u K 3 g u J n g u L T g u I H g u K r g u Y w g K E V U U k 9 O K S 9 B d X R v U m V t b 3 Z l Z E N v b H V t b n M x L n v g u J X g u Y j g u L P g u K r g u L j g u J Q s M 3 0 m c X V v d D s s J n F 1 b 3 Q 7 U 2 V j d G l v b j E v 4 L m A 4 L i X 4 L i E 4 L m C 4 L i Z 4 L m C 4 L i l 4 L i i 4 L i 1 I C h U R U N I K S B c d T A w M 2 V c d T A w M 2 U g 4 L i K 4 L i 0 4 L m J 4 L i Z 4 L i q 4 L m I 4 L i n 4 L i Z 4 L i t 4 L i 0 4 L m A 4 L i l 4 L m H 4 L i B 4 L i X 4 L i j 4 L i t 4 L i Z 4 L i 0 4 L i B 4 L i q 4 L m M I C h F V F J P T i k v Q X V 0 b 1 J l b W 9 2 Z W R D b 2 x 1 b W 5 z M S 5 7 4 L i l 4 L m I 4 L i y 4 L i q 4 L i 4 4 L i U L D R 9 J n F 1 b 3 Q 7 L C Z x d W 9 0 O 1 N l Y 3 R p b 2 4 x L + C 5 g O C 4 l + C 4 h O C 5 g u C 4 m e C 5 g u C 4 p e C 4 o u C 4 t S A o V E V D S C k g X H U w M D N l X H U w M D N l I O C 4 i u C 4 t O C 5 i e C 4 m e C 4 q u C 5 i O C 4 p + C 4 m e C 4 r e C 4 t O C 5 g O C 4 p e C 5 h + C 4 g e C 4 l + C 4 o + C 4 r e C 4 m e C 4 t O C 4 g e C 4 q u C 5 j C A o R V R S T 0 4 p L 0 F 1 d G 9 S Z W 1 v d m V k Q 2 9 s d W 1 u c z E u e + C 5 g O C 4 m + C 4 p e C 4 t e C 5 i O C 4 o u C 4 m S D g u Y H g u J v g u K X g u I c s N X 0 m c X V v d D s s J n F 1 b 3 Q 7 U 2 V j d G l v b j E v 4 L m A 4 L i X 4 L i E 4 L m C 4 L i Z 4 L m C 4 L i l 4 L i i 4 L i 1 I C h U R U N I K S B c d T A w M 2 V c d T A w M 2 U g 4 L i K 4 L i 0 4 L m J 4 L i Z 4 L i q 4 L m I 4 L i n 4 L i Z 4 L i t 4 L i 0 4 L m A 4 L i l 4 L m H 4 L i B 4 L i X 4 L i j 4 L i t 4 L i Z 4 L i 0 4 L i B 4 L i q 4 L m M I C h F V F J P T i k v Q X V 0 b 1 J l b W 9 2 Z W R D b 2 x 1 b W 5 z M S 5 7 J e C 5 g O C 4 m + C 4 p e C 4 t e C 5 i O C 4 o u C 4 m S D g u Y H g u J v g u K X g u I c s N n 0 m c X V v d D s s J n F 1 b 3 Q 7 U 2 V j d G l v b j E v 4 L m A 4 L i X 4 L i E 4 L m C 4 L i Z 4 L m C 4 L i l 4 L i i 4 L i 1 I C h U R U N I K S B c d T A w M 2 V c d T A w M 2 U g 4 L i K 4 L i 0 4 L m J 4 L i Z 4 L i q 4 L m I 4 L i n 4 L i Z 4 L i t 4 L i 0 4 L m A 4 L i l 4 L m H 4 L i B 4 L i X 4 L i j 4 L i t 4 L i Z 4 L i 0 4 L i B 4 L i q 4 L m M I C h F V F J P T i k v Q X V 0 b 1 J l b W 9 2 Z W R D b 2 x 1 b W 5 z M S 5 7 4 L m A 4 L i q 4 L i Z 4 L i t I O C 4 i + C 4 t + C 5 i e C 4 r S w 3 f S Z x d W 9 0 O y w m c X V v d D t T Z W N 0 a W 9 u M S / g u Y D g u J f g u I T g u Y L g u J n g u Y L g u K X g u K L g u L U g K F R F Q 0 g p I F x 1 M D A z Z V x 1 M D A z Z S D g u I r g u L T g u Y n g u J n g u K r g u Y j g u K f g u J n g u K 3 g u L T g u Y D g u K X g u Y f g u I H g u J f g u K P g u K 3 g u J n g u L T g u I H g u K r g u Y w g K E V U U k 9 O K S 9 B d X R v U m V t b 3 Z l Z E N v b H V t b n M x L n v g u Y D g u K r g u J n g u K 0 g 4 L i C 4 L i y 4 L i i L D h 9 J n F 1 b 3 Q 7 L C Z x d W 9 0 O 1 N l Y 3 R p b 2 4 x L + C 5 g O C 4 l + C 4 h O C 5 g u C 4 m e C 5 g u C 4 p e C 4 o u C 4 t S A o V E V D S C k g X H U w M D N l X H U w M D N l I O C 4 i u C 4 t O C 5 i e C 4 m e C 4 q u C 5 i O C 4 p + C 4 m e C 4 r e C 4 t O C 5 g O C 4 p e C 5 h + C 4 g e C 4 l + C 4 o + C 4 r e C 4 m e C 4 t O C 4 g e C 4 q u C 5 j C A o R V R S T 0 4 p L 0 F 1 d G 9 S Z W 1 v d m V k Q 2 9 s d W 1 u c z E u e + C 4 m + C 4 o + C 4 t O C 4 o e C 4 s u C 4 k y A o 4 L i r 4 L i 4 4 L m J 4 L i Z K S w 5 f S Z x d W 9 0 O y w m c X V v d D t T Z W N 0 a W 9 u M S / g u Y D g u J f g u I T g u Y L g u J n g u Y L g u K X g u K L g u L U g K F R F Q 0 g p I F x 1 M D A z Z V x 1 M D A z Z S D g u I r g u L T g u Y n g u J n g u K r g u Y j g u K f g u J n g u K 3 g u L T g u Y D g u K X g u Y f g u I H g u J f g u K P g u K 3 g u J n g u L T g u I H g u K r g u Y w g K E V U U k 9 O K S 9 B d X R v U m V t b 3 Z l Z E N v b H V t b n M x L n v g u K H g u L n g u K X g u I T g u Y j g u L I g K F x 1 M D A y N z A w M C D g u J r g u L L g u J c p L D E w f S Z x d W 9 0 O 1 0 s J n F 1 b 3 Q 7 Q 2 9 s d W 1 u Q 2 9 1 b n Q m c X V v d D s 6 M T E s J n F 1 b 3 Q 7 S 2 V 5 Q 2 9 s d W 1 u T m F t Z X M m c X V v d D s 6 W 1 0 s J n F 1 b 3 Q 7 Q 2 9 s d W 1 u S W R l b n R p d G l l c y Z x d W 9 0 O z p b J n F 1 b 3 Q 7 U 2 V j d G l v b j E v 4 L m A 4 L i X 4 L i E 4 L m C 4 L i Z 4 L m C 4 L i l 4 L i i 4 L i 1 I C h U R U N I K S B c d T A w M 2 V c d T A w M 2 U g 4 L i K 4 L i 0 4 L m J 4 L i Z 4 L i q 4 L m I 4 L i n 4 L i Z 4 L i t 4 L i 0 4 L m A 4 L i l 4 L m H 4 L i B 4 L i X 4 L i j 4 L i t 4 L i Z 4 L i 0 4 L i B 4 L i q 4 L m M I C h F V F J P T i k v Q X V 0 b 1 J l b W 9 2 Z W R D b 2 x 1 b W 5 z M S 5 7 4 L i r 4 L i l 4 L i x 4 L i B 4 L i X 4 L i j 4 L i x 4 L i e 4 L i i 4 L m M L D B 9 J n F 1 b 3 Q 7 L C Z x d W 9 0 O 1 N l Y 3 R p b 2 4 x L + C 5 g O C 4 l + C 4 h O C 5 g u C 4 m e C 5 g u C 4 p e C 4 o u C 4 t S A o V E V D S C k g X H U w M D N l X H U w M D N l I O C 4 i u C 4 t O C 5 i e C 4 m e C 4 q u C 5 i O C 4 p + C 4 m e C 4 r e C 4 t O C 5 g O C 4 p e C 5 h + C 4 g e C 4 l + C 4 o + C 4 r e C 4 m e C 4 t O C 4 g e C 4 q u C 5 j C A o R V R S T 0 4 p L 0 F 1 d G 9 S Z W 1 v d m V k Q 2 9 s d W 1 u c z E u e + C 5 g O C 4 m + C 4 t O C 4 l C w x f S Z x d W 9 0 O y w m c X V v d D t T Z W N 0 a W 9 u M S / g u Y D g u J f g u I T g u Y L g u J n g u Y L g u K X g u K L g u L U g K F R F Q 0 g p I F x 1 M D A z Z V x 1 M D A z Z S D g u I r g u L T g u Y n g u J n g u K r g u Y j g u K f g u J n g u K 3 g u L T g u Y D g u K X g u Y f g u I H g u J f g u K P g u K 3 g u J n g u L T g u I H g u K r g u Y w g K E V U U k 9 O K S 9 B d X R v U m V t b 3 Z l Z E N v b H V t b n M x L n v g u K r g u L n g u I f g u K r g u L j g u J Q s M n 0 m c X V v d D s s J n F 1 b 3 Q 7 U 2 V j d G l v b j E v 4 L m A 4 L i X 4 L i E 4 L m C 4 L i Z 4 L m C 4 L i l 4 L i i 4 L i 1 I C h U R U N I K S B c d T A w M 2 V c d T A w M 2 U g 4 L i K 4 L i 0 4 L m J 4 L i Z 4 L i q 4 L m I 4 L i n 4 L i Z 4 L i t 4 L i 0 4 L m A 4 L i l 4 L m H 4 L i B 4 L i X 4 L i j 4 L i t 4 L i Z 4 L i 0 4 L i B 4 L i q 4 L m M I C h F V F J P T i k v Q X V 0 b 1 J l b W 9 2 Z W R D b 2 x 1 b W 5 z M S 5 7 4 L i V 4 L m I 4 L i z 4 L i q 4 L i 4 4 L i U L D N 9 J n F 1 b 3 Q 7 L C Z x d W 9 0 O 1 N l Y 3 R p b 2 4 x L + C 5 g O C 4 l + C 4 h O C 5 g u C 4 m e C 5 g u C 4 p e C 4 o u C 4 t S A o V E V D S C k g X H U w M D N l X H U w M D N l I O C 4 i u C 4 t O C 5 i e C 4 m e C 4 q u C 5 i O C 4 p + C 4 m e C 4 r e C 4 t O C 5 g O C 4 p e C 5 h + C 4 g e C 4 l + C 4 o + C 4 r e C 4 m e C 4 t O C 4 g e C 4 q u C 5 j C A o R V R S T 0 4 p L 0 F 1 d G 9 S Z W 1 v d m V k Q 2 9 s d W 1 u c z E u e + C 4 p e C 5 i O C 4 s u C 4 q u C 4 u O C 4 l C w 0 f S Z x d W 9 0 O y w m c X V v d D t T Z W N 0 a W 9 u M S / g u Y D g u J f g u I T g u Y L g u J n g u Y L g u K X g u K L g u L U g K F R F Q 0 g p I F x 1 M D A z Z V x 1 M D A z Z S D g u I r g u L T g u Y n g u J n g u K r g u Y j g u K f g u J n g u K 3 g u L T g u Y D g u K X g u Y f g u I H g u J f g u K P g u K 3 g u J n g u L T g u I H g u K r g u Y w g K E V U U k 9 O K S 9 B d X R v U m V t b 3 Z l Z E N v b H V t b n M x L n v g u Y D g u J v g u K X g u L X g u Y j g u K L g u J k g 4 L m B 4 L i b 4 L i l 4 L i H L D V 9 J n F 1 b 3 Q 7 L C Z x d W 9 0 O 1 N l Y 3 R p b 2 4 x L + C 5 g O C 4 l + C 4 h O C 5 g u C 4 m e C 5 g u C 4 p e C 4 o u C 4 t S A o V E V D S C k g X H U w M D N l X H U w M D N l I O C 4 i u C 4 t O C 5 i e C 4 m e C 4 q u C 5 i O C 4 p + C 4 m e C 4 r e C 4 t O C 5 g O C 4 p e C 5 h + C 4 g e C 4 l + C 4 o + C 4 r e C 4 m e C 4 t O C 4 g e C 4 q u C 5 j C A o R V R S T 0 4 p L 0 F 1 d G 9 S Z W 1 v d m V k Q 2 9 s d W 1 u c z E u e y X g u Y D g u J v g u K X g u L X g u Y j g u K L g u J k g 4 L m B 4 L i b 4 L i l 4 L i H L D Z 9 J n F 1 b 3 Q 7 L C Z x d W 9 0 O 1 N l Y 3 R p b 2 4 x L + C 5 g O C 4 l + C 4 h O C 5 g u C 4 m e C 5 g u C 4 p e C 4 o u C 4 t S A o V E V D S C k g X H U w M D N l X H U w M D N l I O C 4 i u C 4 t O C 5 i e C 4 m e C 4 q u C 5 i O C 4 p + C 4 m e C 4 r e C 4 t O C 5 g O C 4 p e C 5 h + C 4 g e C 4 l + C 4 o + C 4 r e C 4 m e C 4 t O C 4 g e C 4 q u C 5 j C A o R V R S T 0 4 p L 0 F 1 d G 9 S Z W 1 v d m V k Q 2 9 s d W 1 u c z E u e + C 5 g O C 4 q u C 4 m e C 4 r S D g u I v g u L f g u Y n g u K 0 s N 3 0 m c X V v d D s s J n F 1 b 3 Q 7 U 2 V j d G l v b j E v 4 L m A 4 L i X 4 L i E 4 L m C 4 L i Z 4 L m C 4 L i l 4 L i i 4 L i 1 I C h U R U N I K S B c d T A w M 2 V c d T A w M 2 U g 4 L i K 4 L i 0 4 L m J 4 L i Z 4 L i q 4 L m I 4 L i n 4 L i Z 4 L i t 4 L i 0 4 L m A 4 L i l 4 L m H 4 L i B 4 L i X 4 L i j 4 L i t 4 L i Z 4 L i 0 4 L i B 4 L i q 4 L m M I C h F V F J P T i k v Q X V 0 b 1 J l b W 9 2 Z W R D b 2 x 1 b W 5 z M S 5 7 4 L m A 4 L i q 4 L i Z 4 L i t I O C 4 g u C 4 s u C 4 o i w 4 f S Z x d W 9 0 O y w m c X V v d D t T Z W N 0 a W 9 u M S / g u Y D g u J f g u I T g u Y L g u J n g u Y L g u K X g u K L g u L U g K F R F Q 0 g p I F x 1 M D A z Z V x 1 M D A z Z S D g u I r g u L T g u Y n g u J n g u K r g u Y j g u K f g u J n g u K 3 g u L T g u Y D g u K X g u Y f g u I H g u J f g u K P g u K 3 g u J n g u L T g u I H g u K r g u Y w g K E V U U k 9 O K S 9 B d X R v U m V t b 3 Z l Z E N v b H V t b n M x L n v g u J v g u K P g u L T g u K H g u L L g u J M g K O C 4 q + C 4 u O C 5 i e C 4 m S k s O X 0 m c X V v d D s s J n F 1 b 3 Q 7 U 2 V j d G l v b j E v 4 L m A 4 L i X 4 L i E 4 L m C 4 L i Z 4 L m C 4 L i l 4 L i i 4 L i 1 I C h U R U N I K S B c d T A w M 2 V c d T A w M 2 U g 4 L i K 4 L i 0 4 L m J 4 L i Z 4 L i q 4 L m I 4 L i n 4 L i Z 4 L i t 4 L i 0 4 L m A 4 L i l 4 L m H 4 L i B 4 L i X 4 L i j 4 L i t 4 L i Z 4 L i 0 4 L i B 4 L i q 4 L m M I C h F V F J P T i 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N C 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0 K S 9 E Y X R h M j g 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Q p L 0 N o Y W 5 n Z W Q l M j B U e X B 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2 N D Y x O D M 2 W i I g L z 4 8 R W 5 0 c n k g V H l w Z T 0 i U m V s Y X R p b 2 5 z a G l w S W 5 m b 0 N v b n R h a W 5 l c i I g V m F s d W U 9 I n N 7 J n F 1 b 3 Q 7 Y 2 9 s d W 1 u Q 2 9 1 b n Q m c X V v d D s 6 M T E s J n F 1 b 3 Q 7 a 2 V 5 Q 2 9 s d W 1 u T m F t Z X M m c X V v d D s 6 W 1 0 s J n F 1 b 3 Q 7 c X V l c n l S Z W x h d G l v b n N o a X B z J n F 1 b 3 Q 7 O l t d L C Z x d W 9 0 O 2 N v b H V t b k l k Z W 5 0 a X R p Z X M m c X V v d D s 6 W y Z x d W 9 0 O 1 N l Y 3 R p b 2 4 x L + C 4 l + C 4 o + C 4 s e C 4 n u C 4 o u C 4 s u C 4 g e C 4 o y A o U k V T T 1 V S Q y k g X H U w M D N l X H U w M D N l I O C 5 g O C 4 q + C 4 o e C 4 t + C 4 r e C 4 h + C 5 g e C 4 o + C 5 i C A o T U l O R S k v Q X V 0 b 1 J l b W 9 2 Z W R D b 2 x 1 b W 5 z M S 5 7 4 L i r 4 L i l 4 L i x 4 L i B 4 L i X 4 L i j 4 L i x 4 L i e 4 L i i 4 L m M L D B 9 J n F 1 b 3 Q 7 L C Z x d W 9 0 O 1 N l Y 3 R p b 2 4 x L + C 4 l + C 4 o + C 4 s e C 4 n u C 4 o u C 4 s u C 4 g e C 4 o y A o U k V T T 1 V S Q y k g X H U w M D N l X H U w M D N l I O C 5 g O C 4 q + C 4 o e C 4 t + C 4 r e C 4 h + C 5 g e C 4 o + C 5 i C A o T U l O R S k v Q X V 0 b 1 J l b W 9 2 Z W R D b 2 x 1 b W 5 z M S 5 7 4 L m A 4 L i b 4 L i 0 4 L i U L D F 9 J n F 1 b 3 Q 7 L C Z x d W 9 0 O 1 N l Y 3 R p b 2 4 x L + C 4 l + C 4 o + C 4 s e C 4 n u C 4 o u C 4 s u C 4 g e C 4 o y A o U k V T T 1 V S Q y k g X H U w M D N l X H U w M D N l I O C 5 g O C 4 q + C 4 o e C 4 t + C 4 r e C 4 h + C 5 g e C 4 o + C 5 i C A o T U l O R S k v Q X V 0 b 1 J l b W 9 2 Z W R D b 2 x 1 b W 5 z M S 5 7 4 L i q 4 L i 5 4 L i H 4 L i q 4 L i 4 4 L i U L D J 9 J n F 1 b 3 Q 7 L C Z x d W 9 0 O 1 N l Y 3 R p b 2 4 x L + C 4 l + C 4 o + C 4 s e C 4 n u C 4 o u C 4 s u C 4 g e C 4 o y A o U k V T T 1 V S Q y k g X H U w M D N l X H U w M D N l I O C 5 g O C 4 q + C 4 o e C 4 t + C 4 r e C 4 h + C 5 g e C 4 o + C 5 i C A o T U l O R S k v Q X V 0 b 1 J l b W 9 2 Z W R D b 2 x 1 b W 5 z M S 5 7 4 L i V 4 L m I 4 L i z 4 L i q 4 L i 4 4 L i U L D N 9 J n F 1 b 3 Q 7 L C Z x d W 9 0 O 1 N l Y 3 R p b 2 4 x L + C 4 l + C 4 o + C 4 s e C 4 n u C 4 o u C 4 s u C 4 g e C 4 o y A o U k V T T 1 V S Q y k g X H U w M D N l X H U w M D N l I O C 5 g O C 4 q + C 4 o e C 4 t + C 4 r e C 4 h + C 5 g e C 4 o + C 5 i C A o T U l O R S k v Q X V 0 b 1 J l b W 9 2 Z W R D b 2 x 1 b W 5 z M S 5 7 4 L i l 4 L m I 4 L i y 4 L i q 4 L i 4 4 L i U L D R 9 J n F 1 b 3 Q 7 L C Z x d W 9 0 O 1 N l Y 3 R p b 2 4 x L + C 4 l + C 4 o + C 4 s e C 4 n u C 4 o u C 4 s u C 4 g e C 4 o y A o U k V T T 1 V S Q y k g X H U w M D N l X H U w M D N l I O C 5 g O C 4 q + C 4 o e C 4 t + C 4 r e C 4 h + C 5 g e C 4 o + C 5 i C A o T U l O R S k v Q X V 0 b 1 J l b W 9 2 Z W R D b 2 x 1 b W 5 z M S 5 7 4 L m A 4 L i b 4 L i l 4 L i 1 4 L m I 4 L i i 4 L i Z I O C 5 g e C 4 m + C 4 p e C 4 h y w 1 f S Z x d W 9 0 O y w m c X V v d D t T Z W N 0 a W 9 u M S / g u J f g u K P g u L H g u J 7 g u K L g u L L g u I H g u K M g K F J F U 0 9 V U k M p I F x 1 M D A z Z V x 1 M D A z Z S D g u Y D g u K v g u K H g u L f g u K 3 g u I f g u Y H g u K P g u Y g g K E 1 J T k U p L 0 F 1 d G 9 S Z W 1 v d m V k Q 2 9 s d W 1 u c z E u e y X g u Y D g u J v g u K X g u L X g u Y j g u K L g u J k g 4 L m B 4 L i b 4 L i l 4 L i H L D Z 9 J n F 1 b 3 Q 7 L C Z x d W 9 0 O 1 N l Y 3 R p b 2 4 x L + C 4 l + C 4 o + C 4 s e C 4 n u C 4 o u C 4 s u C 4 g e C 4 o y A o U k V T T 1 V S Q y k g X H U w M D N l X H U w M D N l I O C 5 g O C 4 q + C 4 o e C 4 t + C 4 r e C 4 h + C 5 g e C 4 o + C 5 i C A o T U l O R S k v Q X V 0 b 1 J l b W 9 2 Z W R D b 2 x 1 b W 5 z M S 5 7 4 L m A 4 L i q 4 L i Z 4 L i t I O C 4 i + C 4 t + C 5 i e C 4 r S w 3 f S Z x d W 9 0 O y w m c X V v d D t T Z W N 0 a W 9 u M S / g u J f g u K P g u L H g u J 7 g u K L g u L L g u I H g u K M g K F J F U 0 9 V U k M p I F x 1 M D A z Z V x 1 M D A z Z S D g u Y D g u K v g u K H g u L f g u K 3 g u I f g u Y H g u K P g u Y g g K E 1 J T k U p L 0 F 1 d G 9 S Z W 1 v d m V k Q 2 9 s d W 1 u c z E u e + C 5 g O C 4 q u C 4 m e C 4 r S D g u I L g u L L g u K I s O H 0 m c X V v d D s s J n F 1 b 3 Q 7 U 2 V j d G l v b j E v 4 L i X 4 L i j 4 L i x 4 L i e 4 L i i 4 L i y 4 L i B 4 L i j I C h S R V N P V V J D K S B c d T A w M 2 V c d T A w M 2 U g 4 L m A 4 L i r 4 L i h 4 L i 3 4 L i t 4 L i H 4 L m B 4 L i j 4 L m I I C h N S U 5 F K S 9 B d X R v U m V t b 3 Z l Z E N v b H V t b n M x L n v g u J v g u K P g u L T g u K H g u L L g u J M g K O C 4 q + C 4 u O C 5 i e C 4 m S k s O X 0 m c X V v d D s s J n F 1 b 3 Q 7 U 2 V j d G l v b j E v 4 L i X 4 L i j 4 L i x 4 L i e 4 L i i 4 L i y 4 L i B 4 L i j I C h S R V N P V V J D K S B c d T A w M 2 V c d T A w M 2 U g 4 L m A 4 L i r 4 L i h 4 L i 3 4 L i t 4 L i H 4 L m B 4 L i j 4 L m I I C h N S U 5 F K S 9 B d X R v U m V t b 3 Z l Z E N v b H V t b n M x L n v g u K H g u L n g u K X g u I T g u Y j g u L I g K F x 1 M D A y N z A w M C D g u J r g u L L g u J c p L D E w f S Z x d W 9 0 O 1 0 s J n F 1 b 3 Q 7 Q 2 9 s d W 1 u Q 2 9 1 b n Q m c X V v d D s 6 M T E s J n F 1 b 3 Q 7 S 2 V 5 Q 2 9 s d W 1 u T m F t Z X M m c X V v d D s 6 W 1 0 s J n F 1 b 3 Q 7 Q 2 9 s d W 1 u S W R l b n R p d G l l c y Z x d W 9 0 O z p b J n F 1 b 3 Q 7 U 2 V j d G l v b j E v 4 L i X 4 L i j 4 L i x 4 L i e 4 L i i 4 L i y 4 L i B 4 L i j I C h S R V N P V V J D K S B c d T A w M 2 V c d T A w M 2 U g 4 L m A 4 L i r 4 L i h 4 L i 3 4 L i t 4 L i H 4 L m B 4 L i j 4 L m I I C h N S U 5 F K S 9 B d X R v U m V t b 3 Z l Z E N v b H V t b n M x L n v g u K v g u K X g u L H g u I H g u J f g u K P g u L H g u J 7 g u K L g u Y w s M H 0 m c X V v d D s s J n F 1 b 3 Q 7 U 2 V j d G l v b j E v 4 L i X 4 L i j 4 L i x 4 L i e 4 L i i 4 L i y 4 L i B 4 L i j I C h S R V N P V V J D K S B c d T A w M 2 V c d T A w M 2 U g 4 L m A 4 L i r 4 L i h 4 L i 3 4 L i t 4 L i H 4 L m B 4 L i j 4 L m I I C h N S U 5 F K S 9 B d X R v U m V t b 3 Z l Z E N v b H V t b n M x L n v g u Y D g u J v g u L T g u J Q s M X 0 m c X V v d D s s J n F 1 b 3 Q 7 U 2 V j d G l v b j E v 4 L i X 4 L i j 4 L i x 4 L i e 4 L i i 4 L i y 4 L i B 4 L i j I C h S R V N P V V J D K S B c d T A w M 2 V c d T A w M 2 U g 4 L m A 4 L i r 4 L i h 4 L i 3 4 L i t 4 L i H 4 L m B 4 L i j 4 L m I I C h N S U 5 F K S 9 B d X R v U m V t b 3 Z l Z E N v b H V t b n M x L n v g u K r g u L n g u I f g u K r g u L j g u J Q s M n 0 m c X V v d D s s J n F 1 b 3 Q 7 U 2 V j d G l v b j E v 4 L i X 4 L i j 4 L i x 4 L i e 4 L i i 4 L i y 4 L i B 4 L i j I C h S R V N P V V J D K S B c d T A w M 2 V c d T A w M 2 U g 4 L m A 4 L i r 4 L i h 4 L i 3 4 L i t 4 L i H 4 L m B 4 L i j 4 L m I I C h N S U 5 F K S 9 B d X R v U m V t b 3 Z l Z E N v b H V t b n M x L n v g u J X g u Y j g u L P g u K r g u L j g u J Q s M 3 0 m c X V v d D s s J n F 1 b 3 Q 7 U 2 V j d G l v b j E v 4 L i X 4 L i j 4 L i x 4 L i e 4 L i i 4 L i y 4 L i B 4 L i j I C h S R V N P V V J D K S B c d T A w M 2 V c d T A w M 2 U g 4 L m A 4 L i r 4 L i h 4 L i 3 4 L i t 4 L i H 4 L m B 4 L i j 4 L m I I C h N S U 5 F K S 9 B d X R v U m V t b 3 Z l Z E N v b H V t b n M x L n v g u K X g u Y j g u L L g u K r g u L j g u J Q s N H 0 m c X V v d D s s J n F 1 b 3 Q 7 U 2 V j d G l v b j E v 4 L i X 4 L i j 4 L i x 4 L i e 4 L i i 4 L i y 4 L i B 4 L i j I C h S R V N P V V J D K S B c d T A w M 2 V c d T A w M 2 U g 4 L m A 4 L i r 4 L i h 4 L i 3 4 L i t 4 L i H 4 L m B 4 L i j 4 L m I I C h N S U 5 F K S 9 B d X R v U m V t b 3 Z l Z E N v b H V t b n M x L n v g u Y D g u J v g u K X g u L X g u Y j g u K L g u J k g 4 L m B 4 L i b 4 L i l 4 L i H L D V 9 J n F 1 b 3 Q 7 L C Z x d W 9 0 O 1 N l Y 3 R p b 2 4 x L + C 4 l + C 4 o + C 4 s e C 4 n u C 4 o u C 4 s u C 4 g e C 4 o y A o U k V T T 1 V S Q y k g X H U w M D N l X H U w M D N l I O C 5 g O C 4 q + C 4 o e C 4 t + C 4 r e C 4 h + C 5 g e C 4 o + C 5 i C A o T U l O R S k v Q X V 0 b 1 J l b W 9 2 Z W R D b 2 x 1 b W 5 z M S 5 7 J e C 5 g O C 4 m + C 4 p e C 4 t e C 5 i O C 4 o u C 4 m S D g u Y H g u J v g u K X g u I c s N n 0 m c X V v d D s s J n F 1 b 3 Q 7 U 2 V j d G l v b j E v 4 L i X 4 L i j 4 L i x 4 L i e 4 L i i 4 L i y 4 L i B 4 L i j I C h S R V N P V V J D K S B c d T A w M 2 V c d T A w M 2 U g 4 L m A 4 L i r 4 L i h 4 L i 3 4 L i t 4 L i H 4 L m B 4 L i j 4 L m I I C h N S U 5 F K S 9 B d X R v U m V t b 3 Z l Z E N v b H V t b n M x L n v g u Y D g u K r g u J n g u K 0 g 4 L i L 4 L i 3 4 L m J 4 L i t L D d 9 J n F 1 b 3 Q 7 L C Z x d W 9 0 O 1 N l Y 3 R p b 2 4 x L + C 4 l + C 4 o + C 4 s e C 4 n u C 4 o u C 4 s u C 4 g e C 4 o y A o U k V T T 1 V S Q y k g X H U w M D N l X H U w M D N l I O C 5 g O C 4 q + C 4 o e C 4 t + C 4 r e C 4 h + C 5 g e C 4 o + C 5 i C A o T U l O R S k v Q X V 0 b 1 J l b W 9 2 Z W R D b 2 x 1 b W 5 z M S 5 7 4 L m A 4 L i q 4 L i Z 4 L i t I O C 4 g u C 4 s u C 4 o i w 4 f S Z x d W 9 0 O y w m c X V v d D t T Z W N 0 a W 9 u M S / g u J f g u K P g u L H g u J 7 g u K L g u L L g u I H g u K M g K F J F U 0 9 V U k M p I F x 1 M D A z Z V x 1 M D A z Z S D g u Y D g u K v g u K H g u L f g u K 3 g u I f g u Y H g u K P g u Y g g K E 1 J T k U p L 0 F 1 d G 9 S Z W 1 v d m V k Q 2 9 s d W 1 u c z E u e + C 4 m + C 4 o + C 4 t O C 4 o e C 4 s u C 4 k y A o 4 L i r 4 L i 4 4 L m J 4 L i Z K S w 5 f S Z x d W 9 0 O y w m c X V v d D t T Z W N 0 a W 9 u M S / g u J f g u K P g u L H g u J 7 g u K L g u L L g u I H g u K M g K F J F U 0 9 V U k M p I F x 1 M D A z Z V x 1 M D A z Z S D g u Y D g u K v g u K H g u L f g u K 3 g u I f g u Y H g u K P g u Y g g K E 1 J T k U p L 0 F 1 d G 9 S Z W 1 v d m V k Q 2 9 s d W 1 u c z E u e + C 4 o e C 4 u e C 4 p e C 4 h O C 5 i O C 4 s i A o X H U w M D I 3 M D A w I O C 4 m u C 4 s u C 4 l y k s M T B 9 J n F 1 b 3 Q 7 X S w m c X V v d D t S Z W x h d G l v b n N o a X B J b m Z v J n F 1 b 3 Q 7 O l t d f S I g L z 4 8 L 1 N 0 Y W J s Z U V u d H J p Z X M + 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N C 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Q p L 0 R h d G E y M 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0 K S 9 D a G F u Z 2 V k J T I w V H l w 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c z O T M x O D R a I i A v P j x F b n R y e S B U e X B l P S J S Z W x h d G l v b n N o a X B J b m Z v Q 2 9 u d G F p b m V y I i B W Y W x 1 Z T 0 i c 3 s m c X V v d D t j b 2 x 1 b W 5 D b 3 V u d C Z x d W 9 0 O z o x M S w m c X V v d D t r Z X l D b 2 x 1 b W 5 O Y W 1 l c y Z x d W 9 0 O z p b X S w m c X V v d D t x d W V y e V J l b G F 0 a W 9 u c 2 h p c H M m c X V v d D s 6 W 1 0 s J n F 1 b 3 Q 7 Y 2 9 s d W 1 u S W R l b n R p d G l l c y Z x d W 9 0 O z p b J n F 1 b 3 Q 7 U 2 V j d G l v b j E v 4 L i X 4 L i j 4 L i x 4 L i e 4 L i i 4 L i y 4 L i B 4 L i j I C h S R V N P V V J D K S B c d T A w M 2 V c d T A w M 2 U g 4 L i e 4 L i l 4 L i x 4 L i H 4 L i H 4 L i y 4 L i Z 4 L m B 4 L i l 4 L i w 4 L i q 4 L i y 4 L i Y 4 L i y 4 L i j 4 L i T 4 L i 5 4 L i b 4 L m C 4 L i g 4 L i E I C h F T k V S R y k v Q X V 0 b 1 J l b W 9 2 Z W R D b 2 x 1 b W 5 z M S 5 7 4 L i r 4 L i l 4 L i x 4 L i B 4 L i X 4 L i j 4 L i x 4 L i e 4 L i i 4 L m M L D B 9 J n F 1 b 3 Q 7 L C Z x d W 9 0 O 1 N l Y 3 R p b 2 4 x L + C 4 l + C 4 o + C 4 s e C 4 n u C 4 o u C 4 s u C 4 g e C 4 o y A o U k V T T 1 V S Q y k g X H U w M D N l X H U w M D N l I O C 4 n u C 4 p e C 4 s e C 4 h + C 4 h + C 4 s u C 4 m e C 5 g e C 4 p e C 4 s O C 4 q u C 4 s u C 4 m O C 4 s u C 4 o + C 4 k + C 4 u e C 4 m + C 5 g u C 4 o O C 4 h C A o R U 5 F U k c p L 0 F 1 d G 9 S Z W 1 v d m V k Q 2 9 s d W 1 u c z E u e + C 5 g O C 4 m + C 4 t O C 4 l C w x f S Z x d W 9 0 O y w m c X V v d D t T Z W N 0 a W 9 u M S / g u J f g u K P g u L H g u J 7 g u K L g u L L g u I H g u K M g K F J F U 0 9 V U k M p I F x 1 M D A z Z V x 1 M D A z Z S D g u J 7 g u K X g u L H g u I f g u I f g u L L g u J n g u Y H g u K X g u L D g u K r g u L L g u J j g u L L g u K P g u J P g u L n g u J v g u Y L g u K D g u I Q g K E V O R V J H K S 9 B d X R v U m V t b 3 Z l Z E N v b H V t b n M x L n v g u K r g u L n g u I f g u K r g u L j g u J Q s M n 0 m c X V v d D s s J n F 1 b 3 Q 7 U 2 V j d G l v b j E v 4 L i X 4 L i j 4 L i x 4 L i e 4 L i i 4 L i y 4 L i B 4 L i j I C h S R V N P V V J D K S B c d T A w M 2 V c d T A w M 2 U g 4 L i e 4 L i l 4 L i x 4 L i H 4 L i H 4 L i y 4 L i Z 4 L m B 4 L i l 4 L i w 4 L i q 4 L i y 4 L i Y 4 L i y 4 L i j 4 L i T 4 L i 5 4 L i b 4 L m C 4 L i g 4 L i E I C h F T k V S R y k v Q X V 0 b 1 J l b W 9 2 Z W R D b 2 x 1 b W 5 z M S 5 7 4 L i V 4 L m I 4 L i z 4 L i q 4 L i 4 4 L i U L D N 9 J n F 1 b 3 Q 7 L C Z x d W 9 0 O 1 N l Y 3 R p b 2 4 x L + C 4 l + C 4 o + C 4 s e C 4 n u C 4 o u C 4 s u C 4 g e C 4 o y A o U k V T T 1 V S Q y k g X H U w M D N l X H U w M D N l I O C 4 n u C 4 p e C 4 s e C 4 h + C 4 h + C 4 s u C 4 m e C 5 g e C 4 p e C 4 s O C 4 q u C 4 s u C 4 m O C 4 s u C 4 o + C 4 k + C 4 u e C 4 m + C 5 g u C 4 o O C 4 h C A o R U 5 F U k c p L 0 F 1 d G 9 S Z W 1 v d m V k Q 2 9 s d W 1 u c z E u e + C 4 p e C 5 i O C 4 s u C 4 q u C 4 u O C 4 l C w 0 f S Z x d W 9 0 O y w m c X V v d D t T Z W N 0 a W 9 u M S / g u J f g u K P g u L H g u J 7 g u K L g u L L g u I H g u K M g K F J F U 0 9 V U k M p I F x 1 M D A z Z V x 1 M D A z Z S D g u J 7 g u K X g u L H g u I f g u I f g u L L g u J n g u Y H g u K X g u L D g u K r g u L L g u J j g u L L g u K P g u J P g u L n g u J v g u Y L g u K D g u I Q g K E V O R V J H K S 9 B d X R v U m V t b 3 Z l Z E N v b H V t b n M x L n v g u Y D g u J v g u K X g u L X g u Y j g u K L g u J k g 4 L m B 4 L i b 4 L i l 4 L i H L D V 9 J n F 1 b 3 Q 7 L C Z x d W 9 0 O 1 N l Y 3 R p b 2 4 x L + C 4 l + C 4 o + C 4 s e C 4 n u C 4 o u C 4 s u C 4 g e C 4 o y A o U k V T T 1 V S Q y k g X H U w M D N l X H U w M D N l I O C 4 n u C 4 p e C 4 s e C 4 h + C 4 h + C 4 s u C 4 m e C 5 g e C 4 p e C 4 s O C 4 q u C 4 s u C 4 m O C 4 s u C 4 o + C 4 k + C 4 u e C 4 m + C 5 g u C 4 o O C 4 h C A o R U 5 F U k c p L 0 F 1 d G 9 S Z W 1 v d m V k Q 2 9 s d W 1 u c z E u e y X g u Y D g u J v g u K X g u L X g u Y j g u K L g u J k g 4 L m B 4 L i b 4 L i l 4 L i H L D Z 9 J n F 1 b 3 Q 7 L C Z x d W 9 0 O 1 N l Y 3 R p b 2 4 x L + C 4 l + C 4 o + C 4 s e C 4 n u C 4 o u C 4 s u C 4 g e C 4 o y A o U k V T T 1 V S Q y k g X H U w M D N l X H U w M D N l I O C 4 n u C 4 p e C 4 s e C 4 h + C 4 h + C 4 s u C 4 m e C 5 g e C 4 p e C 4 s O C 4 q u C 4 s u C 4 m O C 4 s u C 4 o + C 4 k + C 4 u e C 4 m + C 5 g u C 4 o O C 4 h C A o R U 5 F U k c p L 0 F 1 d G 9 S Z W 1 v d m V k Q 2 9 s d W 1 u c z E u e + C 5 g O C 4 q u C 4 m e C 4 r S D g u I v g u L f g u Y n g u K 0 s N 3 0 m c X V v d D s s J n F 1 b 3 Q 7 U 2 V j d G l v b j E v 4 L i X 4 L i j 4 L i x 4 L i e 4 L i i 4 L i y 4 L i B 4 L i j I C h S R V N P V V J D K S B c d T A w M 2 V c d T A w M 2 U g 4 L i e 4 L i l 4 L i x 4 L i H 4 L i H 4 L i y 4 L i Z 4 L m B 4 L i l 4 L i w 4 L i q 4 L i y 4 L i Y 4 L i y 4 L i j 4 L i T 4 L i 5 4 L i b 4 L m C 4 L i g 4 L i E I C h F T k V S R y k v Q X V 0 b 1 J l b W 9 2 Z W R D b 2 x 1 b W 5 z M S 5 7 4 L m A 4 L i q 4 L i Z 4 L i t I O C 4 g u C 4 s u C 4 o i w 4 f S Z x d W 9 0 O y w m c X V v d D t T Z W N 0 a W 9 u M S / g u J f g u K P g u L H g u J 7 g u K L g u L L g u I H g u K M g K F J F U 0 9 V U k M p I F x 1 M D A z Z V x 1 M D A z Z S D g u J 7 g u K X g u L H g u I f g u I f g u L L g u J n g u Y H g u K X g u L D g u K r g u L L g u J j g u L L g u K P g u J P g u L n g u J v g u Y L g u K D g u I Q g K E V O R V J H K S 9 B d X R v U m V t b 3 Z l Z E N v b H V t b n M x L n v g u J v g u K P g u L T g u K H g u L L g u J M g K O C 4 q + C 4 u O C 5 i e C 4 m S k s O X 0 m c X V v d D s s J n F 1 b 3 Q 7 U 2 V j d G l v b j E v 4 L i X 4 L i j 4 L i x 4 L i e 4 L i i 4 L i y 4 L i B 4 L i j I C h S R V N P V V J D K S B c d T A w M 2 V c d T A w M 2 U g 4 L i e 4 L i l 4 L i x 4 L i H 4 L i H 4 L i y 4 L i Z 4 L m B 4 L i l 4 L i w 4 L i q 4 L i y 4 L i Y 4 L i y 4 L i j 4 L i T 4 L i 5 4 L i b 4 L m C 4 L i g 4 L i E I C h F T k V S R y k v Q X V 0 b 1 J l b W 9 2 Z W R D b 2 x 1 b W 5 z M S 5 7 4 L i h 4 L i 5 4 L i l 4 L i E 4 L m I 4 L i y I C h c d T A w M j c w M D A g 4 L i a 4 L i y 4 L i X K S w x M H 0 m c X V v d D t d L C Z x d W 9 0 O 0 N v b H V t b k N v d W 5 0 J n F 1 b 3 Q 7 O j E x L C Z x d W 9 0 O 0 t l e U N v b H V t b k 5 h b W V z J n F 1 b 3 Q 7 O l t d L C Z x d W 9 0 O 0 N v b H V t b k l k Z W 5 0 a X R p Z X M m c X V v d D s 6 W y Z x d W 9 0 O 1 N l Y 3 R p b 2 4 x L + C 4 l + C 4 o + C 4 s e C 4 n u C 4 o u C 4 s u C 4 g e C 4 o y A o U k V T T 1 V S Q y k g X H U w M D N l X H U w M D N l I O C 4 n u C 4 p e C 4 s e C 4 h + C 4 h + C 4 s u C 4 m e C 5 g e C 4 p e C 4 s O C 4 q u C 4 s u C 4 m O C 4 s u C 4 o + C 4 k + C 4 u e C 4 m + C 5 g u C 4 o O C 4 h C A o R U 5 F U k c p L 0 F 1 d G 9 S Z W 1 v d m V k Q 2 9 s d W 1 u c z E u e + C 4 q + C 4 p e C 4 s e C 4 g e C 4 l + C 4 o + C 4 s e C 4 n u C 4 o u C 5 j C w w f S Z x d W 9 0 O y w m c X V v d D t T Z W N 0 a W 9 u M S / g u J f g u K P g u L H g u J 7 g u K L g u L L g u I H g u K M g K F J F U 0 9 V U k M p I F x 1 M D A z Z V x 1 M D A z Z S D g u J 7 g u K X g u L H g u I f g u I f g u L L g u J n g u Y H g u K X g u L D g u K r g u L L g u J j g u L L g u K P g u J P g u L n g u J v g u Y L g u K D g u I Q g K E V O R V J H K S 9 B d X R v U m V t b 3 Z l Z E N v b H V t b n M x L n v g u Y D g u J v g u L T g u J Q s M X 0 m c X V v d D s s J n F 1 b 3 Q 7 U 2 V j d G l v b j E v 4 L i X 4 L i j 4 L i x 4 L i e 4 L i i 4 L i y 4 L i B 4 L i j I C h S R V N P V V J D K S B c d T A w M 2 V c d T A w M 2 U g 4 L i e 4 L i l 4 L i x 4 L i H 4 L i H 4 L i y 4 L i Z 4 L m B 4 L i l 4 L i w 4 L i q 4 L i y 4 L i Y 4 L i y 4 L i j 4 L i T 4 L i 5 4 L i b 4 L m C 4 L i g 4 L i E I C h F T k V S R y k v Q X V 0 b 1 J l b W 9 2 Z W R D b 2 x 1 b W 5 z M S 5 7 4 L i q 4 L i 5 4 L i H 4 L i q 4 L i 4 4 L i U L D J 9 J n F 1 b 3 Q 7 L C Z x d W 9 0 O 1 N l Y 3 R p b 2 4 x L + C 4 l + C 4 o + C 4 s e C 4 n u C 4 o u C 4 s u C 4 g e C 4 o y A o U k V T T 1 V S Q y k g X H U w M D N l X H U w M D N l I O C 4 n u C 4 p e C 4 s e C 4 h + C 4 h + C 4 s u C 4 m e C 5 g e C 4 p e C 4 s O C 4 q u C 4 s u C 4 m O C 4 s u C 4 o + C 4 k + C 4 u e C 4 m + C 5 g u C 4 o O C 4 h C A o R U 5 F U k c p L 0 F 1 d G 9 S Z W 1 v d m V k Q 2 9 s d W 1 u c z E u e + C 4 l e C 5 i O C 4 s + C 4 q u C 4 u O C 4 l C w z f S Z x d W 9 0 O y w m c X V v d D t T Z W N 0 a W 9 u M S / g u J f g u K P g u L H g u J 7 g u K L g u L L g u I H g u K M g K F J F U 0 9 V U k M p I F x 1 M D A z Z V x 1 M D A z Z S D g u J 7 g u K X g u L H g u I f g u I f g u L L g u J n g u Y H g u K X g u L D g u K r g u L L g u J j g u L L g u K P g u J P g u L n g u J v g u Y L g u K D g u I Q g K E V O R V J H K S 9 B d X R v U m V t b 3 Z l Z E N v b H V t b n M x L n v g u K X g u Y j g u L L g u K r g u L j g u J Q s N H 0 m c X V v d D s s J n F 1 b 3 Q 7 U 2 V j d G l v b j E v 4 L i X 4 L i j 4 L i x 4 L i e 4 L i i 4 L i y 4 L i B 4 L i j I C h S R V N P V V J D K S B c d T A w M 2 V c d T A w M 2 U g 4 L i e 4 L i l 4 L i x 4 L i H 4 L i H 4 L i y 4 L i Z 4 L m B 4 L i l 4 L i w 4 L i q 4 L i y 4 L i Y 4 L i y 4 L i j 4 L i T 4 L i 5 4 L i b 4 L m C 4 L i g 4 L i E I C h F T k V S R y k v Q X V 0 b 1 J l b W 9 2 Z W R D b 2 x 1 b W 5 z M S 5 7 4 L m A 4 L i b 4 L i l 4 L i 1 4 L m I 4 L i i 4 L i Z I O C 5 g e C 4 m + C 4 p e C 4 h y w 1 f S Z x d W 9 0 O y w m c X V v d D t T Z W N 0 a W 9 u M S / g u J f g u K P g u L H g u J 7 g u K L g u L L g u I H g u K M g K F J F U 0 9 V U k M p I F x 1 M D A z Z V x 1 M D A z Z S D g u J 7 g u K X g u L H g u I f g u I f g u L L g u J n g u Y H g u K X g u L D g u K r g u L L g u J j g u L L g u K P g u J P g u L n g u J v g u Y L g u K D g u I Q g K E V O R V J H K S 9 B d X R v U m V t b 3 Z l Z E N v b H V t b n M x L n s l 4 L m A 4 L i b 4 L i l 4 L i 1 4 L m I 4 L i i 4 L i Z I O C 5 g e C 4 m + C 4 p e C 4 h y w 2 f S Z x d W 9 0 O y w m c X V v d D t T Z W N 0 a W 9 u M S / g u J f g u K P g u L H g u J 7 g u K L g u L L g u I H g u K M g K F J F U 0 9 V U k M p I F x 1 M D A z Z V x 1 M D A z Z S D g u J 7 g u K X g u L H g u I f g u I f g u L L g u J n g u Y H g u K X g u L D g u K r g u L L g u J j g u L L g u K P g u J P g u L n g u J v g u Y L g u K D g u I Q g K E V O R V J H K S 9 B d X R v U m V t b 3 Z l Z E N v b H V t b n M x L n v g u Y D g u K r g u J n g u K 0 g 4 L i L 4 L i 3 4 L m J 4 L i t L D d 9 J n F 1 b 3 Q 7 L C Z x d W 9 0 O 1 N l Y 3 R p b 2 4 x L + C 4 l + C 4 o + C 4 s e C 4 n u C 4 o u C 4 s u C 4 g e C 4 o y A o U k V T T 1 V S Q y k g X H U w M D N l X H U w M D N l I O C 4 n u C 4 p e C 4 s e C 4 h + C 4 h + C 4 s u C 4 m e C 5 g e C 4 p e C 4 s O C 4 q u C 4 s u C 4 m O C 4 s u C 4 o + C 4 k + C 4 u e C 4 m + C 5 g u C 4 o O C 4 h C A o R U 5 F U k c p L 0 F 1 d G 9 S Z W 1 v d m V k Q 2 9 s d W 1 u c z E u e + C 5 g O C 4 q u C 4 m e C 4 r S D g u I L g u L L g u K I s O H 0 m c X V v d D s s J n F 1 b 3 Q 7 U 2 V j d G l v b j E v 4 L i X 4 L i j 4 L i x 4 L i e 4 L i i 4 L i y 4 L i B 4 L i j I C h S R V N P V V J D K S B c d T A w M 2 V c d T A w M 2 U g 4 L i e 4 L i l 4 L i x 4 L i H 4 L i H 4 L i y 4 L i Z 4 L m B 4 L i l 4 L i w 4 L i q 4 L i y 4 L i Y 4 L i y 4 L i j 4 L i T 4 L i 5 4 L i b 4 L m C 4 L i g 4 L i E I C h F T k V S R y k v Q X V 0 b 1 J l b W 9 2 Z W R D b 2 x 1 b W 5 z M S 5 7 4 L i b 4 L i j 4 L i 0 4 L i h 4 L i y 4 L i T I C j g u K v g u L j g u Y n g u J k p L D l 9 J n F 1 b 3 Q 7 L C Z x d W 9 0 O 1 N l Y 3 R p b 2 4 x L + C 4 l + C 4 o + C 4 s e C 4 n u C 4 o u C 4 s u C 4 g e C 4 o y A o U k V T T 1 V S Q y k g X H U w M D N l X H U w M D N l I O C 4 n u C 4 p e C 4 s e C 4 h + C 4 h + C 4 s u C 4 m e C 5 g e C 4 p e C 4 s O C 4 q u C 4 s u C 4 m O C 4 s u C 4 o + C 4 k + C 4 u e C 4 m + C 5 g u C 4 o O C 4 h C A o R U 5 F U k c p L 0 F 1 d G 9 S Z W 1 v d m V k Q 2 9 s d W 1 u c z E u e + C 4 o e C 4 u e C 4 p e C 4 h O C 5 i O C 4 s i A o X H U w M D I 3 M D A w I O C 4 m u C 4 s u C 4 l y k s M T B 9 J n F 1 b 3 Q 7 X S w m c X V v d D t S Z W x h d G l v b n N o a X B J b m Z v J n F 1 b 3 Q 7 O l t d f S I g L z 4 8 L 1 N 0 Y W J s Z U V u d H J p Z X M + 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Q 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N C k v R G F 0 Y T I w 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0 K S 9 D a G F u Z 2 V k J T I w V H l w 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4 N D c w M j g y 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5 g O C 4 h + C 4 t O C 4 m e C 4 l + C 4 u O C 4 m e C 5 g e C 4 p e C 4 s O C 4 q + C 4 p e C 4 s e C 4 g e C 4 l + C 4 o + C 4 s e C 4 n u C 4 o u C 5 j C A o R k l O K S 9 B d X R v U m V t b 3 Z l Z E N v b H V t b n M x L n v g u K v g u K X g u L H g u I H g u J f g u K P g u L H g u J 7 g u K L g u Y w s M H 0 m c X V v d D s s J n F 1 b 3 Q 7 U 2 V j d G l v b j E v 4 L i Y 4 L i 4 4 L i j 4 L i B 4 L i 0 4 L i I 4 L i B 4 L i y 4 L i j 4 L m A 4 L i H 4 L i 0 4 L i Z I C h G S U 5 D S U F M K S B c d T A w M 2 V c d T A w M 2 U g 4 L m A 4 L i H 4 L i 0 4 L i Z 4 L i X 4 L i 4 4 L i Z 4 L m B 4 L i l 4 L i w 4 L i r 4 L i l 4 L i x 4 L i B 4 L i X 4 L i j 4 L i x 4 L i e 4 L i i 4 L m M I C h G S U 4 p L 0 F 1 d G 9 S Z W 1 v d m V k Q 2 9 s d W 1 u c z E u e + C 5 g O C 4 m + C 4 t O C 4 l C w x f S Z x d W 9 0 O y w m c X V v d D t T Z W N 0 a W 9 u M S / g u J j g u L j g u K P g u I H g u L T g u I j g u I H g u L L g u K P g u Y D g u I f g u L T g u J k g K E Z J T k N J Q U w p I F x 1 M D A z Z V x 1 M D A z Z S D g u Y D g u I f g u L T g u J n g u J f g u L j g u J n g u Y H g u K X g u L D g u K v g u K X g u L H g u I H g u J f g u K P g u L H g u J 7 g u K L g u Y w g K E Z J T i k v Q X V 0 b 1 J l b W 9 2 Z W R D b 2 x 1 b W 5 z M S 5 7 4 L i q 4 L i 5 4 L i H 4 L i q 4 L i 4 4 L i U L D J 9 J n F 1 b 3 Q 7 L C Z x d W 9 0 O 1 N l Y 3 R p b 2 4 x L + C 4 m O C 4 u O C 4 o + C 4 g e C 4 t O C 4 i O C 4 g e C 4 s u C 4 o + C 5 g O C 4 h + C 4 t O C 4 m S A o R k l O Q 0 l B T C k g X H U w M D N l X H U w M D N l I O C 5 g O C 4 h + C 4 t O C 4 m e C 4 l + C 4 u O C 4 m e C 5 g e C 4 p e C 4 s O C 4 q + C 4 p e C 4 s e C 4 g e C 4 l + C 4 o + C 4 s e C 4 n u C 4 o u C 5 j C A o R k l O K S 9 B d X R v U m V t b 3 Z l Z E N v b H V t b n M x L n v g u J X g u Y j g u L P g u K r g u L j g u J Q s M 3 0 m c X V v d D s s J n F 1 b 3 Q 7 U 2 V j d G l v b j E v 4 L i Y 4 L i 4 4 L i j 4 L i B 4 L i 0 4 L i I 4 L i B 4 L i y 4 L i j 4 L m A 4 L i H 4 L i 0 4 L i Z I C h G S U 5 D S U F M K S B c d T A w M 2 V c d T A w M 2 U g 4 L m A 4 L i H 4 L i 0 4 L i Z 4 L i X 4 L i 4 4 L i Z 4 L m B 4 L i l 4 L i w 4 L i r 4 L i l 4 L i x 4 L i B 4 L i X 4 L i j 4 L i x 4 L i e 4 L i i 4 L m M I C h G S U 4 p L 0 F 1 d G 9 S Z W 1 v d m V k Q 2 9 s d W 1 u c z E u e + C 4 p e C 5 i O C 4 s u C 4 q u C 4 u O C 4 l C w 0 f S Z x d W 9 0 O y w m c X V v d D t T Z W N 0 a W 9 u M S / g u J j g u L j g u K P g u I H g u L T g u I j g u I H g u L L g u K P g u Y D g u I f g u L T g u J k g K E Z J T k N J Q U w p I F x 1 M D A z Z V x 1 M D A z Z S D g u Y D g u I f g u L T g u J n g u J f g u L j g u J n g u Y H g u K X g u L D g u K v g u K X g u L H g u I H g u J f g u K P g u L H g u J 7 g u K L g u Y w g K E Z J T i k v Q X V 0 b 1 J l b W 9 2 Z W R D b 2 x 1 b W 5 z M S 5 7 4 L m A 4 L i b 4 L i l 4 L i 1 4 L m I 4 L i i 4 L i Z I O C 5 g e C 4 m + C 4 p e C 4 h y w 1 f S Z x d W 9 0 O y w m c X V v d D t T Z W N 0 a W 9 u M S / g u J j g u L j g u K P g u I H g u L T g u I j g u I H g u L L g u K P g u Y D g u I f g u L T g u J k g K E Z J T k N J Q U w p I F x 1 M D A z Z V x 1 M D A z Z S D g u Y D g u I f g u L T g u J n g u J f g u L j g u J n g u Y H g u K X g u L D g u K v g u K X g u L H g u I H g u J f g u K P g u L H g u J 7 g u K L g u Y w g K E Z J T i k v Q X V 0 b 1 J l b W 9 2 Z W R D b 2 x 1 b W 5 z M S 5 7 J e C 5 g O C 4 m + C 4 p e C 4 t e C 5 i O C 4 o u C 4 m S D g u Y H g u J v g u K X g u I c s N n 0 m c X V v d D s s J n F 1 b 3 Q 7 U 2 V j d G l v b j E v 4 L i Y 4 L i 4 4 L i j 4 L i B 4 L i 0 4 L i I 4 L i B 4 L i y 4 L i j 4 L m A 4 L i H 4 L i 0 4 L i Z I C h G S U 5 D S U F M K S B c d T A w M 2 V c d T A w M 2 U g 4 L m A 4 L i H 4 L i 0 4 L i Z 4 L i X 4 L i 4 4 L i Z 4 L m B 4 L i l 4 L i w 4 L i r 4 L i l 4 L i x 4 L i B 4 L i X 4 L i j 4 L i x 4 L i e 4 L i i 4 L m M I C h G S U 4 p L 0 F 1 d G 9 S Z W 1 v d m V k Q 2 9 s d W 1 u c z E u e + C 5 g O C 4 q u C 4 m e C 4 r S D g u I v g u L f g u Y n g u K 0 s N 3 0 m c X V v d D s s J n F 1 b 3 Q 7 U 2 V j d G l v b j E v 4 L i Y 4 L i 4 4 L i j 4 L i B 4 L i 0 4 L i I 4 L i B 4 L i y 4 L i j 4 L m A 4 L i H 4 L i 0 4 L i Z I C h G S U 5 D S U F M K S B c d T A w M 2 V c d T A w M 2 U g 4 L m A 4 L i H 4 L i 0 4 L i Z 4 L i X 4 L i 4 4 L i Z 4 L m B 4 L i l 4 L i w 4 L i r 4 L i l 4 L i x 4 L i B 4 L i X 4 L i j 4 L i x 4 L i e 4 L i i 4 L m M I C h G S U 4 p L 0 F 1 d G 9 S Z W 1 v d m V k Q 2 9 s d W 1 u c z E u e + C 5 g O C 4 q u C 4 m e C 4 r S D g u I L g u L L g u K I s O H 0 m c X V v d D s s J n F 1 b 3 Q 7 U 2 V j d G l v b j E v 4 L i Y 4 L i 4 4 L i j 4 L i B 4 L i 0 4 L i I 4 L i B 4 L i y 4 L i j 4 L m A 4 L i H 4 L i 0 4 L i Z I C h G S U 5 D S U F M K S B c d T A w M 2 V c d T A w M 2 U g 4 L m A 4 L i H 4 L i 0 4 L i Z 4 L i X 4 L i 4 4 L i Z 4 L m B 4 L i l 4 L i w 4 L i r 4 L i l 4 L i x 4 L i B 4 L i X 4 L i j 4 L i x 4 L i e 4 L i i 4 L m M I C h G S U 4 p L 0 F 1 d G 9 S Z W 1 v d m V k Q 2 9 s d W 1 u c z E u e + C 4 m + C 4 o + C 4 t O C 4 o e C 4 s u C 4 k y A o 4 L i r 4 L i 4 4 L m J 4 L i Z K S w 5 f S Z x d W 9 0 O y w m c X V v d D t T Z W N 0 a W 9 u M S / g u J j g u L j g u K P g u I H g u L T g u I j g u I H g u L L g u K P g u Y D g u I f g u L T g u J k g K E Z J T k N J Q U w p I F x 1 M D A z Z V x 1 M D A z Z S D g u Y D g u I f g u L T g u J n g u J f g u L j g u J n g u Y H g u K X g u L D g u K v g u K X g u L H g u I H g u J f g u K P g u L H g u J 7 g u K L g u Y w g K E Z J T i k v Q X V 0 b 1 J l b W 9 2 Z W R D b 2 x 1 b W 5 z M S 5 7 4 L i h 4 L i 5 4 L i l 4 L i E 4 L m I 4 L i y I C h c d T A w M j c w M D A g 4 L i a 4 L i y 4 L i X K S w x M H 0 m c X V v d D t d L C Z x d W 9 0 O 0 N v b H V t b k N v d W 5 0 J n F 1 b 3 Q 7 O j E x L C Z x d W 9 0 O 0 t l e U N v b H V t b k 5 h b W V z J n F 1 b 3 Q 7 O l t d L C Z x d W 9 0 O 0 N v b H V t b k l k Z W 5 0 a X R p Z X M m c X V v d D s 6 W y Z x d W 9 0 O 1 N l Y 3 R p b 2 4 x L + C 4 m O C 4 u O C 4 o + C 4 g e C 4 t O C 4 i O C 4 g e C 4 s u C 4 o + C 5 g O C 4 h + C 4 t O C 4 m S A o R k l O Q 0 l B T C k g X H U w M D N l X H U w M D N l I O C 5 g O C 4 h + C 4 t O C 4 m e C 4 l + C 4 u O C 4 m e C 5 g e C 4 p e C 4 s O C 4 q + C 4 p e C 4 s e C 4 g e C 4 l + C 4 o + C 4 s e C 4 n u C 4 o u C 5 j C A o R k l O K S 9 B d X R v U m V t b 3 Z l Z E N v b H V t b n M x L n v g u K v g u K X g u L H g u I H g u J f g u K P g u L H g u J 7 g u K L g u Y w s M H 0 m c X V v d D s s J n F 1 b 3 Q 7 U 2 V j d G l v b j E v 4 L i Y 4 L i 4 4 L i j 4 L i B 4 L i 0 4 L i I 4 L i B 4 L i y 4 L i j 4 L m A 4 L i H 4 L i 0 4 L i Z I C h G S U 5 D S U F M K S B c d T A w M 2 V c d T A w M 2 U g 4 L m A 4 L i H 4 L i 0 4 L i Z 4 L i X 4 L i 4 4 L i Z 4 L m B 4 L i l 4 L i w 4 L i r 4 L i l 4 L i x 4 L i B 4 L i X 4 L i j 4 L i x 4 L i e 4 L i i 4 L m M I C h G S U 4 p L 0 F 1 d G 9 S Z W 1 v d m V k Q 2 9 s d W 1 u c z E u e + C 5 g O C 4 m + C 4 t O C 4 l C w x f S Z x d W 9 0 O y w m c X V v d D t T Z W N 0 a W 9 u M S / g u J j g u L j g u K P g u I H g u L T g u I j g u I H g u L L g u K P g u Y D g u I f g u L T g u J k g K E Z J T k N J Q U w p I F x 1 M D A z Z V x 1 M D A z Z S D g u Y D g u I f g u L T g u J n g u J f g u L j g u J n g u Y H g u K X g u L D g u K v g u K X g u L H g u I H g u J f g u K P g u L H g u J 7 g u K L g u Y w g K E Z J T i k v Q X V 0 b 1 J l b W 9 2 Z W R D b 2 x 1 b W 5 z M S 5 7 4 L i q 4 L i 5 4 L i H 4 L i q 4 L i 4 4 L i U L D J 9 J n F 1 b 3 Q 7 L C Z x d W 9 0 O 1 N l Y 3 R p b 2 4 x L + C 4 m O C 4 u O C 4 o + C 4 g e C 4 t O C 4 i O C 4 g e C 4 s u C 4 o + C 5 g O C 4 h + C 4 t O C 4 m S A o R k l O Q 0 l B T C k g X H U w M D N l X H U w M D N l I O C 5 g O C 4 h + C 4 t O C 4 m e C 4 l + C 4 u O C 4 m e C 5 g e C 4 p e C 4 s O C 4 q + C 4 p e C 4 s e C 4 g e C 4 l + C 4 o + C 4 s e C 4 n u C 4 o u C 5 j C A o R k l O K S 9 B d X R v U m V t b 3 Z l Z E N v b H V t b n M x L n v g u J X g u Y j g u L P g u K r g u L j g u J Q s M 3 0 m c X V v d D s s J n F 1 b 3 Q 7 U 2 V j d G l v b j E v 4 L i Y 4 L i 4 4 L i j 4 L i B 4 L i 0 4 L i I 4 L i B 4 L i y 4 L i j 4 L m A 4 L i H 4 L i 0 4 L i Z I C h G S U 5 D S U F M K S B c d T A w M 2 V c d T A w M 2 U g 4 L m A 4 L i H 4 L i 0 4 L i Z 4 L i X 4 L i 4 4 L i Z 4 L m B 4 L i l 4 L i w 4 L i r 4 L i l 4 L i x 4 L i B 4 L i X 4 L i j 4 L i x 4 L i e 4 L i i 4 L m M I C h G S U 4 p L 0 F 1 d G 9 S Z W 1 v d m V k Q 2 9 s d W 1 u c z E u e + C 4 p e C 5 i O C 4 s u C 4 q u C 4 u O C 4 l C w 0 f S Z x d W 9 0 O y w m c X V v d D t T Z W N 0 a W 9 u M S / g u J j g u L j g u K P g u I H g u L T g u I j g u I H g u L L g u K P g u Y D g u I f g u L T g u J k g K E Z J T k N J Q U w p I F x 1 M D A z Z V x 1 M D A z Z S D g u Y D g u I f g u L T g u J n g u J f g u L j g u J n g u Y H g u K X g u L D g u K v g u K X g u L H g u I H g u J f g u K P g u L H g u J 7 g u K L g u Y w g K E Z J T i k v Q X V 0 b 1 J l b W 9 2 Z W R D b 2 x 1 b W 5 z M S 5 7 4 L m A 4 L i b 4 L i l 4 L i 1 4 L m I 4 L i i 4 L i Z I O C 5 g e C 4 m + C 4 p e C 4 h y w 1 f S Z x d W 9 0 O y w m c X V v d D t T Z W N 0 a W 9 u M S / g u J j g u L j g u K P g u I H g u L T g u I j g u I H g u L L g u K P g u Y D g u I f g u L T g u J k g K E Z J T k N J Q U w p I F x 1 M D A z Z V x 1 M D A z Z S D g u Y D g u I f g u L T g u J n g u J f g u L j g u J n g u Y H g u K X g u L D g u K v g u K X g u L H g u I H g u J f g u K P g u L H g u J 7 g u K L g u Y w g K E Z J T i k v Q X V 0 b 1 J l b W 9 2 Z W R D b 2 x 1 b W 5 z M S 5 7 J e C 5 g O C 4 m + C 4 p e C 4 t e C 5 i O C 4 o u C 4 m S D g u Y H g u J v g u K X g u I c s N n 0 m c X V v d D s s J n F 1 b 3 Q 7 U 2 V j d G l v b j E v 4 L i Y 4 L i 4 4 L i j 4 L i B 4 L i 0 4 L i I 4 L i B 4 L i y 4 L i j 4 L m A 4 L i H 4 L i 0 4 L i Z I C h G S U 5 D S U F M K S B c d T A w M 2 V c d T A w M 2 U g 4 L m A 4 L i H 4 L i 0 4 L i Z 4 L i X 4 L i 4 4 L i Z 4 L m B 4 L i l 4 L i w 4 L i r 4 L i l 4 L i x 4 L i B 4 L i X 4 L i j 4 L i x 4 L i e 4 L i i 4 L m M I C h G S U 4 p L 0 F 1 d G 9 S Z W 1 v d m V k Q 2 9 s d W 1 u c z E u e + C 5 g O C 4 q u C 4 m e C 4 r S D g u I v g u L f g u Y n g u K 0 s N 3 0 m c X V v d D s s J n F 1 b 3 Q 7 U 2 V j d G l v b j E v 4 L i Y 4 L i 4 4 L i j 4 L i B 4 L i 0 4 L i I 4 L i B 4 L i y 4 L i j 4 L m A 4 L i H 4 L i 0 4 L i Z I C h G S U 5 D S U F M K S B c d T A w M 2 V c d T A w M 2 U g 4 L m A 4 L i H 4 L i 0 4 L i Z 4 L i X 4 L i 4 4 L i Z 4 L m B 4 L i l 4 L i w 4 L i r 4 L i l 4 L i x 4 L i B 4 L i X 4 L i j 4 L i x 4 L i e 4 L i i 4 L m M I C h G S U 4 p L 0 F 1 d G 9 S Z W 1 v d m V k Q 2 9 s d W 1 u c z E u e + C 5 g O C 4 q u C 4 m e C 4 r S D g u I L g u L L g u K I s O H 0 m c X V v d D s s J n F 1 b 3 Q 7 U 2 V j d G l v b j E v 4 L i Y 4 L i 4 4 L i j 4 L i B 4 L i 0 4 L i I 4 L i B 4 L i y 4 L i j 4 L m A 4 L i H 4 L i 0 4 L i Z I C h G S U 5 D S U F M K S B c d T A w M 2 V c d T A w M 2 U g 4 L m A 4 L i H 4 L i 0 4 L i Z 4 L i X 4 L i 4 4 L i Z 4 L m B 4 L i l 4 L i w 4 L i r 4 L i l 4 L i x 4 L i B 4 L i X 4 L i j 4 L i x 4 L i e 4 L i i 4 L m M I C h G S U 4 p L 0 F 1 d G 9 S Z W 1 v d m V k Q 2 9 s d W 1 u c z E u e + C 4 m + C 4 o + C 4 t O C 4 o e C 4 s u C 4 k y A o 4 L i r 4 L i 4 4 L m J 4 L i Z K S w 5 f S Z x d W 9 0 O y w m c X V v d D t T Z W N 0 a W 9 u M S / g u J j g u L j g u K P g u I H g u L T g u I j g u I H g u L L g u K P g u Y D g u I f g u L T g u J k g K E Z J T k N J Q U w p I F x 1 M D A z Z V x 1 M D A z Z S D g u Y D g u I f g u L T g u J n g u J f g u L j g u J n g u Y H g u K X g u L D g u K v g u K X g u L H g u I H g u J f g u K P g u L H g u J 7 g u K L g u Y w g K E Z J T i 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L 0 R h d G E 4 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5 J T g w J U U w J U I 4 J T g 3 J U U w J U I 4 J U I 0 J U U w J U I 4 J T k 5 J U U w J U I 4 J T k 3 J U U w J U I 4 J U I 4 J U U w J U I 4 J T k 5 J U U w J U I 5 J T g x J U U w J U I 4 J U E 1 J U U w J U I 4 J U I w J U U w J U I 4 J U F C J U U w J U I 4 J U E 1 J U U w J U I 4 J U I x J U U w J U I 4 J T g x J U U w J U I 4 J T k 3 J U U w J U I 4 J U E z J U U w J U I 4 J U I x J U U w J U I 4 J T l F J U U w J U I 4 J U E y J U U w J U I 5 J T h D J T I w K E Z J T i k l M j A o N C 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k w M D M y M z R a I i A v P j x F b n R y e S B U e X B l P S J S Z W x h d G l v b n N o a X B J b m Z v Q 2 9 u d G F p b m V y I i B W Y W x 1 Z T 0 i c 3 s m c X V v d D t j b 2 x 1 b W 5 D b 3 V u d C Z x d W 9 0 O z o x M S w m c X V v d D t r Z X l D b 2 x 1 b W 5 O Y W 1 l c y Z x d W 9 0 O z p b X S w m c X V v d D t x d W V y e V J l b G F 0 a W 9 u c 2 h p c H M m c X V v d D s 6 W 1 0 s J n F 1 b 3 Q 7 Y 2 9 s d W 1 u S W R l b n R p d G l l c y Z x d W 9 0 O z p b J n F 1 b 3 Q 7 U 2 V j d G l v b j E v 4 L i Y 4 L i 4 4 L i j 4 L i B 4 L i 0 4 L i I 4 L i B 4 L i y 4 L i j 4 L m A 4 L i H 4 L i 0 4 L i Z I C h G S U 5 D S U F M K S B c d T A w M 2 V c d T A w M 2 U g 4 L i Y 4 L i Z 4 L i y 4 L i E 4 L i y 4 L i j I C h C Q U 5 L K S 9 B d X R v U m V t b 3 Z l Z E N v b H V t b n M x L n v g u K v g u K X g u L H g u I H g u J f g u K P g u L H g u J 7 g u K L g u Y w s M H 0 m c X V v d D s s J n F 1 b 3 Q 7 U 2 V j d G l v b j E v 4 L i Y 4 L i 4 4 L i j 4 L i B 4 L i 0 4 L i I 4 L i B 4 L i y 4 L i j 4 L m A 4 L i H 4 L i 0 4 L i Z I C h G S U 5 D S U F M K S B c d T A w M 2 V c d T A w M 2 U g 4 L i Y 4 L i Z 4 L i y 4 L i E 4 L i y 4 L i j I C h C Q U 5 L K S 9 B d X R v U m V t b 3 Z l Z E N v b H V t b n M x L n v g u Y D g u J v g u L T g u J Q s M X 0 m c X V v d D s s J n F 1 b 3 Q 7 U 2 V j d G l v b j E v 4 L i Y 4 L i 4 4 L i j 4 L i B 4 L i 0 4 L i I 4 L i B 4 L i y 4 L i j 4 L m A 4 L i H 4 L i 0 4 L i Z I C h G S U 5 D S U F M K S B c d T A w M 2 V c d T A w M 2 U g 4 L i Y 4 L i Z 4 L i y 4 L i E 4 L i y 4 L i j I C h C Q U 5 L K S 9 B d X R v U m V t b 3 Z l Z E N v b H V t b n M x L n v g u K r g u L n g u I f g u K r g u L j g u J Q s M n 0 m c X V v d D s s J n F 1 b 3 Q 7 U 2 V j d G l v b j E v 4 L i Y 4 L i 4 4 L i j 4 L i B 4 L i 0 4 L i I 4 L i B 4 L i y 4 L i j 4 L m A 4 L i H 4 L i 0 4 L i Z I C h G S U 5 D S U F M K S B c d T A w M 2 V c d T A w M 2 U g 4 L i Y 4 L i Z 4 L i y 4 L i E 4 L i y 4 L i j I C h C Q U 5 L K S 9 B d X R v U m V t b 3 Z l Z E N v b H V t b n M x L n v g u J X g u Y j g u L P g u K r g u L j g u J Q s M 3 0 m c X V v d D s s J n F 1 b 3 Q 7 U 2 V j d G l v b j E v 4 L i Y 4 L i 4 4 L i j 4 L i B 4 L i 0 4 L i I 4 L i B 4 L i y 4 L i j 4 L m A 4 L i H 4 L i 0 4 L i Z I C h G S U 5 D S U F M K S B c d T A w M 2 V c d T A w M 2 U g 4 L i Y 4 L i Z 4 L i y 4 L i E 4 L i y 4 L i j I C h C Q U 5 L K S 9 B d X R v U m V t b 3 Z l Z E N v b H V t b n M x L n v g u K X g u Y j g u L L g u K r g u L j g u J Q s N H 0 m c X V v d D s s J n F 1 b 3 Q 7 U 2 V j d G l v b j E v 4 L i Y 4 L i 4 4 L i j 4 L i B 4 L i 0 4 L i I 4 L i B 4 L i y 4 L i j 4 L m A 4 L i H 4 L i 0 4 L i Z I C h G S U 5 D S U F M K S B c d T A w M 2 V c d T A w M 2 U g 4 L i Y 4 L i Z 4 L i y 4 L i E 4 L i y 4 L i j I C h C Q U 5 L K S 9 B d X R v U m V t b 3 Z l Z E N v b H V t b n M x L n v g u Y D g u J v g u K X g u L X g u Y j g u K L g u J k g 4 L m B 4 L i b 4 L i l 4 L i H L D V 9 J n F 1 b 3 Q 7 L C Z x d W 9 0 O 1 N l Y 3 R p b 2 4 x L + C 4 m O C 4 u O C 4 o + C 4 g e C 4 t O C 4 i O C 4 g e C 4 s u C 4 o + C 5 g O C 4 h + C 4 t O C 4 m S A o R k l O Q 0 l B T C k g X H U w M D N l X H U w M D N l I O C 4 m O C 4 m e C 4 s u C 4 h O C 4 s u C 4 o y A o Q k F O S y k v Q X V 0 b 1 J l b W 9 2 Z W R D b 2 x 1 b W 5 z M S 5 7 J e C 5 g O C 4 m + C 4 p e C 4 t e C 5 i O C 4 o u C 4 m S D g u Y H g u J v g u K X g u I c s N n 0 m c X V v d D s s J n F 1 b 3 Q 7 U 2 V j d G l v b j E v 4 L i Y 4 L i 4 4 L i j 4 L i B 4 L i 0 4 L i I 4 L i B 4 L i y 4 L i j 4 L m A 4 L i H 4 L i 0 4 L i Z I C h G S U 5 D S U F M K S B c d T A w M 2 V c d T A w M 2 U g 4 L i Y 4 L i Z 4 L i y 4 L i E 4 L i y 4 L i j I C h C Q U 5 L K S 9 B d X R v U m V t b 3 Z l Z E N v b H V t b n M x L n v g u Y D g u K r g u J n g u K 0 g 4 L i L 4 L i 3 4 L m J 4 L i t L D d 9 J n F 1 b 3 Q 7 L C Z x d W 9 0 O 1 N l Y 3 R p b 2 4 x L + C 4 m O C 4 u O C 4 o + C 4 g e C 4 t O C 4 i O C 4 g e C 4 s u C 4 o + C 5 g O C 4 h + C 4 t O C 4 m S A o R k l O Q 0 l B T C k g X H U w M D N l X H U w M D N l I O C 4 m O C 4 m e C 4 s u C 4 h O C 4 s u C 4 o y A o Q k F O S y k v Q X V 0 b 1 J l b W 9 2 Z W R D b 2 x 1 b W 5 z M S 5 7 4 L m A 4 L i q 4 L i Z 4 L i t I O C 4 g u C 4 s u C 4 o i w 4 f S Z x d W 9 0 O y w m c X V v d D t T Z W N 0 a W 9 u M S / g u J j g u L j g u K P g u I H g u L T g u I j g u I H g u L L g u K P g u Y D g u I f g u L T g u J k g K E Z J T k N J Q U w p I F x 1 M D A z Z V x 1 M D A z Z S D g u J j g u J n g u L L g u I T g u L L g u K M g K E J B T k s p L 0 F 1 d G 9 S Z W 1 v d m V k Q 2 9 s d W 1 u c z E u e + C 4 m + C 4 o + C 4 t O C 4 o e C 4 s u C 4 k y A o 4 L i r 4 L i 4 4 L m J 4 L i Z K S w 5 f S Z x d W 9 0 O y w m c X V v d D t T Z W N 0 a W 9 u M S / g u J j g u L j g u K P g u I H g u L T g u I j g u I H g u L L g u K P g u Y D g u I f g u L T g u J k g K E Z J T k N J Q U w p I F x 1 M D A z Z V x 1 M D A z Z S D g u J j g u J n g u L L g u I T g u L L g u K M g K E J B T k s 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J j g u J n g u L L g u I T g u L L g u K M g K E J B T k s p L 0 F 1 d G 9 S Z W 1 v d m V k Q 2 9 s d W 1 u c z E u e + C 4 q + C 4 p e C 4 s e C 4 g e C 4 l + C 4 o + C 4 s e C 4 n u C 4 o u C 5 j C w w f S Z x d W 9 0 O y w m c X V v d D t T Z W N 0 a W 9 u M S / g u J j g u L j g u K P g u I H g u L T g u I j g u I H g u L L g u K P g u Y D g u I f g u L T g u J k g K E Z J T k N J Q U w p I F x 1 M D A z Z V x 1 M D A z Z S D g u J j g u J n g u L L g u I T g u L L g u K M g K E J B T k s p L 0 F 1 d G 9 S Z W 1 v d m V k Q 2 9 s d W 1 u c z E u e + C 5 g O C 4 m + C 4 t O C 4 l C w x f S Z x d W 9 0 O y w m c X V v d D t T Z W N 0 a W 9 u M S / g u J j g u L j g u K P g u I H g u L T g u I j g u I H g u L L g u K P g u Y D g u I f g u L T g u J k g K E Z J T k N J Q U w p I F x 1 M D A z Z V x 1 M D A z Z S D g u J j g u J n g u L L g u I T g u L L g u K M g K E J B T k s p L 0 F 1 d G 9 S Z W 1 v d m V k Q 2 9 s d W 1 u c z E u e + C 4 q u C 4 u e C 4 h + C 4 q u C 4 u O C 4 l C w y f S Z x d W 9 0 O y w m c X V v d D t T Z W N 0 a W 9 u M S / g u J j g u L j g u K P g u I H g u L T g u I j g u I H g u L L g u K P g u Y D g u I f g u L T g u J k g K E Z J T k N J Q U w p I F x 1 M D A z Z V x 1 M D A z Z S D g u J j g u J n g u L L g u I T g u L L g u K M g K E J B T k s p L 0 F 1 d G 9 S Z W 1 v d m V k Q 2 9 s d W 1 u c z E u e + C 4 l e C 5 i O C 4 s + C 4 q u C 4 u O C 4 l C w z f S Z x d W 9 0 O y w m c X V v d D t T Z W N 0 a W 9 u M S / g u J j g u L j g u K P g u I H g u L T g u I j g u I H g u L L g u K P g u Y D g u I f g u L T g u J k g K E Z J T k N J Q U w p I F x 1 M D A z Z V x 1 M D A z Z S D g u J j g u J n g u L L g u I T g u L L g u K M g K E J B T k s p L 0 F 1 d G 9 S Z W 1 v d m V k Q 2 9 s d W 1 u c z E u e + C 4 p e C 5 i O C 4 s u C 4 q u C 4 u O C 4 l C w 0 f S Z x d W 9 0 O y w m c X V v d D t T Z W N 0 a W 9 u M S / g u J j g u L j g u K P g u I H g u L T g u I j g u I H g u L L g u K P g u Y D g u I f g u L T g u J k g K E Z J T k N J Q U w p I F x 1 M D A z Z V x 1 M D A z Z S D g u J j g u J n g u L L g u I T g u L L g u K M g K E J B T k s p L 0 F 1 d G 9 S Z W 1 v d m V k Q 2 9 s d W 1 u c z E u e + C 5 g O C 4 m + C 4 p e C 4 t e C 5 i O C 4 o u C 4 m S D g u Y H g u J v g u K X g u I c s N X 0 m c X V v d D s s J n F 1 b 3 Q 7 U 2 V j d G l v b j E v 4 L i Y 4 L i 4 4 L i j 4 L i B 4 L i 0 4 L i I 4 L i B 4 L i y 4 L i j 4 L m A 4 L i H 4 L i 0 4 L i Z I C h G S U 5 D S U F M K S B c d T A w M 2 V c d T A w M 2 U g 4 L i Y 4 L i Z 4 L i y 4 L i E 4 L i y 4 L i j I C h C Q U 5 L K S 9 B d X R v U m V t b 3 Z l Z E N v b H V t b n M x L n s l 4 L m A 4 L i b 4 L i l 4 L i 1 4 L m I 4 L i i 4 L i Z I O C 5 g e C 4 m + C 4 p e C 4 h y w 2 f S Z x d W 9 0 O y w m c X V v d D t T Z W N 0 a W 9 u M S / g u J j g u L j g u K P g u I H g u L T g u I j g u I H g u L L g u K P g u Y D g u I f g u L T g u J k g K E Z J T k N J Q U w p I F x 1 M D A z Z V x 1 M D A z Z S D g u J j g u J n g u L L g u I T g u L L g u K M g K E J B T k s p L 0 F 1 d G 9 S Z W 1 v d m V k Q 2 9 s d W 1 u c z E u e + C 5 g O C 4 q u C 4 m e C 4 r S D g u I v g u L f g u Y n g u K 0 s N 3 0 m c X V v d D s s J n F 1 b 3 Q 7 U 2 V j d G l v b j E v 4 L i Y 4 L i 4 4 L i j 4 L i B 4 L i 0 4 L i I 4 L i B 4 L i y 4 L i j 4 L m A 4 L i H 4 L i 0 4 L i Z I C h G S U 5 D S U F M K S B c d T A w M 2 V c d T A w M 2 U g 4 L i Y 4 L i Z 4 L i y 4 L i E 4 L i y 4 L i j I C h C Q U 5 L K S 9 B d X R v U m V t b 3 Z l Z E N v b H V t b n M x L n v g u Y D g u K r g u J n g u K 0 g 4 L i C 4 L i y 4 L i i L D h 9 J n F 1 b 3 Q 7 L C Z x d W 9 0 O 1 N l Y 3 R p b 2 4 x L + C 4 m O C 4 u O C 4 o + C 4 g e C 4 t O C 4 i O C 4 g e C 4 s u C 4 o + C 5 g O C 4 h + C 4 t O C 4 m S A o R k l O Q 0 l B T C k g X H U w M D N l X H U w M D N l I O C 4 m O C 4 m e C 4 s u C 4 h O C 4 s u C 4 o y A o Q k F O S y k v Q X V 0 b 1 J l b W 9 2 Z W R D b 2 x 1 b W 5 z M S 5 7 4 L i b 4 L i j 4 L i 0 4 L i h 4 L i y 4 L i T I C j g u K v g u L j g u Y n g u J k p L D l 9 J n F 1 b 3 Q 7 L C Z x d W 9 0 O 1 N l Y 3 R p b 2 4 x L + C 4 m O C 4 u O C 4 o + C 4 g e C 4 t O C 4 i O C 4 g e C 4 s u C 4 o + C 5 g O C 4 h + C 4 t O C 4 m S A o R k l O Q 0 l B T C k g X H U w M D N l X H U w M D N l I O C 4 m O C 4 m e C 4 s u C 4 h O C 4 s u C 4 o y A o Q k F O S y 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S U y M C g 0 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v R G F 0 Y T c 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5 N z A x M z Q 3 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4 m + C 4 o + C 4 s O C 4 g e C 4 s e C 4 m e C 4 o O C 4 s e C 4 o u C 5 g e C 4 p e C 4 s O C 4 m + C 4 o + C 4 s O C 4 g e C 4 s e C 4 m e C 4 i u C 4 t e C 4 p + C 4 t O C 4 l S A o S U 5 T V V I p L 0 F 1 d G 9 S Z W 1 v d m V k Q 2 9 s d W 1 u c z E u e + C 4 q + C 4 p e C 4 s e C 4 g e C 4 l + C 4 o + C 4 s e C 4 n u C 4 o u C 5 j C w w f S Z x d W 9 0 O y w m c X V v d D t T Z W N 0 a W 9 u M S / g u J j g u L j g u K P g u I H g u L T g u I j g u I H g u L L g u K P g u Y D g u I f g u L T g u J k g K E Z J T k N J Q U w p I F x 1 M D A z Z V x 1 M D A z Z S D g u J v g u K P g u L D g u I H g u L H g u J n g u K D g u L H g u K L g u Y H g u K X g u L D g u J v g u K P g u L D g u I H g u L H g u J n g u I r g u L X g u K f g u L T g u J U g K E l O U 1 V S K S 9 B d X R v U m V t b 3 Z l Z E N v b H V t b n M x L n v g u Y D g u J v g u L T g u J Q s M X 0 m c X V v d D s s J n F 1 b 3 Q 7 U 2 V j d G l v b j E v 4 L i Y 4 L i 4 4 L i j 4 L i B 4 L i 0 4 L i I 4 L i B 4 L i y 4 L i j 4 L m A 4 L i H 4 L i 0 4 L i Z I C h G S U 5 D S U F M K S B c d T A w M 2 V c d T A w M 2 U g 4 L i b 4 L i j 4 L i w 4 L i B 4 L i x 4 L i Z 4 L i g 4 L i x 4 L i i 4 L m B 4 L i l 4 L i w 4 L i b 4 L i j 4 L i w 4 L i B 4 L i x 4 L i Z 4 L i K 4 L i 1 4 L i n 4 L i 0 4 L i V I C h J T l N V U i k v Q X V 0 b 1 J l b W 9 2 Z W R D b 2 x 1 b W 5 z M S 5 7 4 L i q 4 L i 5 4 L i H 4 L i q 4 L i 4 4 L i U L D J 9 J n F 1 b 3 Q 7 L C Z x d W 9 0 O 1 N l Y 3 R p b 2 4 x L + C 4 m O C 4 u O C 4 o + C 4 g e C 4 t O C 4 i O C 4 g e C 4 s u C 4 o + C 5 g O C 4 h + C 4 t O C 4 m S A o R k l O Q 0 l B T C k g X H U w M D N l X H U w M D N l I O C 4 m + C 4 o + C 4 s O C 4 g e C 4 s e C 4 m e C 4 o O C 4 s e C 4 o u C 5 g e C 4 p e C 4 s O C 4 m + C 4 o + C 4 s O C 4 g e C 4 s e C 4 m e C 4 i u C 4 t e C 4 p + C 4 t O C 4 l S A o S U 5 T V V I p L 0 F 1 d G 9 S Z W 1 v d m V k Q 2 9 s d W 1 u c z E u e + C 4 l e C 5 i O C 4 s + C 4 q u C 4 u O C 4 l C w z f S Z x d W 9 0 O y w m c X V v d D t T Z W N 0 a W 9 u M S / g u J j g u L j g u K P g u I H g u L T g u I j g u I H g u L L g u K P g u Y D g u I f g u L T g u J k g K E Z J T k N J Q U w p I F x 1 M D A z Z V x 1 M D A z Z S D g u J v g u K P g u L D g u I H g u L H g u J n g u K D g u L H g u K L g u Y H g u K X g u L D g u J v g u K P g u L D g u I H g u L H g u J n g u I r g u L X g u K f g u L T g u J U g K E l O U 1 V S K S 9 B d X R v U m V t b 3 Z l Z E N v b H V t b n M x L n v g u K X g u Y j g u L L g u K r g u L j g u J Q s N H 0 m c X V v d D s s J n F 1 b 3 Q 7 U 2 V j d G l v b j E v 4 L i Y 4 L i 4 4 L i j 4 L i B 4 L i 0 4 L i I 4 L i B 4 L i y 4 L i j 4 L m A 4 L i H 4 L i 0 4 L i Z I C h G S U 5 D S U F M K S B c d T A w M 2 V c d T A w M 2 U g 4 L i b 4 L i j 4 L i w 4 L i B 4 L i x 4 L i Z 4 L i g 4 L i x 4 L i i 4 L m B 4 L i l 4 L i w 4 L i b 4 L i j 4 L i w 4 L i B 4 L i x 4 L i Z 4 L i K 4 L i 1 4 L i n 4 L i 0 4 L i V I C h J T l N V U i k v Q X V 0 b 1 J l b W 9 2 Z W R D b 2 x 1 b W 5 z M S 5 7 4 L m A 4 L i b 4 L i l 4 L i 1 4 L m I 4 L i i 4 L i Z I O C 5 g e C 4 m + C 4 p e C 4 h y w 1 f S Z x d W 9 0 O y w m c X V v d D t T Z W N 0 a W 9 u M S / g u J j g u L j g u K P g u I H g u L T g u I j g u I H g u L L g u K P g u Y D g u I f g u L T g u J k g K E Z J T k N J Q U w p I F x 1 M D A z Z V x 1 M D A z Z S D g u J v g u K P g u L D g u I H g u L H g u J n g u K D g u L H g u K L g u Y H g u K X g u L D g u J v g u K P g u L D g u I H g u L H g u J n g u I r g u L X g u K f g u L T g u J U g K E l O U 1 V S K S 9 B d X R v U m V t b 3 Z l Z E N v b H V t b n M x L n s l 4 L m A 4 L i b 4 L i l 4 L i 1 4 L m I 4 L i i 4 L i Z I O C 5 g e C 4 m + C 4 p e C 4 h y w 2 f S Z x d W 9 0 O y w m c X V v d D t T Z W N 0 a W 9 u M S / g u J j g u L j g u K P g u I H g u L T g u I j g u I H g u L L g u K P g u Y D g u I f g u L T g u J k g K E Z J T k N J Q U w p I F x 1 M D A z Z V x 1 M D A z Z S D g u J v g u K P g u L D g u I H g u L H g u J n g u K D g u L H g u K L g u Y H g u K X g u L D g u J v g u K P g u L D g u I H g u L H g u J n g u I r g u L X g u K f g u L T g u J U g K E l O U 1 V S K S 9 B d X R v U m V t b 3 Z l Z E N v b H V t b n M x L n v g u Y D g u K r g u J n g u K 0 g 4 L i L 4 L i 3 4 L m J 4 L i t L D d 9 J n F 1 b 3 Q 7 L C Z x d W 9 0 O 1 N l Y 3 R p b 2 4 x L + C 4 m O C 4 u O C 4 o + C 4 g e C 4 t O C 4 i O C 4 g e C 4 s u C 4 o + C 5 g O C 4 h + C 4 t O C 4 m S A o R k l O Q 0 l B T C k g X H U w M D N l X H U w M D N l I O C 4 m + C 4 o + C 4 s O C 4 g e C 4 s e C 4 m e C 4 o O C 4 s e C 4 o u C 5 g e C 4 p e C 4 s O C 4 m + C 4 o + C 4 s O C 4 g e C 4 s e C 4 m e C 4 i u C 4 t e C 4 p + C 4 t O C 4 l S A o S U 5 T V V I p L 0 F 1 d G 9 S Z W 1 v d m V k Q 2 9 s d W 1 u c z E u e + C 5 g O C 4 q u C 4 m e C 4 r S D g u I L g u L L g u K I s O H 0 m c X V v d D s s J n F 1 b 3 Q 7 U 2 V j d G l v b j E v 4 L i Y 4 L i 4 4 L i j 4 L i B 4 L i 0 4 L i I 4 L i B 4 L i y 4 L i j 4 L m A 4 L i H 4 L i 0 4 L i Z I C h G S U 5 D S U F M K S B c d T A w M 2 V c d T A w M 2 U g 4 L i b 4 L i j 4 L i w 4 L i B 4 L i x 4 L i Z 4 L i g 4 L i x 4 L i i 4 L m B 4 L i l 4 L i w 4 L i b 4 L i j 4 L i w 4 L i B 4 L i x 4 L i Z 4 L i K 4 L i 1 4 L i n 4 L i 0 4 L i V I C h J T l N V U i k v Q X V 0 b 1 J l b W 9 2 Z W R D b 2 x 1 b W 5 z M S 5 7 4 L i b 4 L i j 4 L i 0 4 L i h 4 L i y 4 L i T I C j g u K v g u L j g u Y n g u J k p L D l 9 J n F 1 b 3 Q 7 L C Z x d W 9 0 O 1 N l Y 3 R p b 2 4 x L + C 4 m O C 4 u O C 4 o + C 4 g e C 4 t O C 4 i O C 4 g e C 4 s u C 4 o + C 5 g O C 4 h + C 4 t O C 4 m S A o R k l O Q 0 l B T C k g X H U w M D N l X H U w M D N l I O C 4 m + C 4 o + C 4 s O C 4 g e C 4 s e C 4 m e C 4 o O C 4 s e C 4 o u C 5 g e C 4 p e C 4 s O C 4 m + C 4 o + C 4 s O C 4 g e C 4 s e C 4 m e C 4 i u C 4 t e C 4 p + C 4 t O C 4 l S A o S U 5 T V V I 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J v g u K P g u L D g u I H g u L H g u J n g u K D g u L H g u K L g u Y H g u K X g u L D g u J v g u K P g u L D g u I H g u L H g u J n g u I r g u L X g u K f g u L T g u J U g K E l O U 1 V S K S 9 B d X R v U m V t b 3 Z l Z E N v b H V t b n M x L n v g u K v g u K X g u L H g u I H g u J f g u K P g u L H g u J 7 g u K L g u Y w s M H 0 m c X V v d D s s J n F 1 b 3 Q 7 U 2 V j d G l v b j E v 4 L i Y 4 L i 4 4 L i j 4 L i B 4 L i 0 4 L i I 4 L i B 4 L i y 4 L i j 4 L m A 4 L i H 4 L i 0 4 L i Z I C h G S U 5 D S U F M K S B c d T A w M 2 V c d T A w M 2 U g 4 L i b 4 L i j 4 L i w 4 L i B 4 L i x 4 L i Z 4 L i g 4 L i x 4 L i i 4 L m B 4 L i l 4 L i w 4 L i b 4 L i j 4 L i w 4 L i B 4 L i x 4 L i Z 4 L i K 4 L i 1 4 L i n 4 L i 0 4 L i V I C h J T l N V U i k v Q X V 0 b 1 J l b W 9 2 Z W R D b 2 x 1 b W 5 z M S 5 7 4 L m A 4 L i b 4 L i 0 4 L i U L D F 9 J n F 1 b 3 Q 7 L C Z x d W 9 0 O 1 N l Y 3 R p b 2 4 x L + C 4 m O C 4 u O C 4 o + C 4 g e C 4 t O C 4 i O C 4 g e C 4 s u C 4 o + C 5 g O C 4 h + C 4 t O C 4 m S A o R k l O Q 0 l B T C k g X H U w M D N l X H U w M D N l I O C 4 m + C 4 o + C 4 s O C 4 g e C 4 s e C 4 m e C 4 o O C 4 s e C 4 o u C 5 g e C 4 p e C 4 s O C 4 m + C 4 o + C 4 s O C 4 g e C 4 s e C 4 m e C 4 i u C 4 t e C 4 p + C 4 t O C 4 l S A o S U 5 T V V I p L 0 F 1 d G 9 S Z W 1 v d m V k Q 2 9 s d W 1 u c z E u e + C 4 q u C 4 u e C 4 h + C 4 q u C 4 u O C 4 l C w y f S Z x d W 9 0 O y w m c X V v d D t T Z W N 0 a W 9 u M S / g u J j g u L j g u K P g u I H g u L T g u I j g u I H g u L L g u K P g u Y D g u I f g u L T g u J k g K E Z J T k N J Q U w p I F x 1 M D A z Z V x 1 M D A z Z S D g u J v g u K P g u L D g u I H g u L H g u J n g u K D g u L H g u K L g u Y H g u K X g u L D g u J v g u K P g u L D g u I H g u L H g u J n g u I r g u L X g u K f g u L T g u J U g K E l O U 1 V S K S 9 B d X R v U m V t b 3 Z l Z E N v b H V t b n M x L n v g u J X g u Y j g u L P g u K r g u L j g u J Q s M 3 0 m c X V v d D s s J n F 1 b 3 Q 7 U 2 V j d G l v b j E v 4 L i Y 4 L i 4 4 L i j 4 L i B 4 L i 0 4 L i I 4 L i B 4 L i y 4 L i j 4 L m A 4 L i H 4 L i 0 4 L i Z I C h G S U 5 D S U F M K S B c d T A w M 2 V c d T A w M 2 U g 4 L i b 4 L i j 4 L i w 4 L i B 4 L i x 4 L i Z 4 L i g 4 L i x 4 L i i 4 L m B 4 L i l 4 L i w 4 L i b 4 L i j 4 L i w 4 L i B 4 L i x 4 L i Z 4 L i K 4 L i 1 4 L i n 4 L i 0 4 L i V I C h J T l N V U i k v Q X V 0 b 1 J l b W 9 2 Z W R D b 2 x 1 b W 5 z M S 5 7 4 L i l 4 L m I 4 L i y 4 L i q 4 L i 4 4 L i U L D R 9 J n F 1 b 3 Q 7 L C Z x d W 9 0 O 1 N l Y 3 R p b 2 4 x L + C 4 m O C 4 u O C 4 o + C 4 g e C 4 t O C 4 i O C 4 g e C 4 s u C 4 o + C 5 g O C 4 h + C 4 t O C 4 m S A o R k l O Q 0 l B T C k g X H U w M D N l X H U w M D N l I O C 4 m + C 4 o + C 4 s O C 4 g e C 4 s e C 4 m e C 4 o O C 4 s e C 4 o u C 5 g e C 4 p e C 4 s O C 4 m + C 4 o + C 4 s O C 4 g e C 4 s e C 4 m e C 4 i u C 4 t e C 4 p + C 4 t O C 4 l S A o S U 5 T V V I p L 0 F 1 d G 9 S Z W 1 v d m V k Q 2 9 s d W 1 u c z E u e + C 5 g O C 4 m + C 4 p e C 4 t e C 5 i O C 4 o u C 4 m S D g u Y H g u J v g u K X g u I c s N X 0 m c X V v d D s s J n F 1 b 3 Q 7 U 2 V j d G l v b j E v 4 L i Y 4 L i 4 4 L i j 4 L i B 4 L i 0 4 L i I 4 L i B 4 L i y 4 L i j 4 L m A 4 L i H 4 L i 0 4 L i Z I C h G S U 5 D S U F M K S B c d T A w M 2 V c d T A w M 2 U g 4 L i b 4 L i j 4 L i w 4 L i B 4 L i x 4 L i Z 4 L i g 4 L i x 4 L i i 4 L m B 4 L i l 4 L i w 4 L i b 4 L i j 4 L i w 4 L i B 4 L i x 4 L i Z 4 L i K 4 L i 1 4 L i n 4 L i 0 4 L i V I C h J T l N V U i k v Q X V 0 b 1 J l b W 9 2 Z W R D b 2 x 1 b W 5 z M S 5 7 J e C 5 g O C 4 m + C 4 p e C 4 t e C 5 i O C 4 o u C 4 m S D g u Y H g u J v g u K X g u I c s N n 0 m c X V v d D s s J n F 1 b 3 Q 7 U 2 V j d G l v b j E v 4 L i Y 4 L i 4 4 L i j 4 L i B 4 L i 0 4 L i I 4 L i B 4 L i y 4 L i j 4 L m A 4 L i H 4 L i 0 4 L i Z I C h G S U 5 D S U F M K S B c d T A w M 2 V c d T A w M 2 U g 4 L i b 4 L i j 4 L i w 4 L i B 4 L i x 4 L i Z 4 L i g 4 L i x 4 L i i 4 L m B 4 L i l 4 L i w 4 L i b 4 L i j 4 L i w 4 L i B 4 L i x 4 L i Z 4 L i K 4 L i 1 4 L i n 4 L i 0 4 L i V I C h J T l N V U i k v Q X V 0 b 1 J l b W 9 2 Z W R D b 2 x 1 b W 5 z M S 5 7 4 L m A 4 L i q 4 L i Z 4 L i t I O C 4 i + C 4 t + C 5 i e C 4 r S w 3 f S Z x d W 9 0 O y w m c X V v d D t T Z W N 0 a W 9 u M S / g u J j g u L j g u K P g u I H g u L T g u I j g u I H g u L L g u K P g u Y D g u I f g u L T g u J k g K E Z J T k N J Q U w p I F x 1 M D A z Z V x 1 M D A z Z S D g u J v g u K P g u L D g u I H g u L H g u J n g u K D g u L H g u K L g u Y H g u K X g u L D g u J v g u K P g u L D g u I H g u L H g u J n g u I r g u L X g u K f g u L T g u J U g K E l O U 1 V S K S 9 B d X R v U m V t b 3 Z l Z E N v b H V t b n M x L n v g u Y D g u K r g u J n g u K 0 g 4 L i C 4 L i y 4 L i i L D h 9 J n F 1 b 3 Q 7 L C Z x d W 9 0 O 1 N l Y 3 R p b 2 4 x L + C 4 m O C 4 u O C 4 o + C 4 g e C 4 t O C 4 i O C 4 g e C 4 s u C 4 o + C 5 g O C 4 h + C 4 t O C 4 m S A o R k l O Q 0 l B T C k g X H U w M D N l X H U w M D N l I O C 4 m + C 4 o + C 4 s O C 4 g e C 4 s e C 4 m e C 4 o O C 4 s e C 4 o u C 5 g e C 4 p e C 4 s O C 4 m + C 4 o + C 4 s O C 4 g e C 4 s e C 4 m e C 4 i u C 4 t e C 4 p + C 4 t O C 4 l S A o S U 5 T V V I p L 0 F 1 d G 9 S Z W 1 v d m V k Q 2 9 s d W 1 u c z E u e + C 4 m + C 4 o + C 4 t O C 4 o e C 4 s u C 4 k y A o 4 L i r 4 L i 4 4 L m J 4 L i Z K S w 5 f S Z x d W 9 0 O y w m c X V v d D t T Z W N 0 a W 9 u M S / g u J j g u L j g u K P g u I H g u L T g u I j g u I H g u L L g u K P g u Y D g u I f g u L T g u J k g K E Z J T k N J Q U w p I F x 1 M D A z Z V x 1 M D A z Z S D g u J v g u K P g u L D g u I H g u L H g u J n g u K D g u L H g u K L g u Y H g u K X g u L D g u J v g u K P g u L D g u I H g u L H g u J n g u I r g u L X g u K f g u L T g u J U g K E l O U 1 V S K S 9 B d X R v U m V t b 3 Z l Z E N v b H V t b n M x L n v g u K H g u L n g u K X g u I T g u Y j g u L I g K F x 1 M D A y N z A w M C D g u J r g u L L g u J c p L D E w f S Z x d W 9 0 O 1 0 s J n F 1 b 3 Q 7 U m V s Y X R p b 2 5 z a G l w S W 5 m b y Z x d W 9 0 O z p b X X 0 i I C 8 + P C 9 T d G F i b G V F b n R y a W V z 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0 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Q p L 0 R h d G E 5 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0 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A z O D I 2 N D N 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B 4 L i y 4 L i j 4 L m B 4 L i e 4 L i X 4 L i i 4 L m M I C h I R U x U S C k v Q X V 0 b 1 J l b W 9 2 Z W R D b 2 x 1 b W 5 z M S 5 7 4 L i r 4 L i l 4 L i x 4 L i B 4 L i X 4 L i j 4 L i x 4 L i e 4 L i i 4 L m M L D B 9 J n F 1 b 3 Q 7 L C Z x d W 9 0 O 1 N l Y 3 R p b 2 4 x L + C 4 m u C 4 o + C 4 t O C 4 g e C 4 s u C 4 o y A o U 0 V S V k l D R S k g X H U w M D N l X H U w M D N l I O C 4 g e C 4 s u C 4 o + C 5 g e C 4 n u C 4 l + C 4 o u C 5 j C A o S E V M V E g p L 0 F 1 d G 9 S Z W 1 v d m V k Q 2 9 s d W 1 u c z E u e + C 5 g O C 4 m + C 4 t O C 4 l C w x f S Z x d W 9 0 O y w m c X V v d D t T Z W N 0 a W 9 u M S / g u J r g u K P g u L T g u I H g u L L g u K M g K F N F U l Z J Q 0 U p I F x 1 M D A z Z V x 1 M D A z Z S D g u I H g u L L g u K P g u Y H g u J 7 g u J f g u K L g u Y w g K E h F T F R I K S 9 B d X R v U m V t b 3 Z l Z E N v b H V t b n M x L n v g u K r g u L n g u I f g u K r g u L j g u J Q s M n 0 m c X V v d D s s J n F 1 b 3 Q 7 U 2 V j d G l v b j E v 4 L i a 4 L i j 4 L i 0 4 L i B 4 L i y 4 L i j I C h T R V J W S U N F K S B c d T A w M 2 V c d T A w M 2 U g 4 L i B 4 L i y 4 L i j 4 L m B 4 L i e 4 L i X 4 L i i 4 L m M I C h I R U x U S C k v Q X V 0 b 1 J l b W 9 2 Z W R D b 2 x 1 b W 5 z M S 5 7 4 L i V 4 L m I 4 L i z 4 L i q 4 L i 4 4 L i U L D N 9 J n F 1 b 3 Q 7 L C Z x d W 9 0 O 1 N l Y 3 R p b 2 4 x L + C 4 m u C 4 o + C 4 t O C 4 g e C 4 s u C 4 o y A o U 0 V S V k l D R S k g X H U w M D N l X H U w M D N l I O C 4 g e C 4 s u C 4 o + C 5 g e C 4 n u C 4 l + C 4 o u C 5 j C A o S E V M V E g p L 0 F 1 d G 9 S Z W 1 v d m V k Q 2 9 s d W 1 u c z E u e + C 4 p e C 5 i O C 4 s u C 4 q u C 4 u O C 4 l C w 0 f S Z x d W 9 0 O y w m c X V v d D t T Z W N 0 a W 9 u M S / g u J r g u K P g u L T g u I H g u L L g u K M g K F N F U l Z J Q 0 U p I F x 1 M D A z Z V x 1 M D A z Z S D g u I H g u L L g u K P g u Y H g u J 7 g u J f g u K L g u Y w g K E h F T F R I K S 9 B d X R v U m V t b 3 Z l Z E N v b H V t b n M x L n v g u Y D g u J v g u K X g u L X g u Y j g u K L g u J k g 4 L m B 4 L i b 4 L i l 4 L i H L D V 9 J n F 1 b 3 Q 7 L C Z x d W 9 0 O 1 N l Y 3 R p b 2 4 x L + C 4 m u C 4 o + C 4 t O C 4 g e C 4 s u C 4 o y A o U 0 V S V k l D R S k g X H U w M D N l X H U w M D N l I O C 4 g e C 4 s u C 4 o + C 5 g e C 4 n u C 4 l + C 4 o u C 5 j C A o S E V M V E g p L 0 F 1 d G 9 S Z W 1 v d m V k Q 2 9 s d W 1 u c z E u e y X g u Y D g u J v g u K X g u L X g u Y j g u K L g u J k g 4 L m B 4 L i b 4 L i l 4 L i H L D Z 9 J n F 1 b 3 Q 7 L C Z x d W 9 0 O 1 N l Y 3 R p b 2 4 x L + C 4 m u C 4 o + C 4 t O C 4 g e C 4 s u C 4 o y A o U 0 V S V k l D R S k g X H U w M D N l X H U w M D N l I O C 4 g e C 4 s u C 4 o + C 5 g e C 4 n u C 4 l + C 4 o u C 5 j C A o S E V M V E g p L 0 F 1 d G 9 S Z W 1 v d m V k Q 2 9 s d W 1 u c z E u e + C 5 g O C 4 q u C 4 m e C 4 r S D g u I v g u L f g u Y n g u K 0 s N 3 0 m c X V v d D s s J n F 1 b 3 Q 7 U 2 V j d G l v b j E v 4 L i a 4 L i j 4 L i 0 4 L i B 4 L i y 4 L i j I C h T R V J W S U N F K S B c d T A w M 2 V c d T A w M 2 U g 4 L i B 4 L i y 4 L i j 4 L m B 4 L i e 4 L i X 4 L i i 4 L m M I C h I R U x U S C k v Q X V 0 b 1 J l b W 9 2 Z W R D b 2 x 1 b W 5 z M S 5 7 4 L m A 4 L i q 4 L i Z 4 L i t I O C 4 g u C 4 s u C 4 o i w 4 f S Z x d W 9 0 O y w m c X V v d D t T Z W N 0 a W 9 u M S / g u J r g u K P g u L T g u I H g u L L g u K M g K F N F U l Z J Q 0 U p I F x 1 M D A z Z V x 1 M D A z Z S D g u I H g u L L g u K P g u Y H g u J 7 g u J f g u K L g u Y w g K E h F T F R I K S 9 B d X R v U m V t b 3 Z l Z E N v b H V t b n M x L n v g u J v g u K P g u L T g u K H g u L L g u J M g K O C 4 q + C 4 u O C 5 i e C 4 m S k s O X 0 m c X V v d D s s J n F 1 b 3 Q 7 U 2 V j d G l v b j E v 4 L i a 4 L i j 4 L i 0 4 L i B 4 L i y 4 L i j I C h T R V J W S U N F K S B c d T A w M 2 V c d T A w M 2 U g 4 L i B 4 L i y 4 L i j 4 L m B 4 L i e 4 L i X 4 L i i 4 L m M I C h I R U x U S C 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g e C 4 s u C 4 o + C 5 g e C 4 n u C 4 l + C 4 o u C 5 j C A o S E V M V E g p L 0 F 1 d G 9 S Z W 1 v d m V k Q 2 9 s d W 1 u c z E u e + C 4 q + C 4 p e C 4 s e C 4 g e C 4 l + C 4 o + C 4 s e C 4 n u C 4 o u C 5 j C w w f S Z x d W 9 0 O y w m c X V v d D t T Z W N 0 a W 9 u M S / g u J r g u K P g u L T g u I H g u L L g u K M g K F N F U l Z J Q 0 U p I F x 1 M D A z Z V x 1 M D A z Z S D g u I H g u L L g u K P g u Y H g u J 7 g u J f g u K L g u Y w g K E h F T F R I K S 9 B d X R v U m V t b 3 Z l Z E N v b H V t b n M x L n v g u Y D g u J v g u L T g u J Q s M X 0 m c X V v d D s s J n F 1 b 3 Q 7 U 2 V j d G l v b j E v 4 L i a 4 L i j 4 L i 0 4 L i B 4 L i y 4 L i j I C h T R V J W S U N F K S B c d T A w M 2 V c d T A w M 2 U g 4 L i B 4 L i y 4 L i j 4 L m B 4 L i e 4 L i X 4 L i i 4 L m M I C h I R U x U S C k v Q X V 0 b 1 J l b W 9 2 Z W R D b 2 x 1 b W 5 z M S 5 7 4 L i q 4 L i 5 4 L i H 4 L i q 4 L i 4 4 L i U L D J 9 J n F 1 b 3 Q 7 L C Z x d W 9 0 O 1 N l Y 3 R p b 2 4 x L + C 4 m u C 4 o + C 4 t O C 4 g e C 4 s u C 4 o y A o U 0 V S V k l D R S k g X H U w M D N l X H U w M D N l I O C 4 g e C 4 s u C 4 o + C 5 g e C 4 n u C 4 l + C 4 o u C 5 j C A o S E V M V E g p L 0 F 1 d G 9 S Z W 1 v d m V k Q 2 9 s d W 1 u c z E u e + C 4 l e C 5 i O C 4 s + C 4 q u C 4 u O C 4 l C w z f S Z x d W 9 0 O y w m c X V v d D t T Z W N 0 a W 9 u M S / g u J r g u K P g u L T g u I H g u L L g u K M g K F N F U l Z J Q 0 U p I F x 1 M D A z Z V x 1 M D A z Z S D g u I H g u L L g u K P g u Y H g u J 7 g u J f g u K L g u Y w g K E h F T F R I K S 9 B d X R v U m V t b 3 Z l Z E N v b H V t b n M x L n v g u K X g u Y j g u L L g u K r g u L j g u J Q s N H 0 m c X V v d D s s J n F 1 b 3 Q 7 U 2 V j d G l v b j E v 4 L i a 4 L i j 4 L i 0 4 L i B 4 L i y 4 L i j I C h T R V J W S U N F K S B c d T A w M 2 V c d T A w M 2 U g 4 L i B 4 L i y 4 L i j 4 L m B 4 L i e 4 L i X 4 L i i 4 L m M I C h I R U x U S C k v Q X V 0 b 1 J l b W 9 2 Z W R D b 2 x 1 b W 5 z M S 5 7 4 L m A 4 L i b 4 L i l 4 L i 1 4 L m I 4 L i i 4 L i Z I O C 5 g e C 4 m + C 4 p e C 4 h y w 1 f S Z x d W 9 0 O y w m c X V v d D t T Z W N 0 a W 9 u M S / g u J r g u K P g u L T g u I H g u L L g u K M g K F N F U l Z J Q 0 U p I F x 1 M D A z Z V x 1 M D A z Z S D g u I H g u L L g u K P g u Y H g u J 7 g u J f g u K L g u Y w g K E h F T F R I K S 9 B d X R v U m V t b 3 Z l Z E N v b H V t b n M x L n s l 4 L m A 4 L i b 4 L i l 4 L i 1 4 L m I 4 L i i 4 L i Z I O C 5 g e C 4 m + C 4 p e C 4 h y w 2 f S Z x d W 9 0 O y w m c X V v d D t T Z W N 0 a W 9 u M S / g u J r g u K P g u L T g u I H g u L L g u K M g K F N F U l Z J Q 0 U p I F x 1 M D A z Z V x 1 M D A z Z S D g u I H g u L L g u K P g u Y H g u J 7 g u J f g u K L g u Y w g K E h F T F R I K S 9 B d X R v U m V t b 3 Z l Z E N v b H V t b n M x L n v g u Y D g u K r g u J n g u K 0 g 4 L i L 4 L i 3 4 L m J 4 L i t L D d 9 J n F 1 b 3 Q 7 L C Z x d W 9 0 O 1 N l Y 3 R p b 2 4 x L + C 4 m u C 4 o + C 4 t O C 4 g e C 4 s u C 4 o y A o U 0 V S V k l D R S k g X H U w M D N l X H U w M D N l I O C 4 g e C 4 s u C 4 o + C 5 g e C 4 n u C 4 l + C 4 o u C 5 j C A o S E V M V E g p L 0 F 1 d G 9 S Z W 1 v d m V k Q 2 9 s d W 1 u c z E u e + C 5 g O C 4 q u C 4 m e C 4 r S D g u I L g u L L g u K I s O H 0 m c X V v d D s s J n F 1 b 3 Q 7 U 2 V j d G l v b j E v 4 L i a 4 L i j 4 L i 0 4 L i B 4 L i y 4 L i j I C h T R V J W S U N F K S B c d T A w M 2 V c d T A w M 2 U g 4 L i B 4 L i y 4 L i j 4 L m B 4 L i e 4 L i X 4 L i i 4 L m M I C h I R U x U S C k v Q X V 0 b 1 J l b W 9 2 Z W R D b 2 x 1 b W 5 z M S 5 7 4 L i b 4 L i j 4 L i 0 4 L i h 4 L i y 4 L i T I C j g u K v g u L j g u Y n g u J k p L D l 9 J n F 1 b 3 Q 7 L C Z x d W 9 0 O 1 N l Y 3 R p b 2 4 x L + C 4 m u C 4 o + C 4 t O C 4 g e C 4 s u C 4 o y A o U 0 V S V k l D R S k g X H U w M D N l X H U w M D N l I O C 4 g e C 4 s u C 4 o + C 5 g e C 4 n u C 4 l + C 4 o u C 5 j C A o S E V M V E g 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N C k v R G F 0 Y T I z 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0 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T I w M z Q 5 N 1 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I H g u L L g u K P g u J f g u Y j g u K 3 g u I f g u Y D g u J f g u L X g u Y j g u K L g u K f g u Y H g u K X g u L D g u K r g u L H g u J n g u J f g u J n g u L L g u I H g u L L g u K M g K F R P V V J J U 0 0 p L 0 F 1 d G 9 S Z W 1 v d m V k Q 2 9 s d W 1 u c z E u e + C 4 q + C 4 p e C 4 s e C 4 g e C 4 l + C 4 o + C 4 s e C 4 n u C 4 o u C 5 j C w w f S Z x d W 9 0 O y w m c X V v d D t T Z W N 0 a W 9 u M S / g u J r g u K P g u L T g u I H g u L L g u K M g K F N F U l Z J Q 0 U p I F x 1 M D A z Z V x 1 M D A z Z S D g u I H g u L L g u K P g u J f g u Y j g u K 3 g u I f g u Y D g u J f g u L X g u Y j g u K L g u K f g u Y H g u K X g u L D g u K r g u L H g u J n g u J f g u J n g u L L g u I H g u L L g u K M g K F R P V V J J U 0 0 p L 0 F 1 d G 9 S Z W 1 v d m V k Q 2 9 s d W 1 u c z E u e + C 5 g O C 4 m + C 4 t O C 4 l C w x f S Z x d W 9 0 O y w m c X V v d D t T Z W N 0 a W 9 u M S / g u J r g u K P g u L T g u I H g u L L g u K M g K F N F U l Z J Q 0 U p I F x 1 M D A z Z V x 1 M D A z Z S D g u I H g u L L g u K P g u J f g u Y j g u K 3 g u I f g u Y D g u J f g u L X g u Y j g u K L g u K f g u Y H g u K X g u L D g u K r g u L H g u J n g u J f g u J n g u L L g u I H g u L L g u K M g K F R P V V J J U 0 0 p L 0 F 1 d G 9 S Z W 1 v d m V k Q 2 9 s d W 1 u c z E u e + C 4 q u C 4 u e C 4 h + C 4 q u C 4 u O C 4 l C w y f S Z x d W 9 0 O y w m c X V v d D t T Z W N 0 a W 9 u M S / g u J r g u K P g u L T g u I H g u L L g u K M g K F N F U l Z J Q 0 U p I F x 1 M D A z Z V x 1 M D A z Z S D g u I H g u L L g u K P g u J f g u Y j g u K 3 g u I f g u Y D g u J f g u L X g u Y j g u K L g u K f g u Y H g u K X g u L D g u K r g u L H g u J n g u J f g u J n g u L L g u I H g u L L g u K M g K F R P V V J J U 0 0 p L 0 F 1 d G 9 S Z W 1 v d m V k Q 2 9 s d W 1 u c z E u e + C 4 l e C 5 i O C 4 s + C 4 q u C 4 u O C 4 l C w z f S Z x d W 9 0 O y w m c X V v d D t T Z W N 0 a W 9 u M S / g u J r g u K P g u L T g u I H g u L L g u K M g K F N F U l Z J Q 0 U p I F x 1 M D A z Z V x 1 M D A z Z S D g u I H g u L L g u K P g u J f g u Y j g u K 3 g u I f g u Y D g u J f g u L X g u Y j g u K L g u K f g u Y H g u K X g u L D g u K r g u L H g u J n g u J f g u J n g u L L g u I H g u L L g u K M g K F R P V V J J U 0 0 p L 0 F 1 d G 9 S Z W 1 v d m V k Q 2 9 s d W 1 u c z E u e + C 4 p e C 5 i O C 4 s u C 4 q u C 4 u O C 4 l C w 0 f S Z x d W 9 0 O y w m c X V v d D t T Z W N 0 a W 9 u M S / g u J r g u K P g u L T g u I H g u L L g u K M g K F N F U l Z J Q 0 U p I F x 1 M D A z Z V x 1 M D A z Z S D g u I H g u L L g u K P g u J f g u Y j g u K 3 g u I f g u Y D g u J f g u L X g u Y j g u K L g u K f g u Y H g u K X g u L D g u K r g u L H g u J n g u J f g u J n g u L L g u I H g u L L g u K M g K F R P V V J J U 0 0 p L 0 F 1 d G 9 S Z W 1 v d m V k Q 2 9 s d W 1 u c z E u e + C 5 g O C 4 m + C 4 p e C 4 t e C 5 i O C 4 o u C 4 m S D g u Y H g u J v g u K X g u I c s N X 0 m c X V v d D s s J n F 1 b 3 Q 7 U 2 V j d G l v b j E v 4 L i a 4 L i j 4 L i 0 4 L i B 4 L i y 4 L i j I C h T R V J W S U N F K S B c d T A w M 2 V c d T A w M 2 U g 4 L i B 4 L i y 4 L i j 4 L i X 4 L m I 4 L i t 4 L i H 4 L m A 4 L i X 4 L i 1 4 L m I 4 L i i 4 L i n 4 L m B 4 L i l 4 L i w 4 L i q 4 L i x 4 L i Z 4 L i X 4 L i Z 4 L i y 4 L i B 4 L i y 4 L i j I C h U T 1 V S S V N N K S 9 B d X R v U m V t b 3 Z l Z E N v b H V t b n M x L n s l 4 L m A 4 L i b 4 L i l 4 L i 1 4 L m I 4 L i i 4 L i Z I O C 5 g e C 4 m + C 4 p e C 4 h y w 2 f S Z x d W 9 0 O y w m c X V v d D t T Z W N 0 a W 9 u M S / g u J r g u K P g u L T g u I H g u L L g u K M g K F N F U l Z J Q 0 U p I F x 1 M D A z Z V x 1 M D A z Z S D g u I H g u L L g u K P g u J f g u Y j g u K 3 g u I f g u Y D g u J f g u L X g u Y j g u K L g u K f g u Y H g u K X g u L D g u K r g u L H g u J n g u J f g u J n g u L L g u I H g u L L g u K M g K F R P V V J J U 0 0 p L 0 F 1 d G 9 S Z W 1 v d m V k Q 2 9 s d W 1 u c z E u e + C 5 g O C 4 q u C 4 m e C 4 r S D g u I v g u L f g u Y n g u K 0 s N 3 0 m c X V v d D s s J n F 1 b 3 Q 7 U 2 V j d G l v b j E v 4 L i a 4 L i j 4 L i 0 4 L i B 4 L i y 4 L i j I C h T R V J W S U N F K S B c d T A w M 2 V c d T A w M 2 U g 4 L i B 4 L i y 4 L i j 4 L i X 4 L m I 4 L i t 4 L i H 4 L m A 4 L i X 4 L i 1 4 L m I 4 L i i 4 L i n 4 L m B 4 L i l 4 L i w 4 L i q 4 L i x 4 L i Z 4 L i X 4 L i Z 4 L i y 4 L i B 4 L i y 4 L i j I C h U T 1 V S S V N N K S 9 B d X R v U m V t b 3 Z l Z E N v b H V t b n M x L n v g u Y D g u K r g u J n g u K 0 g 4 L i C 4 L i y 4 L i i L D h 9 J n F 1 b 3 Q 7 L C Z x d W 9 0 O 1 N l Y 3 R p b 2 4 x L + C 4 m u C 4 o + C 4 t O C 4 g e C 4 s u C 4 o y A o U 0 V S V k l D R S k g X H U w M D N l X H U w M D N l I O C 4 g e C 4 s u C 4 o + C 4 l + C 5 i O C 4 r e C 4 h + C 5 g O C 4 l + C 4 t e C 5 i O C 4 o u C 4 p + C 5 g e C 4 p e C 4 s O C 4 q u C 4 s e C 4 m e C 4 l + C 4 m e C 4 s u C 4 g e C 4 s u C 4 o y A o V E 9 V U k l T T S k v Q X V 0 b 1 J l b W 9 2 Z W R D b 2 x 1 b W 5 z M S 5 7 4 L i b 4 L i j 4 L i 0 4 L i h 4 L i y 4 L i T I C j g u K v g u L j g u Y n g u J k p L D l 9 J n F 1 b 3 Q 7 L C Z x d W 9 0 O 1 N l Y 3 R p b 2 4 x L + C 4 m u C 4 o + C 4 t O C 4 g e C 4 s u C 4 o y A o U 0 V S V k l D R S k g X H U w M D N l X H U w M D N l I O C 4 g e C 4 s u C 4 o + C 4 l + C 5 i O C 4 r e C 4 h + C 5 g O C 4 l + C 4 t e C 5 i O C 4 o u C 4 p + C 5 g e C 4 p e C 4 s O C 4 q u C 4 s e C 4 m e C 4 l + C 4 m e C 4 s u C 4 g e C 4 s u C 4 o y A o V E 9 V U k l T T S 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g e C 4 s u C 4 o + C 4 l + C 5 i O C 4 r e C 4 h + C 5 g O C 4 l + C 4 t e C 5 i O C 4 o u C 4 p + C 5 g e C 4 p e C 4 s O C 4 q u C 4 s e C 4 m e C 4 l + C 4 m e C 4 s u C 4 g e C 4 s u C 4 o y A o V E 9 V U k l T T S k v Q X V 0 b 1 J l b W 9 2 Z W R D b 2 x 1 b W 5 z M S 5 7 4 L i r 4 L i l 4 L i x 4 L i B 4 L i X 4 L i j 4 L i x 4 L i e 4 L i i 4 L m M L D B 9 J n F 1 b 3 Q 7 L C Z x d W 9 0 O 1 N l Y 3 R p b 2 4 x L + C 4 m u C 4 o + C 4 t O C 4 g e C 4 s u C 4 o y A o U 0 V S V k l D R S k g X H U w M D N l X H U w M D N l I O C 4 g e C 4 s u C 4 o + C 4 l + C 5 i O C 4 r e C 4 h + C 5 g O C 4 l + C 4 t e C 5 i O C 4 o u C 4 p + C 5 g e C 4 p e C 4 s O C 4 q u C 4 s e C 4 m e C 4 l + C 4 m e C 4 s u C 4 g e C 4 s u C 4 o y A o V E 9 V U k l T T S k v Q X V 0 b 1 J l b W 9 2 Z W R D b 2 x 1 b W 5 z M S 5 7 4 L m A 4 L i b 4 L i 0 4 L i U L D F 9 J n F 1 b 3 Q 7 L C Z x d W 9 0 O 1 N l Y 3 R p b 2 4 x L + C 4 m u C 4 o + C 4 t O C 4 g e C 4 s u C 4 o y A o U 0 V S V k l D R S k g X H U w M D N l X H U w M D N l I O C 4 g e C 4 s u C 4 o + C 4 l + C 5 i O C 4 r e C 4 h + C 5 g O C 4 l + C 4 t e C 5 i O C 4 o u C 4 p + C 5 g e C 4 p e C 4 s O C 4 q u C 4 s e C 4 m e C 4 l + C 4 m e C 4 s u C 4 g e C 4 s u C 4 o y A o V E 9 V U k l T T S k v Q X V 0 b 1 J l b W 9 2 Z W R D b 2 x 1 b W 5 z M S 5 7 4 L i q 4 L i 5 4 L i H 4 L i q 4 L i 4 4 L i U L D J 9 J n F 1 b 3 Q 7 L C Z x d W 9 0 O 1 N l Y 3 R p b 2 4 x L + C 4 m u C 4 o + C 4 t O C 4 g e C 4 s u C 4 o y A o U 0 V S V k l D R S k g X H U w M D N l X H U w M D N l I O C 4 g e C 4 s u C 4 o + C 4 l + C 5 i O C 4 r e C 4 h + C 5 g O C 4 l + C 4 t e C 5 i O C 4 o u C 4 p + C 5 g e C 4 p e C 4 s O C 4 q u C 4 s e C 4 m e C 4 l + C 4 m e C 4 s u C 4 g e C 4 s u C 4 o y A o V E 9 V U k l T T S k v Q X V 0 b 1 J l b W 9 2 Z W R D b 2 x 1 b W 5 z M S 5 7 4 L i V 4 L m I 4 L i z 4 L i q 4 L i 4 4 L i U L D N 9 J n F 1 b 3 Q 7 L C Z x d W 9 0 O 1 N l Y 3 R p b 2 4 x L + C 4 m u C 4 o + C 4 t O C 4 g e C 4 s u C 4 o y A o U 0 V S V k l D R S k g X H U w M D N l X H U w M D N l I O C 4 g e C 4 s u C 4 o + C 4 l + C 5 i O C 4 r e C 4 h + C 5 g O C 4 l + C 4 t e C 5 i O C 4 o u C 4 p + C 5 g e C 4 p e C 4 s O C 4 q u C 4 s e C 4 m e C 4 l + C 4 m e C 4 s u C 4 g e C 4 s u C 4 o y A o V E 9 V U k l T T S k v Q X V 0 b 1 J l b W 9 2 Z W R D b 2 x 1 b W 5 z M S 5 7 4 L i l 4 L m I 4 L i y 4 L i q 4 L i 4 4 L i U L D R 9 J n F 1 b 3 Q 7 L C Z x d W 9 0 O 1 N l Y 3 R p b 2 4 x L + C 4 m u C 4 o + C 4 t O C 4 g e C 4 s u C 4 o y A o U 0 V S V k l D R S k g X H U w M D N l X H U w M D N l I O C 4 g e C 4 s u C 4 o + C 4 l + C 5 i O C 4 r e C 4 h + C 5 g O C 4 l + C 4 t e C 5 i O C 4 o u C 4 p + C 5 g e C 4 p e C 4 s O C 4 q u C 4 s e C 4 m e C 4 l + C 4 m e C 4 s u C 4 g e C 4 s u C 4 o y A o V E 9 V U k l T T S k v Q X V 0 b 1 J l b W 9 2 Z W R D b 2 x 1 b W 5 z M S 5 7 4 L m A 4 L i b 4 L i l 4 L i 1 4 L m I 4 L i i 4 L i Z I O C 5 g e C 4 m + C 4 p e C 4 h y w 1 f S Z x d W 9 0 O y w m c X V v d D t T Z W N 0 a W 9 u M S / g u J r g u K P g u L T g u I H g u L L g u K M g K F N F U l Z J Q 0 U p I F x 1 M D A z Z V x 1 M D A z Z S D g u I H g u L L g u K P g u J f g u Y j g u K 3 g u I f g u Y D g u J f g u L X g u Y j g u K L g u K f g u Y H g u K X g u L D g u K r g u L H g u J n g u J f g u J n g u L L g u I H g u L L g u K M g K F R P V V J J U 0 0 p L 0 F 1 d G 9 S Z W 1 v d m V k Q 2 9 s d W 1 u c z E u e y X g u Y D g u J v g u K X g u L X g u Y j g u K L g u J k g 4 L m B 4 L i b 4 L i l 4 L i H L D Z 9 J n F 1 b 3 Q 7 L C Z x d W 9 0 O 1 N l Y 3 R p b 2 4 x L + C 4 m u C 4 o + C 4 t O C 4 g e C 4 s u C 4 o y A o U 0 V S V k l D R S k g X H U w M D N l X H U w M D N l I O C 4 g e C 4 s u C 4 o + C 4 l + C 5 i O C 4 r e C 4 h + C 5 g O C 4 l + C 4 t e C 5 i O C 4 o u C 4 p + C 5 g e C 4 p e C 4 s O C 4 q u C 4 s e C 4 m e C 4 l + C 4 m e C 4 s u C 4 g e C 4 s u C 4 o y A o V E 9 V U k l T T S k v Q X V 0 b 1 J l b W 9 2 Z W R D b 2 x 1 b W 5 z M S 5 7 4 L m A 4 L i q 4 L i Z 4 L i t I O C 4 i + C 4 t + C 5 i e C 4 r S w 3 f S Z x d W 9 0 O y w m c X V v d D t T Z W N 0 a W 9 u M S / g u J r g u K P g u L T g u I H g u L L g u K M g K F N F U l Z J Q 0 U p I F x 1 M D A z Z V x 1 M D A z Z S D g u I H g u L L g u K P g u J f g u Y j g u K 3 g u I f g u Y D g u J f g u L X g u Y j g u K L g u K f g u Y H g u K X g u L D g u K r g u L H g u J n g u J f g u J n g u L L g u I H g u L L g u K M g K F R P V V J J U 0 0 p L 0 F 1 d G 9 S Z W 1 v d m V k Q 2 9 s d W 1 u c z E u e + C 5 g O C 4 q u C 4 m e C 4 r S D g u I L g u L L g u K I s O H 0 m c X V v d D s s J n F 1 b 3 Q 7 U 2 V j d G l v b j E v 4 L i a 4 L i j 4 L i 0 4 L i B 4 L i y 4 L i j I C h T R V J W S U N F K S B c d T A w M 2 V c d T A w M 2 U g 4 L i B 4 L i y 4 L i j 4 L i X 4 L m I 4 L i t 4 L i H 4 L m A 4 L i X 4 L i 1 4 L m I 4 L i i 4 L i n 4 L m B 4 L i l 4 L i w 4 L i q 4 L i x 4 L i Z 4 L i X 4 L i Z 4 L i y 4 L i B 4 L i y 4 L i j I C h U T 1 V S S V N N K S 9 B d X R v U m V t b 3 Z l Z E N v b H V t b n M x L n v g u J v g u K P g u L T g u K H g u L L g u J M g K O C 4 q + C 4 u O C 5 i e C 4 m S k s O X 0 m c X V v d D s s J n F 1 b 3 Q 7 U 2 V j d G l v b j E v 4 L i a 4 L i j 4 L i 0 4 L i B 4 L i y 4 L i j I C h T R V J W S U N F K S B c d T A w M 2 V c d T A w M 2 U g 4 L i B 4 L i y 4 L i j 4 L i X 4 L m I 4 L i t 4 L i H 4 L m A 4 L i X 4 L i 1 4 L m I 4 L i i 4 L i n 4 L m B 4 L i l 4 L i w 4 L i q 4 L i x 4 L i Z 4 L i X 4 L i Z 4 L i y 4 L i B 4 L i y 4 L i j I C h U T 1 V S S V N N 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0 K S 9 E Y X R h M j Y 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x O T M y O D M 3 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g u C 4 m e C 4 q u C 5 i O C 4 h + C 5 g e C 4 p e C 4 s O C 5 g u C 4 p e C 4 i O C 4 t O C 4 q u C 4 l e C 4 t O C 4 g e C 4 q u C 5 j C A o V F J B T l M p L 0 F 1 d G 9 S Z W 1 v d m V k Q 2 9 s d W 1 u c z E u e + C 4 q + C 4 p e C 4 s e C 4 g e C 4 l + C 4 o + C 4 s e C 4 n u C 4 o u C 5 j C w w f S Z x d W 9 0 O y w m c X V v d D t T Z W N 0 a W 9 u M S / g u J r g u K P g u L T g u I H g u L L g u K M g K F N F U l Z J Q 0 U p I F x 1 M D A z Z V x 1 M D A z Z S D g u I L g u J n g u K r g u Y j g u I f g u Y H g u K X g u L D g u Y L g u K X g u I j g u L T g u K r g u J X g u L T g u I H g u K r g u Y w g K F R S Q U 5 T K S 9 B d X R v U m V t b 3 Z l Z E N v b H V t b n M x L n v g u Y D g u J v g u L T g u J Q s M X 0 m c X V v d D s s J n F 1 b 3 Q 7 U 2 V j d G l v b j E v 4 L i a 4 L i j 4 L i 0 4 L i B 4 L i y 4 L i j I C h T R V J W S U N F K S B c d T A w M 2 V c d T A w M 2 U g 4 L i C 4 L i Z 4 L i q 4 L m I 4 L i H 4 L m B 4 L i l 4 L i w 4 L m C 4 L i l 4 L i I 4 L i 0 4 L i q 4 L i V 4 L i 0 4 L i B 4 L i q 4 L m M I C h U U k F O U y k v Q X V 0 b 1 J l b W 9 2 Z W R D b 2 x 1 b W 5 z M S 5 7 4 L i q 4 L i 5 4 L i H 4 L i q 4 L i 4 4 L i U L D J 9 J n F 1 b 3 Q 7 L C Z x d W 9 0 O 1 N l Y 3 R p b 2 4 x L + C 4 m u C 4 o + C 4 t O C 4 g e C 4 s u C 4 o y A o U 0 V S V k l D R S k g X H U w M D N l X H U w M D N l I O C 4 g u C 4 m e C 4 q u C 5 i O C 4 h + C 5 g e C 4 p e C 4 s O C 5 g u C 4 p e C 4 i O C 4 t O C 4 q u C 4 l e C 4 t O C 4 g e C 4 q u C 5 j C A o V F J B T l M p L 0 F 1 d G 9 S Z W 1 v d m V k Q 2 9 s d W 1 u c z E u e + C 4 l e C 5 i O C 4 s + C 4 q u C 4 u O C 4 l C w z f S Z x d W 9 0 O y w m c X V v d D t T Z W N 0 a W 9 u M S / g u J r g u K P g u L T g u I H g u L L g u K M g K F N F U l Z J Q 0 U p I F x 1 M D A z Z V x 1 M D A z Z S D g u I L g u J n g u K r g u Y j g u I f g u Y H g u K X g u L D g u Y L g u K X g u I j g u L T g u K r g u J X g u L T g u I H g u K r g u Y w g K F R S Q U 5 T K S 9 B d X R v U m V t b 3 Z l Z E N v b H V t b n M x L n v g u K X g u Y j g u L L g u K r g u L j g u J Q s N H 0 m c X V v d D s s J n F 1 b 3 Q 7 U 2 V j d G l v b j E v 4 L i a 4 L i j 4 L i 0 4 L i B 4 L i y 4 L i j I C h T R V J W S U N F K S B c d T A w M 2 V c d T A w M 2 U g 4 L i C 4 L i Z 4 L i q 4 L m I 4 L i H 4 L m B 4 L i l 4 L i w 4 L m C 4 L i l 4 L i I 4 L i 0 4 L i q 4 L i V 4 L i 0 4 L i B 4 L i q 4 L m M I C h U U k F O U y k v Q X V 0 b 1 J l b W 9 2 Z W R D b 2 x 1 b W 5 z M S 5 7 4 L m A 4 L i b 4 L i l 4 L i 1 4 L m I 4 L i i 4 L i Z I O C 5 g e C 4 m + C 4 p e C 4 h y w 1 f S Z x d W 9 0 O y w m c X V v d D t T Z W N 0 a W 9 u M S / g u J r g u K P g u L T g u I H g u L L g u K M g K F N F U l Z J Q 0 U p I F x 1 M D A z Z V x 1 M D A z Z S D g u I L g u J n g u K r g u Y j g u I f g u Y H g u K X g u L D g u Y L g u K X g u I j g u L T g u K r g u J X g u L T g u I H g u K r g u Y w g K F R S Q U 5 T K S 9 B d X R v U m V t b 3 Z l Z E N v b H V t b n M x L n s l 4 L m A 4 L i b 4 L i l 4 L i 1 4 L m I 4 L i i 4 L i Z I O C 5 g e C 4 m + C 4 p e C 4 h y w 2 f S Z x d W 9 0 O y w m c X V v d D t T Z W N 0 a W 9 u M S / g u J r g u K P g u L T g u I H g u L L g u K M g K F N F U l Z J Q 0 U p I F x 1 M D A z Z V x 1 M D A z Z S D g u I L g u J n g u K r g u Y j g u I f g u Y H g u K X g u L D g u Y L g u K X g u I j g u L T g u K r g u J X g u L T g u I H g u K r g u Y w g K F R S Q U 5 T K S 9 B d X R v U m V t b 3 Z l Z E N v b H V t b n M x L n v g u Y D g u K r g u J n g u K 0 g 4 L i L 4 L i 3 4 L m J 4 L i t L D d 9 J n F 1 b 3 Q 7 L C Z x d W 9 0 O 1 N l Y 3 R p b 2 4 x L + C 4 m u C 4 o + C 4 t O C 4 g e C 4 s u C 4 o y A o U 0 V S V k l D R S k g X H U w M D N l X H U w M D N l I O C 4 g u C 4 m e C 4 q u C 5 i O C 4 h + C 5 g e C 4 p e C 4 s O C 5 g u C 4 p e C 4 i O C 4 t O C 4 q u C 4 l e C 4 t O C 4 g e C 4 q u C 5 j C A o V F J B T l M p L 0 F 1 d G 9 S Z W 1 v d m V k Q 2 9 s d W 1 u c z E u e + C 5 g O C 4 q u C 4 m e C 4 r S D g u I L g u L L g u K I s O H 0 m c X V v d D s s J n F 1 b 3 Q 7 U 2 V j d G l v b j E v 4 L i a 4 L i j 4 L i 0 4 L i B 4 L i y 4 L i j I C h T R V J W S U N F K S B c d T A w M 2 V c d T A w M 2 U g 4 L i C 4 L i Z 4 L i q 4 L m I 4 L i H 4 L m B 4 L i l 4 L i w 4 L m C 4 L i l 4 L i I 4 L i 0 4 L i q 4 L i V 4 L i 0 4 L i B 4 L i q 4 L m M I C h U U k F O U y k v Q X V 0 b 1 J l b W 9 2 Z W R D b 2 x 1 b W 5 z M S 5 7 4 L i b 4 L i j 4 L i 0 4 L i h 4 L i y 4 L i T I C j g u K v g u L j g u Y n g u J k p L D l 9 J n F 1 b 3 Q 7 L C Z x d W 9 0 O 1 N l Y 3 R p b 2 4 x L + C 4 m u C 4 o + C 4 t O C 4 g e C 4 s u C 4 o y A o U 0 V S V k l D R S k g X H U w M D N l X H U w M D N l I O C 4 g u C 4 m e C 4 q u C 5 i O C 4 h + C 5 g e C 4 p e C 4 s O C 5 g u C 4 p e C 4 i O C 4 t O C 4 q u C 4 l e C 4 t O C 4 g e C 4 q u C 5 j C A o V F J B T l M 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L g u J n g u K r g u Y j g u I f g u Y H g u K X g u L D g u Y L g u K X g u I j g u L T g u K r g u J X g u L T g u I H g u K r g u Y w g K F R S Q U 5 T K S 9 B d X R v U m V t b 3 Z l Z E N v b H V t b n M x L n v g u K v g u K X g u L H g u I H g u J f g u K P g u L H g u J 7 g u K L g u Y w s M H 0 m c X V v d D s s J n F 1 b 3 Q 7 U 2 V j d G l v b j E v 4 L i a 4 L i j 4 L i 0 4 L i B 4 L i y 4 L i j I C h T R V J W S U N F K S B c d T A w M 2 V c d T A w M 2 U g 4 L i C 4 L i Z 4 L i q 4 L m I 4 L i H 4 L m B 4 L i l 4 L i w 4 L m C 4 L i l 4 L i I 4 L i 0 4 L i q 4 L i V 4 L i 0 4 L i B 4 L i q 4 L m M I C h U U k F O U y k v Q X V 0 b 1 J l b W 9 2 Z W R D b 2 x 1 b W 5 z M S 5 7 4 L m A 4 L i b 4 L i 0 4 L i U L D F 9 J n F 1 b 3 Q 7 L C Z x d W 9 0 O 1 N l Y 3 R p b 2 4 x L + C 4 m u C 4 o + C 4 t O C 4 g e C 4 s u C 4 o y A o U 0 V S V k l D R S k g X H U w M D N l X H U w M D N l I O C 4 g u C 4 m e C 4 q u C 5 i O C 4 h + C 5 g e C 4 p e C 4 s O C 5 g u C 4 p e C 4 i O C 4 t O C 4 q u C 4 l e C 4 t O C 4 g e C 4 q u C 5 j C A o V F J B T l M p L 0 F 1 d G 9 S Z W 1 v d m V k Q 2 9 s d W 1 u c z E u e + C 4 q u C 4 u e C 4 h + C 4 q u C 4 u O C 4 l C w y f S Z x d W 9 0 O y w m c X V v d D t T Z W N 0 a W 9 u M S / g u J r g u K P g u L T g u I H g u L L g u K M g K F N F U l Z J Q 0 U p I F x 1 M D A z Z V x 1 M D A z Z S D g u I L g u J n g u K r g u Y j g u I f g u Y H g u K X g u L D g u Y L g u K X g u I j g u L T g u K r g u J X g u L T g u I H g u K r g u Y w g K F R S Q U 5 T K S 9 B d X R v U m V t b 3 Z l Z E N v b H V t b n M x L n v g u J X g u Y j g u L P g u K r g u L j g u J Q s M 3 0 m c X V v d D s s J n F 1 b 3 Q 7 U 2 V j d G l v b j E v 4 L i a 4 L i j 4 L i 0 4 L i B 4 L i y 4 L i j I C h T R V J W S U N F K S B c d T A w M 2 V c d T A w M 2 U g 4 L i C 4 L i Z 4 L i q 4 L m I 4 L i H 4 L m B 4 L i l 4 L i w 4 L m C 4 L i l 4 L i I 4 L i 0 4 L i q 4 L i V 4 L i 0 4 L i B 4 L i q 4 L m M I C h U U k F O U y k v Q X V 0 b 1 J l b W 9 2 Z W R D b 2 x 1 b W 5 z M S 5 7 4 L i l 4 L m I 4 L i y 4 L i q 4 L i 4 4 L i U L D R 9 J n F 1 b 3 Q 7 L C Z x d W 9 0 O 1 N l Y 3 R p b 2 4 x L + C 4 m u C 4 o + C 4 t O C 4 g e C 4 s u C 4 o y A o U 0 V S V k l D R S k g X H U w M D N l X H U w M D N l I O C 4 g u C 4 m e C 4 q u C 5 i O C 4 h + C 5 g e C 4 p e C 4 s O C 5 g u C 4 p e C 4 i O C 4 t O C 4 q u C 4 l e C 4 t O C 4 g e C 4 q u C 5 j C A o V F J B T l M p L 0 F 1 d G 9 S Z W 1 v d m V k Q 2 9 s d W 1 u c z E u e + C 5 g O C 4 m + C 4 p e C 4 t e C 5 i O C 4 o u C 4 m S D g u Y H g u J v g u K X g u I c s N X 0 m c X V v d D s s J n F 1 b 3 Q 7 U 2 V j d G l v b j E v 4 L i a 4 L i j 4 L i 0 4 L i B 4 L i y 4 L i j I C h T R V J W S U N F K S B c d T A w M 2 V c d T A w M 2 U g 4 L i C 4 L i Z 4 L i q 4 L m I 4 L i H 4 L m B 4 L i l 4 L i w 4 L m C 4 L i l 4 L i I 4 L i 0 4 L i q 4 L i V 4 L i 0 4 L i B 4 L i q 4 L m M I C h U U k F O U y k v Q X V 0 b 1 J l b W 9 2 Z W R D b 2 x 1 b W 5 z M S 5 7 J e C 5 g O C 4 m + C 4 p e C 4 t e C 5 i O C 4 o u C 4 m S D g u Y H g u J v g u K X g u I c s N n 0 m c X V v d D s s J n F 1 b 3 Q 7 U 2 V j d G l v b j E v 4 L i a 4 L i j 4 L i 0 4 L i B 4 L i y 4 L i j I C h T R V J W S U N F K S B c d T A w M 2 V c d T A w M 2 U g 4 L i C 4 L i Z 4 L i q 4 L m I 4 L i H 4 L m B 4 L i l 4 L i w 4 L m C 4 L i l 4 L i I 4 L i 0 4 L i q 4 L i V 4 L i 0 4 L i B 4 L i q 4 L m M I C h U U k F O U y k v Q X V 0 b 1 J l b W 9 2 Z W R D b 2 x 1 b W 5 z M S 5 7 4 L m A 4 L i q 4 L i Z 4 L i t I O C 4 i + C 4 t + C 5 i e C 4 r S w 3 f S Z x d W 9 0 O y w m c X V v d D t T Z W N 0 a W 9 u M S / g u J r g u K P g u L T g u I H g u L L g u K M g K F N F U l Z J Q 0 U p I F x 1 M D A z Z V x 1 M D A z Z S D g u I L g u J n g u K r g u Y j g u I f g u Y H g u K X g u L D g u Y L g u K X g u I j g u L T g u K r g u J X g u L T g u I H g u K r g u Y w g K F R S Q U 5 T K S 9 B d X R v U m V t b 3 Z l Z E N v b H V t b n M x L n v g u Y D g u K r g u J n g u K 0 g 4 L i C 4 L i y 4 L i i L D h 9 J n F 1 b 3 Q 7 L C Z x d W 9 0 O 1 N l Y 3 R p b 2 4 x L + C 4 m u C 4 o + C 4 t O C 4 g e C 4 s u C 4 o y A o U 0 V S V k l D R S k g X H U w M D N l X H U w M D N l I O C 4 g u C 4 m e C 4 q u C 5 i O C 4 h + C 5 g e C 4 p e C 4 s O C 5 g u C 4 p e C 4 i O C 4 t O C 4 q u C 4 l e C 4 t O C 4 g e C 4 q u C 5 j C A o V F J B T l M p L 0 F 1 d G 9 S Z W 1 v d m V k Q 2 9 s d W 1 u c z E u e + C 4 m + C 4 o + C 4 t O C 4 o e C 4 s u C 4 k y A o 4 L i r 4 L i 4 4 L m J 4 L i Z K S w 5 f S Z x d W 9 0 O y w m c X V v d D t T Z W N 0 a W 9 u M S / g u J r g u K P g u L T g u I H g u L L g u K M g K F N F U l Z J Q 0 U p I F x 1 M D A z Z V x 1 M D A z Z S D g u I L g u J n g u K r g u Y j g u I f g u Y H g u K X g u L D g u Y L g u K X g u I j g u L T g u K r g u J X g u L T g u I H g u K r g u Y w g K F R S Q U 5 T 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0 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Q p L 0 R h d G E y N z w v S X R l b V B h d G g + P C 9 J d G V t T G 9 j Y X R p b 2 4 + P F N 0 Y W J s Z U V u d H J p Z X M g L 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j Y 5 M j I 3 N F 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J r g u K P g u L T g u I H g u L L g u K P g u Y D g u I n g u J 7 g u L L g u L D g u I H g u L T g u I g g K F B S T 0 Y p L 0 F 1 d G 9 S Z W 1 v d m V k Q 2 9 s d W 1 u c z E u e + C 4 q + C 4 p e C 4 s e C 4 g e C 4 l + C 4 o + C 4 s e C 4 n u C 4 o u C 5 j C w w f S Z x d W 9 0 O y w m c X V v d D t T Z W N 0 a W 9 u M S / g u J r g u K P g u L T g u I H g u L L g u K M g K F N F U l Z J Q 0 U p I F x 1 M D A z Z V x 1 M D A z Z S D g u J r g u K P g u L T g u I H g u L L g u K P g u Y D g u I n g u J 7 g u L L g u L D g u I H g u L T g u I g g K F B S T 0 Y p L 0 F 1 d G 9 S Z W 1 v d m V k Q 2 9 s d W 1 u c z E u e + C 5 g O C 4 m + C 4 t O C 4 l C w x f S Z x d W 9 0 O y w m c X V v d D t T Z W N 0 a W 9 u M S / g u J r g u K P g u L T g u I H g u L L g u K M g K F N F U l Z J Q 0 U p I F x 1 M D A z Z V x 1 M D A z Z S D g u J r g u K P g u L T g u I H g u L L g u K P g u Y D g u I n g u J 7 g u L L g u L D g u I H g u L T g u I g g K F B S T 0 Y p L 0 F 1 d G 9 S Z W 1 v d m V k Q 2 9 s d W 1 u c z E u e + C 4 q u C 4 u e C 4 h + C 4 q u C 4 u O C 4 l C w y f S Z x d W 9 0 O y w m c X V v d D t T Z W N 0 a W 9 u M S / g u J r g u K P g u L T g u I H g u L L g u K M g K F N F U l Z J Q 0 U p I F x 1 M D A z Z V x 1 M D A z Z S D g u J r g u K P g u L T g u I H g u L L g u K P g u Y D g u I n g u J 7 g u L L g u L D g u I H g u L T g u I g g K F B S T 0 Y p L 0 F 1 d G 9 S Z W 1 v d m V k Q 2 9 s d W 1 u c z E u e + C 4 l e C 5 i O C 4 s + C 4 q u C 4 u O C 4 l C w z f S Z x d W 9 0 O y w m c X V v d D t T Z W N 0 a W 9 u M S / g u J r g u K P g u L T g u I H g u L L g u K M g K F N F U l Z J Q 0 U p I F x 1 M D A z Z V x 1 M D A z Z S D g u J r g u K P g u L T g u I H g u L L g u K P g u Y D g u I n g u J 7 g u L L g u L D g u I H g u L T g u I g g K F B S T 0 Y p L 0 F 1 d G 9 S Z W 1 v d m V k Q 2 9 s d W 1 u c z E u e + C 4 p e C 5 i O C 4 s u C 4 q u C 4 u O C 4 l C w 0 f S Z x d W 9 0 O y w m c X V v d D t T Z W N 0 a W 9 u M S / g u J r g u K P g u L T g u I H g u L L g u K M g K F N F U l Z J Q 0 U p I F x 1 M D A z Z V x 1 M D A z Z S D g u J r g u K P g u L T g u I H g u L L g u K P g u Y D g u I n g u J 7 g u L L g u L D g u I H g u L T g u I g g K F B S T 0 Y p L 0 F 1 d G 9 S Z W 1 v d m V k Q 2 9 s d W 1 u c z E u e + C 5 g O C 4 m + C 4 p e C 4 t e C 5 i O C 4 o u C 4 m S D g u Y H g u J v g u K X g u I c s N X 0 m c X V v d D s s J n F 1 b 3 Q 7 U 2 V j d G l v b j E v 4 L i a 4 L i j 4 L i 0 4 L i B 4 L i y 4 L i j I C h T R V J W S U N F K S B c d T A w M 2 V c d T A w M 2 U g 4 L i a 4 L i j 4 L i 0 4 L i B 4 L i y 4 L i j 4 L m A 4 L i J 4 L i e 4 L i y 4 L i w 4 L i B 4 L i 0 4 L i I I C h Q U k 9 G K S 9 B d X R v U m V t b 3 Z l Z E N v b H V t b n M x L n s l 4 L m A 4 L i b 4 L i l 4 L i 1 4 L m I 4 L i i 4 L i Z I O C 5 g e C 4 m + C 4 p e C 4 h y w 2 f S Z x d W 9 0 O y w m c X V v d D t T Z W N 0 a W 9 u M S / g u J r g u K P g u L T g u I H g u L L g u K M g K F N F U l Z J Q 0 U p I F x 1 M D A z Z V x 1 M D A z Z S D g u J r g u K P g u L T g u I H g u L L g u K P g u Y D g u I n g u J 7 g u L L g u L D g u I H g u L T g u I g g K F B S T 0 Y p L 0 F 1 d G 9 S Z W 1 v d m V k Q 2 9 s d W 1 u c z E u e + C 5 g O C 4 q u C 4 m e C 4 r S D g u I v g u L f g u Y n g u K 0 s N 3 0 m c X V v d D s s J n F 1 b 3 Q 7 U 2 V j d G l v b j E v 4 L i a 4 L i j 4 L i 0 4 L i B 4 L i y 4 L i j I C h T R V J W S U N F K S B c d T A w M 2 V c d T A w M 2 U g 4 L i a 4 L i j 4 L i 0 4 L i B 4 L i y 4 L i j 4 L m A 4 L i J 4 L i e 4 L i y 4 L i w 4 L i B 4 L i 0 4 L i I I C h Q U k 9 G K S 9 B d X R v U m V t b 3 Z l Z E N v b H V t b n M x L n v g u Y D g u K r g u J n g u K 0 g 4 L i C 4 L i y 4 L i i L D h 9 J n F 1 b 3 Q 7 L C Z x d W 9 0 O 1 N l Y 3 R p b 2 4 x L + C 4 m u C 4 o + C 4 t O C 4 g e C 4 s u C 4 o y A o U 0 V S V k l D R S k g X H U w M D N l X H U w M D N l I O C 4 m u C 4 o + C 4 t O C 4 g e C 4 s u C 4 o + C 5 g O C 4 i e C 4 n u C 4 s u C 4 s O C 4 g e C 4 t O C 4 i C A o U F J P R i k v Q X V 0 b 1 J l b W 9 2 Z W R D b 2 x 1 b W 5 z M S 5 7 4 L i b 4 L i j 4 L i 0 4 L i h 4 L i y 4 L i T I C j g u K v g u L j g u Y n g u J k p L D l 9 J n F 1 b 3 Q 7 L C Z x d W 9 0 O 1 N l Y 3 R p b 2 4 x L + C 4 m u C 4 o + C 4 t O C 4 g e C 4 s u C 4 o y A o U 0 V S V k l D R S k g X H U w M D N l X H U w M D N l I O C 4 m u C 4 o + C 4 t O C 4 g e C 4 s u C 4 o + C 5 g O C 4 i e C 4 n u C 4 s u C 4 s O C 4 g e C 4 t O C 4 i C A o U F J P R i 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m u C 4 o + C 4 t O C 4 g e C 4 s u C 4 o + C 5 g O C 4 i e C 4 n u C 4 s u C 4 s O C 4 g e C 4 t O C 4 i C A o U F J P R i k v Q X V 0 b 1 J l b W 9 2 Z W R D b 2 x 1 b W 5 z M S 5 7 4 L i r 4 L i l 4 L i x 4 L i B 4 L i X 4 L i j 4 L i x 4 L i e 4 L i i 4 L m M L D B 9 J n F 1 b 3 Q 7 L C Z x d W 9 0 O 1 N l Y 3 R p b 2 4 x L + C 4 m u C 4 o + C 4 t O C 4 g e C 4 s u C 4 o y A o U 0 V S V k l D R S k g X H U w M D N l X H U w M D N l I O C 4 m u C 4 o + C 4 t O C 4 g e C 4 s u C 4 o + C 5 g O C 4 i e C 4 n u C 4 s u C 4 s O C 4 g e C 4 t O C 4 i C A o U F J P R i k v Q X V 0 b 1 J l b W 9 2 Z W R D b 2 x 1 b W 5 z M S 5 7 4 L m A 4 L i b 4 L i 0 4 L i U L D F 9 J n F 1 b 3 Q 7 L C Z x d W 9 0 O 1 N l Y 3 R p b 2 4 x L + C 4 m u C 4 o + C 4 t O C 4 g e C 4 s u C 4 o y A o U 0 V S V k l D R S k g X H U w M D N l X H U w M D N l I O C 4 m u C 4 o + C 4 t O C 4 g e C 4 s u C 4 o + C 5 g O C 4 i e C 4 n u C 4 s u C 4 s O C 4 g e C 4 t O C 4 i C A o U F J P R i k v Q X V 0 b 1 J l b W 9 2 Z W R D b 2 x 1 b W 5 z M S 5 7 4 L i q 4 L i 5 4 L i H 4 L i q 4 L i 4 4 L i U L D J 9 J n F 1 b 3 Q 7 L C Z x d W 9 0 O 1 N l Y 3 R p b 2 4 x L + C 4 m u C 4 o + C 4 t O C 4 g e C 4 s u C 4 o y A o U 0 V S V k l D R S k g X H U w M D N l X H U w M D N l I O C 4 m u C 4 o + C 4 t O C 4 g e C 4 s u C 4 o + C 5 g O C 4 i e C 4 n u C 4 s u C 4 s O C 4 g e C 4 t O C 4 i C A o U F J P R i k v Q X V 0 b 1 J l b W 9 2 Z W R D b 2 x 1 b W 5 z M S 5 7 4 L i V 4 L m I 4 L i z 4 L i q 4 L i 4 4 L i U L D N 9 J n F 1 b 3 Q 7 L C Z x d W 9 0 O 1 N l Y 3 R p b 2 4 x L + C 4 m u C 4 o + C 4 t O C 4 g e C 4 s u C 4 o y A o U 0 V S V k l D R S k g X H U w M D N l X H U w M D N l I O C 4 m u C 4 o + C 4 t O C 4 g e C 4 s u C 4 o + C 5 g O C 4 i e C 4 n u C 4 s u C 4 s O C 4 g e C 4 t O C 4 i C A o U F J P R i k v Q X V 0 b 1 J l b W 9 2 Z W R D b 2 x 1 b W 5 z M S 5 7 4 L i l 4 L m I 4 L i y 4 L i q 4 L i 4 4 L i U L D R 9 J n F 1 b 3 Q 7 L C Z x d W 9 0 O 1 N l Y 3 R p b 2 4 x L + C 4 m u C 4 o + C 4 t O C 4 g e C 4 s u C 4 o y A o U 0 V S V k l D R S k g X H U w M D N l X H U w M D N l I O C 4 m u C 4 o + C 4 t O C 4 g e C 4 s u C 4 o + C 5 g O C 4 i e C 4 n u C 4 s u C 4 s O C 4 g e C 4 t O C 4 i C A o U F J P R i k v Q X V 0 b 1 J l b W 9 2 Z W R D b 2 x 1 b W 5 z M S 5 7 4 L m A 4 L i b 4 L i l 4 L i 1 4 L m I 4 L i i 4 L i Z I O C 5 g e C 4 m + C 4 p e C 4 h y w 1 f S Z x d W 9 0 O y w m c X V v d D t T Z W N 0 a W 9 u M S / g u J r g u K P g u L T g u I H g u L L g u K M g K F N F U l Z J Q 0 U p I F x 1 M D A z Z V x 1 M D A z Z S D g u J r g u K P g u L T g u I H g u L L g u K P g u Y D g u I n g u J 7 g u L L g u L D g u I H g u L T g u I g g K F B S T 0 Y p L 0 F 1 d G 9 S Z W 1 v d m V k Q 2 9 s d W 1 u c z E u e y X g u Y D g u J v g u K X g u L X g u Y j g u K L g u J k g 4 L m B 4 L i b 4 L i l 4 L i H L D Z 9 J n F 1 b 3 Q 7 L C Z x d W 9 0 O 1 N l Y 3 R p b 2 4 x L + C 4 m u C 4 o + C 4 t O C 4 g e C 4 s u C 4 o y A o U 0 V S V k l D R S k g X H U w M D N l X H U w M D N l I O C 4 m u C 4 o + C 4 t O C 4 g e C 4 s u C 4 o + C 5 g O C 4 i e C 4 n u C 4 s u C 4 s O C 4 g e C 4 t O C 4 i C A o U F J P R i k v Q X V 0 b 1 J l b W 9 2 Z W R D b 2 x 1 b W 5 z M S 5 7 4 L m A 4 L i q 4 L i Z 4 L i t I O C 4 i + C 4 t + C 5 i e C 4 r S w 3 f S Z x d W 9 0 O y w m c X V v d D t T Z W N 0 a W 9 u M S / g u J r g u K P g u L T g u I H g u L L g u K M g K F N F U l Z J Q 0 U p I F x 1 M D A z Z V x 1 M D A z Z S D g u J r g u K P g u L T g u I H g u L L g u K P g u Y D g u I n g u J 7 g u L L g u L D g u I H g u L T g u I g g K F B S T 0 Y p L 0 F 1 d G 9 S Z W 1 v d m V k Q 2 9 s d W 1 u c z E u e + C 5 g O C 4 q u C 4 m e C 4 r S D g u I L g u L L g u K I s O H 0 m c X V v d D s s J n F 1 b 3 Q 7 U 2 V j d G l v b j E v 4 L i a 4 L i j 4 L i 0 4 L i B 4 L i y 4 L i j I C h T R V J W S U N F K S B c d T A w M 2 V c d T A w M 2 U g 4 L i a 4 L i j 4 L i 0 4 L i B 4 L i y 4 L i j 4 L m A 4 L i J 4 L i e 4 L i y 4 L i w 4 L i B 4 L i 0 4 L i I I C h Q U k 9 G K S 9 B d X R v U m V t b 3 Z l Z E N v b H V t b n M x L n v g u J v g u K P g u L T g u K H g u L L g u J M g K O C 4 q + C 4 u O C 5 i e C 4 m S k s O X 0 m c X V v d D s s J n F 1 b 3 Q 7 U 2 V j d G l v b j E v 4 L i a 4 L i j 4 L i 0 4 L i B 4 L i y 4 L i j I C h T R V J W S U N F K S B c d T A w M 2 V c d T A w M 2 U g 4 L i a 4 L i j 4 L i 0 4 L i B 4 L i y 4 L i j 4 L m A 4 L i J 4 L i e 4 L i y 4 L i w 4 L i B 4 L i 0 4 L i I I C h Q U k 9 G 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0 K S 9 E Y X R h M j 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M w N z I 0 M T V 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e 4 L i y 4 L i T 4 L i 0 4 L i K 4 L i i 4 L m M I C h D T 0 1 N K S 9 B d X R v U m V t b 3 Z l Z E N v b H V t b n M x L n v g u K v g u K X g u L H g u I H g u J f g u K P g u L H g u J 7 g u K L g u Y w s M H 0 m c X V v d D s s J n F 1 b 3 Q 7 U 2 V j d G l v b j E v 4 L i a 4 L i j 4 L i 0 4 L i B 4 L i y 4 L i j I C h T R V J W S U N F K S B c d T A w M 2 V c d T A w M 2 U g 4 L i e 4 L i y 4 L i T 4 L i 0 4 L i K 4 L i i 4 L m M I C h D T 0 1 N K S 9 B d X R v U m V t b 3 Z l Z E N v b H V t b n M x L n v g u Y D g u J v g u L T g u J Q s M X 0 m c X V v d D s s J n F 1 b 3 Q 7 U 2 V j d G l v b j E v 4 L i a 4 L i j 4 L i 0 4 L i B 4 L i y 4 L i j I C h T R V J W S U N F K S B c d T A w M 2 V c d T A w M 2 U g 4 L i e 4 L i y 4 L i T 4 L i 0 4 L i K 4 L i i 4 L m M I C h D T 0 1 N K S 9 B d X R v U m V t b 3 Z l Z E N v b H V t b n M x L n v g u K r g u L n g u I f g u K r g u L j g u J Q s M n 0 m c X V v d D s s J n F 1 b 3 Q 7 U 2 V j d G l v b j E v 4 L i a 4 L i j 4 L i 0 4 L i B 4 L i y 4 L i j I C h T R V J W S U N F K S B c d T A w M 2 V c d T A w M 2 U g 4 L i e 4 L i y 4 L i T 4 L i 0 4 L i K 4 L i i 4 L m M I C h D T 0 1 N K S 9 B d X R v U m V t b 3 Z l Z E N v b H V t b n M x L n v g u J X g u Y j g u L P g u K r g u L j g u J Q s M 3 0 m c X V v d D s s J n F 1 b 3 Q 7 U 2 V j d G l v b j E v 4 L i a 4 L i j 4 L i 0 4 L i B 4 L i y 4 L i j I C h T R V J W S U N F K S B c d T A w M 2 V c d T A w M 2 U g 4 L i e 4 L i y 4 L i T 4 L i 0 4 L i K 4 L i i 4 L m M I C h D T 0 1 N K S 9 B d X R v U m V t b 3 Z l Z E N v b H V t b n M x L n v g u K X g u Y j g u L L g u K r g u L j g u J Q s N H 0 m c X V v d D s s J n F 1 b 3 Q 7 U 2 V j d G l v b j E v 4 L i a 4 L i j 4 L i 0 4 L i B 4 L i y 4 L i j I C h T R V J W S U N F K S B c d T A w M 2 V c d T A w M 2 U g 4 L i e 4 L i y 4 L i T 4 L i 0 4 L i K 4 L i i 4 L m M I C h D T 0 1 N K S 9 B d X R v U m V t b 3 Z l Z E N v b H V t b n M x L n v g u Y D g u J v g u K X g u L X g u Y j g u K L g u J k g 4 L m B 4 L i b 4 L i l 4 L i H L D V 9 J n F 1 b 3 Q 7 L C Z x d W 9 0 O 1 N l Y 3 R p b 2 4 x L + C 4 m u C 4 o + C 4 t O C 4 g e C 4 s u C 4 o y A o U 0 V S V k l D R S k g X H U w M D N l X H U w M D N l I O C 4 n u C 4 s u C 4 k + C 4 t O C 4 i u C 4 o u C 5 j C A o Q 0 9 N T S k v Q X V 0 b 1 J l b W 9 2 Z W R D b 2 x 1 b W 5 z M S 5 7 J e C 5 g O C 4 m + C 4 p e C 4 t e C 5 i O C 4 o u C 4 m S D g u Y H g u J v g u K X g u I c s N n 0 m c X V v d D s s J n F 1 b 3 Q 7 U 2 V j d G l v b j E v 4 L i a 4 L i j 4 L i 0 4 L i B 4 L i y 4 L i j I C h T R V J W S U N F K S B c d T A w M 2 V c d T A w M 2 U g 4 L i e 4 L i y 4 L i T 4 L i 0 4 L i K 4 L i i 4 L m M I C h D T 0 1 N K S 9 B d X R v U m V t b 3 Z l Z E N v b H V t b n M x L n v g u Y D g u K r g u J n g u K 0 g 4 L i L 4 L i 3 4 L m J 4 L i t L D d 9 J n F 1 b 3 Q 7 L C Z x d W 9 0 O 1 N l Y 3 R p b 2 4 x L + C 4 m u C 4 o + C 4 t O C 4 g e C 4 s u C 4 o y A o U 0 V S V k l D R S k g X H U w M D N l X H U w M D N l I O C 4 n u C 4 s u C 4 k + C 4 t O C 4 i u C 4 o u C 5 j C A o Q 0 9 N T S k v Q X V 0 b 1 J l b W 9 2 Z W R D b 2 x 1 b W 5 z M S 5 7 4 L m A 4 L i q 4 L i Z 4 L i t I O C 4 g u C 4 s u C 4 o i w 4 f S Z x d W 9 0 O y w m c X V v d D t T Z W N 0 a W 9 u M S / g u J r g u K P g u L T g u I H g u L L g u K M g K F N F U l Z J Q 0 U p I F x 1 M D A z Z V x 1 M D A z Z S D g u J 7 g u L L g u J P g u L T g u I r g u K L g u Y w g K E N P T U 0 p L 0 F 1 d G 9 S Z W 1 v d m V k Q 2 9 s d W 1 u c z E u e + C 4 m + C 4 o + C 4 t O C 4 o e C 4 s u C 4 k y A o 4 L i r 4 L i 4 4 L m J 4 L i Z K S w 5 f S Z x d W 9 0 O y w m c X V v d D t T Z W N 0 a W 9 u M S / g u J r g u K P g u L T g u I H g u L L g u K M g K F N F U l Z J Q 0 U p I F x 1 M D A z Z V x 1 M D A z Z S D g u J 7 g u L L g u J P g u L T g u I r g u K L g u Y w g K E N P T U 0 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J 7 g u L L g u J P g u L T g u I r g u K L g u Y w g K E N P T U 0 p L 0 F 1 d G 9 S Z W 1 v d m V k Q 2 9 s d W 1 u c z E u e + C 4 q + C 4 p e C 4 s e C 4 g e C 4 l + C 4 o + C 4 s e C 4 n u C 4 o u C 5 j C w w f S Z x d W 9 0 O y w m c X V v d D t T Z W N 0 a W 9 u M S / g u J r g u K P g u L T g u I H g u L L g u K M g K F N F U l Z J Q 0 U p I F x 1 M D A z Z V x 1 M D A z Z S D g u J 7 g u L L g u J P g u L T g u I r g u K L g u Y w g K E N P T U 0 p L 0 F 1 d G 9 S Z W 1 v d m V k Q 2 9 s d W 1 u c z E u e + C 5 g O C 4 m + C 4 t O C 4 l C w x f S Z x d W 9 0 O y w m c X V v d D t T Z W N 0 a W 9 u M S / g u J r g u K P g u L T g u I H g u L L g u K M g K F N F U l Z J Q 0 U p I F x 1 M D A z Z V x 1 M D A z Z S D g u J 7 g u L L g u J P g u L T g u I r g u K L g u Y w g K E N P T U 0 p L 0 F 1 d G 9 S Z W 1 v d m V k Q 2 9 s d W 1 u c z E u e + C 4 q u C 4 u e C 4 h + C 4 q u C 4 u O C 4 l C w y f S Z x d W 9 0 O y w m c X V v d D t T Z W N 0 a W 9 u M S / g u J r g u K P g u L T g u I H g u L L g u K M g K F N F U l Z J Q 0 U p I F x 1 M D A z Z V x 1 M D A z Z S D g u J 7 g u L L g u J P g u L T g u I r g u K L g u Y w g K E N P T U 0 p L 0 F 1 d G 9 S Z W 1 v d m V k Q 2 9 s d W 1 u c z E u e + C 4 l e C 5 i O C 4 s + C 4 q u C 4 u O C 4 l C w z f S Z x d W 9 0 O y w m c X V v d D t T Z W N 0 a W 9 u M S / g u J r g u K P g u L T g u I H g u L L g u K M g K F N F U l Z J Q 0 U p I F x 1 M D A z Z V x 1 M D A z Z S D g u J 7 g u L L g u J P g u L T g u I r g u K L g u Y w g K E N P T U 0 p L 0 F 1 d G 9 S Z W 1 v d m V k Q 2 9 s d W 1 u c z E u e + C 4 p e C 5 i O C 4 s u C 4 q u C 4 u O C 4 l C w 0 f S Z x d W 9 0 O y w m c X V v d D t T Z W N 0 a W 9 u M S / g u J r g u K P g u L T g u I H g u L L g u K M g K F N F U l Z J Q 0 U p I F x 1 M D A z Z V x 1 M D A z Z S D g u J 7 g u L L g u J P g u L T g u I r g u K L g u Y w g K E N P T U 0 p L 0 F 1 d G 9 S Z W 1 v d m V k Q 2 9 s d W 1 u c z E u e + C 5 g O C 4 m + C 4 p e C 4 t e C 5 i O C 4 o u C 4 m S D g u Y H g u J v g u K X g u I c s N X 0 m c X V v d D s s J n F 1 b 3 Q 7 U 2 V j d G l v b j E v 4 L i a 4 L i j 4 L i 0 4 L i B 4 L i y 4 L i j I C h T R V J W S U N F K S B c d T A w M 2 V c d T A w M 2 U g 4 L i e 4 L i y 4 L i T 4 L i 0 4 L i K 4 L i i 4 L m M I C h D T 0 1 N K S 9 B d X R v U m V t b 3 Z l Z E N v b H V t b n M x L n s l 4 L m A 4 L i b 4 L i l 4 L i 1 4 L m I 4 L i i 4 L i Z I O C 5 g e C 4 m + C 4 p e C 4 h y w 2 f S Z x d W 9 0 O y w m c X V v d D t T Z W N 0 a W 9 u M S / g u J r g u K P g u L T g u I H g u L L g u K M g K F N F U l Z J Q 0 U p I F x 1 M D A z Z V x 1 M D A z Z S D g u J 7 g u L L g u J P g u L T g u I r g u K L g u Y w g K E N P T U 0 p L 0 F 1 d G 9 S Z W 1 v d m V k Q 2 9 s d W 1 u c z E u e + C 5 g O C 4 q u C 4 m e C 4 r S D g u I v g u L f g u Y n g u K 0 s N 3 0 m c X V v d D s s J n F 1 b 3 Q 7 U 2 V j d G l v b j E v 4 L i a 4 L i j 4 L i 0 4 L i B 4 L i y 4 L i j I C h T R V J W S U N F K S B c d T A w M 2 V c d T A w M 2 U g 4 L i e 4 L i y 4 L i T 4 L i 0 4 L i K 4 L i i 4 L m M I C h D T 0 1 N K S 9 B d X R v U m V t b 3 Z l Z E N v b H V t b n M x L n v g u Y D g u K r g u J n g u K 0 g 4 L i C 4 L i y 4 L i i L D h 9 J n F 1 b 3 Q 7 L C Z x d W 9 0 O 1 N l Y 3 R p b 2 4 x L + C 4 m u C 4 o + C 4 t O C 4 g e C 4 s u C 4 o y A o U 0 V S V k l D R S k g X H U w M D N l X H U w M D N l I O C 4 n u C 4 s u C 4 k + C 4 t O C 4 i u C 4 o u C 5 j C A o Q 0 9 N T S k v Q X V 0 b 1 J l b W 9 2 Z W R D b 2 x 1 b W 5 z M S 5 7 4 L i b 4 L i j 4 L i 0 4 L i h 4 L i y 4 L i T I C j g u K v g u L j g u Y n g u J k p L D l 9 J n F 1 b 3 Q 7 L C Z x d W 9 0 O 1 N l Y 3 R p b 2 4 x L + C 4 m u C 4 o + C 4 t O C 4 g e C 4 s u C 4 o y A o U 0 V S V k l D R S k g X H U w M D N l X H U w M D N l I O C 4 n u C 4 s u C 4 k + C 4 t O C 4 i u C 4 o u C 5 j C A o Q 0 9 N T 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0 K S 9 T b 3 V y Y 2 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N C k v R G F 0 Y T I y 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Q 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z c 2 M D g 0 N F 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K r g u L f g u Y j g u K 3 g u Y H g u K X g u L D g u K r g u L T g u Y j g u I f g u J 7 g u L T g u K H g u J 7 g u Y w g K E 1 F R E l B K S 9 B d X R v U m V t b 3 Z l Z E N v b H V t b n M x L n v g u K v g u K X g u L H g u I H g u J f g u K P g u L H g u J 7 g u K L g u Y w s M H 0 m c X V v d D s s J n F 1 b 3 Q 7 U 2 V j d G l v b j E v 4 L i a 4 L i j 4 L i 0 4 L i B 4 L i y 4 L i j I C h T R V J W S U N F K S B c d T A w M 2 V c d T A w M 2 U g 4 L i q 4 L i 3 4 L m I 4 L i t 4 L m B 4 L i l 4 L i w 4 L i q 4 L i 0 4 L m I 4 L i H 4 L i e 4 L i 0 4 L i h 4 L i e 4 L m M I C h N R U R J Q S k v Q X V 0 b 1 J l b W 9 2 Z W R D b 2 x 1 b W 5 z M S 5 7 4 L m A 4 L i b 4 L i 0 4 L i U L D F 9 J n F 1 b 3 Q 7 L C Z x d W 9 0 O 1 N l Y 3 R p b 2 4 x L + C 4 m u C 4 o + C 4 t O C 4 g e C 4 s u C 4 o y A o U 0 V S V k l D R S k g X H U w M D N l X H U w M D N l I O C 4 q u C 4 t + C 5 i O C 4 r e C 5 g e C 4 p e C 4 s O C 4 q u C 4 t O C 5 i O C 4 h + C 4 n u C 4 t O C 4 o e C 4 n u C 5 j C A o T U V E S U E p L 0 F 1 d G 9 S Z W 1 v d m V k Q 2 9 s d W 1 u c z E u e + C 4 q u C 4 u e C 4 h + C 4 q u C 4 u O C 4 l C w y f S Z x d W 9 0 O y w m c X V v d D t T Z W N 0 a W 9 u M S / g u J r g u K P g u L T g u I H g u L L g u K M g K F N F U l Z J Q 0 U p I F x 1 M D A z Z V x 1 M D A z Z S D g u K r g u L f g u Y j g u K 3 g u Y H g u K X g u L D g u K r g u L T g u Y j g u I f g u J 7 g u L T g u K H g u J 7 g u Y w g K E 1 F R E l B K S 9 B d X R v U m V t b 3 Z l Z E N v b H V t b n M x L n v g u J X g u Y j g u L P g u K r g u L j g u J Q s M 3 0 m c X V v d D s s J n F 1 b 3 Q 7 U 2 V j d G l v b j E v 4 L i a 4 L i j 4 L i 0 4 L i B 4 L i y 4 L i j I C h T R V J W S U N F K S B c d T A w M 2 V c d T A w M 2 U g 4 L i q 4 L i 3 4 L m I 4 L i t 4 L m B 4 L i l 4 L i w 4 L i q 4 L i 0 4 L m I 4 L i H 4 L i e 4 L i 0 4 L i h 4 L i e 4 L m M I C h N R U R J Q S k v Q X V 0 b 1 J l b W 9 2 Z W R D b 2 x 1 b W 5 z M S 5 7 4 L i l 4 L m I 4 L i y 4 L i q 4 L i 4 4 L i U L D R 9 J n F 1 b 3 Q 7 L C Z x d W 9 0 O 1 N l Y 3 R p b 2 4 x L + C 4 m u C 4 o + C 4 t O C 4 g e C 4 s u C 4 o y A o U 0 V S V k l D R S k g X H U w M D N l X H U w M D N l I O C 4 q u C 4 t + C 5 i O C 4 r e C 5 g e C 4 p e C 4 s O C 4 q u C 4 t O C 5 i O C 4 h + C 4 n u C 4 t O C 4 o e C 4 n u C 5 j C A o T U V E S U E p L 0 F 1 d G 9 S Z W 1 v d m V k Q 2 9 s d W 1 u c z E u e + C 5 g O C 4 m + C 4 p e C 4 t e C 5 i O C 4 o u C 4 m S D g u Y H g u J v g u K X g u I c s N X 0 m c X V v d D s s J n F 1 b 3 Q 7 U 2 V j d G l v b j E v 4 L i a 4 L i j 4 L i 0 4 L i B 4 L i y 4 L i j I C h T R V J W S U N F K S B c d T A w M 2 V c d T A w M 2 U g 4 L i q 4 L i 3 4 L m I 4 L i t 4 L m B 4 L i l 4 L i w 4 L i q 4 L i 0 4 L m I 4 L i H 4 L i e 4 L i 0 4 L i h 4 L i e 4 L m M I C h N R U R J Q S k v Q X V 0 b 1 J l b W 9 2 Z W R D b 2 x 1 b W 5 z M S 5 7 J e C 5 g O C 4 m + C 4 p e C 4 t e C 5 i O C 4 o u C 4 m S D g u Y H g u J v g u K X g u I c s N n 0 m c X V v d D s s J n F 1 b 3 Q 7 U 2 V j d G l v b j E v 4 L i a 4 L i j 4 L i 0 4 L i B 4 L i y 4 L i j I C h T R V J W S U N F K S B c d T A w M 2 V c d T A w M 2 U g 4 L i q 4 L i 3 4 L m I 4 L i t 4 L m B 4 L i l 4 L i w 4 L i q 4 L i 0 4 L m I 4 L i H 4 L i e 4 L i 0 4 L i h 4 L i e 4 L m M I C h N R U R J Q S k v Q X V 0 b 1 J l b W 9 2 Z W R D b 2 x 1 b W 5 z M S 5 7 4 L m A 4 L i q 4 L i Z 4 L i t I O C 4 i + C 4 t + C 5 i e C 4 r S w 3 f S Z x d W 9 0 O y w m c X V v d D t T Z W N 0 a W 9 u M S / g u J r g u K P g u L T g u I H g u L L g u K M g K F N F U l Z J Q 0 U p I F x 1 M D A z Z V x 1 M D A z Z S D g u K r g u L f g u Y j g u K 3 g u Y H g u K X g u L D g u K r g u L T g u Y j g u I f g u J 7 g u L T g u K H g u J 7 g u Y w g K E 1 F R E l B K S 9 B d X R v U m V t b 3 Z l Z E N v b H V t b n M x L n v g u Y D g u K r g u J n g u K 0 g 4 L i C 4 L i y 4 L i i L D h 9 J n F 1 b 3 Q 7 L C Z x d W 9 0 O 1 N l Y 3 R p b 2 4 x L + C 4 m u C 4 o + C 4 t O C 4 g e C 4 s u C 4 o y A o U 0 V S V k l D R S k g X H U w M D N l X H U w M D N l I O C 4 q u C 4 t + C 5 i O C 4 r e C 5 g e C 4 p e C 4 s O C 4 q u C 4 t O C 5 i O C 4 h + C 4 n u C 4 t O C 4 o e C 4 n u C 5 j C A o T U V E S U E p L 0 F 1 d G 9 S Z W 1 v d m V k Q 2 9 s d W 1 u c z E u e + C 4 m + C 4 o + C 4 t O C 4 o e C 4 s u C 4 k y A o 4 L i r 4 L i 4 4 L m J 4 L i Z K S w 5 f S Z x d W 9 0 O y w m c X V v d D t T Z W N 0 a W 9 u M S / g u J r g u K P g u L T g u I H g u L L g u K M g K F N F U l Z J Q 0 U p I F x 1 M D A z Z V x 1 M D A z Z S D g u K r g u L f g u Y j g u K 3 g u Y H g u K X g u L D g u K r g u L T g u Y j g u I f g u J 7 g u L T g u K H g u J 7 g u Y w g K E 1 F R E l B 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q 4 L i 3 4 L m I 4 L i t 4 L m B 4 L i l 4 L i w 4 L i q 4 L i 0 4 L m I 4 L i H 4 L i e 4 L i 0 4 L i h 4 L i e 4 L m M I C h N R U R J Q S k v Q X V 0 b 1 J l b W 9 2 Z W R D b 2 x 1 b W 5 z M S 5 7 4 L i r 4 L i l 4 L i x 4 L i B 4 L i X 4 L i j 4 L i x 4 L i e 4 L i i 4 L m M L D B 9 J n F 1 b 3 Q 7 L C Z x d W 9 0 O 1 N l Y 3 R p b 2 4 x L + C 4 m u C 4 o + C 4 t O C 4 g e C 4 s u C 4 o y A o U 0 V S V k l D R S k g X H U w M D N l X H U w M D N l I O C 4 q u C 4 t + C 5 i O C 4 r e C 5 g e C 4 p e C 4 s O C 4 q u C 4 t O C 5 i O C 4 h + C 4 n u C 4 t O C 4 o e C 4 n u C 5 j C A o T U V E S U E p L 0 F 1 d G 9 S Z W 1 v d m V k Q 2 9 s d W 1 u c z E u e + C 5 g O C 4 m + C 4 t O C 4 l C w x f S Z x d W 9 0 O y w m c X V v d D t T Z W N 0 a W 9 u M S / g u J r g u K P g u L T g u I H g u L L g u K M g K F N F U l Z J Q 0 U p I F x 1 M D A z Z V x 1 M D A z Z S D g u K r g u L f g u Y j g u K 3 g u Y H g u K X g u L D g u K r g u L T g u Y j g u I f g u J 7 g u L T g u K H g u J 7 g u Y w g K E 1 F R E l B K S 9 B d X R v U m V t b 3 Z l Z E N v b H V t b n M x L n v g u K r g u L n g u I f g u K r g u L j g u J Q s M n 0 m c X V v d D s s J n F 1 b 3 Q 7 U 2 V j d G l v b j E v 4 L i a 4 L i j 4 L i 0 4 L i B 4 L i y 4 L i j I C h T R V J W S U N F K S B c d T A w M 2 V c d T A w M 2 U g 4 L i q 4 L i 3 4 L m I 4 L i t 4 L m B 4 L i l 4 L i w 4 L i q 4 L i 0 4 L m I 4 L i H 4 L i e 4 L i 0 4 L i h 4 L i e 4 L m M I C h N R U R J Q S k v Q X V 0 b 1 J l b W 9 2 Z W R D b 2 x 1 b W 5 z M S 5 7 4 L i V 4 L m I 4 L i z 4 L i q 4 L i 4 4 L i U L D N 9 J n F 1 b 3 Q 7 L C Z x d W 9 0 O 1 N l Y 3 R p b 2 4 x L + C 4 m u C 4 o + C 4 t O C 4 g e C 4 s u C 4 o y A o U 0 V S V k l D R S k g X H U w M D N l X H U w M D N l I O C 4 q u C 4 t + C 5 i O C 4 r e C 5 g e C 4 p e C 4 s O C 4 q u C 4 t O C 5 i O C 4 h + C 4 n u C 4 t O C 4 o e C 4 n u C 5 j C A o T U V E S U E p L 0 F 1 d G 9 S Z W 1 v d m V k Q 2 9 s d W 1 u c z E u e + C 4 p e C 5 i O C 4 s u C 4 q u C 4 u O C 4 l C w 0 f S Z x d W 9 0 O y w m c X V v d D t T Z W N 0 a W 9 u M S / g u J r g u K P g u L T g u I H g u L L g u K M g K F N F U l Z J Q 0 U p I F x 1 M D A z Z V x 1 M D A z Z S D g u K r g u L f g u Y j g u K 3 g u Y H g u K X g u L D g u K r g u L T g u Y j g u I f g u J 7 g u L T g u K H g u J 7 g u Y w g K E 1 F R E l B K S 9 B d X R v U m V t b 3 Z l Z E N v b H V t b n M x L n v g u Y D g u J v g u K X g u L X g u Y j g u K L g u J k g 4 L m B 4 L i b 4 L i l 4 L i H L D V 9 J n F 1 b 3 Q 7 L C Z x d W 9 0 O 1 N l Y 3 R p b 2 4 x L + C 4 m u C 4 o + C 4 t O C 4 g e C 4 s u C 4 o y A o U 0 V S V k l D R S k g X H U w M D N l X H U w M D N l I O C 4 q u C 4 t + C 5 i O C 4 r e C 5 g e C 4 p e C 4 s O C 4 q u C 4 t O C 5 i O C 4 h + C 4 n u C 4 t O C 4 o e C 4 n u C 5 j C A o T U V E S U E p L 0 F 1 d G 9 S Z W 1 v d m V k Q 2 9 s d W 1 u c z E u e y X g u Y D g u J v g u K X g u L X g u Y j g u K L g u J k g 4 L m B 4 L i b 4 L i l 4 L i H L D Z 9 J n F 1 b 3 Q 7 L C Z x d W 9 0 O 1 N l Y 3 R p b 2 4 x L + C 4 m u C 4 o + C 4 t O C 4 g e C 4 s u C 4 o y A o U 0 V S V k l D R S k g X H U w M D N l X H U w M D N l I O C 4 q u C 4 t + C 5 i O C 4 r e C 5 g e C 4 p e C 4 s O C 4 q u C 4 t O C 5 i O C 4 h + C 4 n u C 4 t O C 4 o e C 4 n u C 5 j C A o T U V E S U E p L 0 F 1 d G 9 S Z W 1 v d m V k Q 2 9 s d W 1 u c z E u e + C 5 g O C 4 q u C 4 m e C 4 r S D g u I v g u L f g u Y n g u K 0 s N 3 0 m c X V v d D s s J n F 1 b 3 Q 7 U 2 V j d G l v b j E v 4 L i a 4 L i j 4 L i 0 4 L i B 4 L i y 4 L i j I C h T R V J W S U N F K S B c d T A w M 2 V c d T A w M 2 U g 4 L i q 4 L i 3 4 L m I 4 L i t 4 L m B 4 L i l 4 L i w 4 L i q 4 L i 0 4 L m I 4 L i H 4 L i e 4 L i 0 4 L i h 4 L i e 4 L m M I C h N R U R J Q S k v Q X V 0 b 1 J l b W 9 2 Z W R D b 2 x 1 b W 5 z M S 5 7 4 L m A 4 L i q 4 L i Z 4 L i t I O C 4 g u C 4 s u C 4 o i w 4 f S Z x d W 9 0 O y w m c X V v d D t T Z W N 0 a W 9 u M S / g u J r g u K P g u L T g u I H g u L L g u K M g K F N F U l Z J Q 0 U p I F x 1 M D A z Z V x 1 M D A z Z S D g u K r g u L f g u Y j g u K 3 g u Y H g u K X g u L D g u K r g u L T g u Y j g u I f g u J 7 g u L T g u K H g u J 7 g u Y w g K E 1 F R E l B K S 9 B d X R v U m V t b 3 Z l Z E N v b H V t b n M x L n v g u J v g u K P g u L T g u K H g u L L g u J M g K O C 4 q + C 4 u O C 5 i e C 4 m S k s O X 0 m c X V v d D s s J n F 1 b 3 Q 7 U 2 V j d G l v b j E v 4 L i a 4 L i j 4 L i 0 4 L i B 4 L i y 4 L i j I C h T R V J W S U N F K S B c d T A w M 2 V c d T A w M 2 U g 4 L i q 4 L i 3 4 L m I 4 L i t 4 L m B 4 L i l 4 L i w 4 L i q 4 L i 0 4 L m I 4 L i H 4 L i e 4 L i 0 4 L i h 4 L i e 4 L m M I C h N R U R J Q 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N C k v U 2 9 1 c m N 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0 K S 9 E Y X R h M j Q 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Q y N j Y 4 O D J 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5 g O C 4 q + C 4 p e C 5 h + C 4 g S D g u Y H g u K X g u L A g 4 L i c 4 L i l 4 L i 0 4 L i V 4 L i g 4 L i x 4 L i T 4 L i R 4 L m M 4 L m C 4 L i l 4 L i r 4 L i w I C h T V E V F T C k v Q X V 0 b 1 J l b W 9 2 Z W R D b 2 x 1 b W 5 z M S 5 7 4 L i r 4 L i l 4 L i x 4 L i B 4 L i X 4 L i j 4 L i x 4 L i e 4 L i i 4 L m M L D B 9 J n F 1 b 3 Q 7 L C Z x d W 9 0 O 1 N l Y 3 R p b 2 4 x L + C 4 q u C 4 t O C 4 m e C 4 h O C 5 i e C 4 s u C 4 r e C 4 u O C 4 l e C 4 q u C 4 s u C 4 q + C 4 g e C 4 o + C 4 o + C 4 o S A o S U 5 E V V M p I F x 1 M D A z Z V x 1 M D A z Z S D g u Y D g u K v g u K X g u Y f g u I E g 4 L m B 4 L i l 4 L i w I O C 4 n O C 4 p e C 4 t O C 4 l e C 4 o O C 4 s e C 4 k + C 4 k e C 5 j O C 5 g u C 4 p e C 4 q + C 4 s C A o U 1 R F R U w p L 0 F 1 d G 9 S Z W 1 v d m V k Q 2 9 s d W 1 u c z E u e + C 5 g O C 4 m + C 4 t O C 4 l C w x f S Z x d W 9 0 O y w m c X V v d D t T Z W N 0 a W 9 u M S / g u K r g u L T g u J n g u I T g u Y n g u L L g u K 3 g u L j g u J X g u K r g u L L g u K v g u I H g u K P g u K P g u K E g K E l O R F V T K S B c d T A w M 2 V c d T A w M 2 U g 4 L m A 4 L i r 4 L i l 4 L m H 4 L i B I O C 5 g e C 4 p e C 4 s C D g u J z g u K X g u L T g u J X g u K D g u L H g u J P g u J H g u Y z g u Y L g u K X g u K v g u L A g K F N U R U V M K S 9 B d X R v U m V t b 3 Z l Z E N v b H V t b n M x L n v g u K r g u L n g u I f g u K r g u L j g u J Q s M n 0 m c X V v d D s s J n F 1 b 3 Q 7 U 2 V j d G l v b j E v 4 L i q 4 L i 0 4 L i Z 4 L i E 4 L m J 4 L i y 4 L i t 4 L i 4 4 L i V 4 L i q 4 L i y 4 L i r 4 L i B 4 L i j 4 L i j 4 L i h I C h J T k R V U y k g X H U w M D N l X H U w M D N l I O C 5 g O C 4 q + C 4 p e C 5 h + C 4 g S D g u Y H g u K X g u L A g 4 L i c 4 L i l 4 L i 0 4 L i V 4 L i g 4 L i x 4 L i T 4 L i R 4 L m M 4 L m C 4 L i l 4 L i r 4 L i w I C h T V E V F T C k v Q X V 0 b 1 J l b W 9 2 Z W R D b 2 x 1 b W 5 z M S 5 7 4 L i V 4 L m I 4 L i z 4 L i q 4 L i 4 4 L i U L D N 9 J n F 1 b 3 Q 7 L C Z x d W 9 0 O 1 N l Y 3 R p b 2 4 x L + C 4 q u C 4 t O C 4 m e C 4 h O C 5 i e C 4 s u C 4 r e C 4 u O C 4 l e C 4 q u C 4 s u C 4 q + C 4 g e C 4 o + C 4 o + C 4 o S A o S U 5 E V V M p I F x 1 M D A z Z V x 1 M D A z Z S D g u Y D g u K v g u K X g u Y f g u I E g 4 L m B 4 L i l 4 L i w I O C 4 n O C 4 p e C 4 t O C 4 l e C 4 o O C 4 s e C 4 k + C 4 k e C 5 j O C 5 g u C 4 p e C 4 q + C 4 s C A o U 1 R F R U w p L 0 F 1 d G 9 S Z W 1 v d m V k Q 2 9 s d W 1 u c z E u e + C 4 p e C 5 i O C 4 s u C 4 q u C 4 u O C 4 l C w 0 f S Z x d W 9 0 O y w m c X V v d D t T Z W N 0 a W 9 u M S / g u K r g u L T g u J n g u I T g u Y n g u L L g u K 3 g u L j g u J X g u K r g u L L g u K v g u I H g u K P g u K P g u K E g K E l O R F V T K S B c d T A w M 2 V c d T A w M 2 U g 4 L m A 4 L i r 4 L i l 4 L m H 4 L i B I O C 5 g e C 4 p e C 4 s C D g u J z g u K X g u L T g u J X g u K D g u L H g u J P g u J H g u Y z g u Y L g u K X g u K v g u L A g K F N U R U V M K S 9 B d X R v U m V t b 3 Z l Z E N v b H V t b n M x L n v g u Y D g u J v g u K X g u L X g u Y j g u K L g u J k g 4 L m B 4 L i b 4 L i l 4 L i H L D V 9 J n F 1 b 3 Q 7 L C Z x d W 9 0 O 1 N l Y 3 R p b 2 4 x L + C 4 q u C 4 t O C 4 m e C 4 h O C 5 i e C 4 s u C 4 r e C 4 u O C 4 l e C 4 q u C 4 s u C 4 q + C 4 g e C 4 o + C 4 o + C 4 o S A o S U 5 E V V M p I F x 1 M D A z Z V x 1 M D A z Z S D g u Y D g u K v g u K X g u Y f g u I E g 4 L m B 4 L i l 4 L i w I O C 4 n O C 4 p e C 4 t O C 4 l e C 4 o O C 4 s e C 4 k + C 4 k e C 5 j O C 5 g u C 4 p e C 4 q + C 4 s C A o U 1 R F R U w p L 0 F 1 d G 9 S Z W 1 v d m V k Q 2 9 s d W 1 u c z E u e y X g u Y D g u J v g u K X g u L X g u Y j g u K L g u J k g 4 L m B 4 L i b 4 L i l 4 L i H L D Z 9 J n F 1 b 3 Q 7 L C Z x d W 9 0 O 1 N l Y 3 R p b 2 4 x L + C 4 q u C 4 t O C 4 m e C 4 h O C 5 i e C 4 s u C 4 r e C 4 u O C 4 l e C 4 q u C 4 s u C 4 q + C 4 g e C 4 o + C 4 o + C 4 o S A o S U 5 E V V M p I F x 1 M D A z Z V x 1 M D A z Z S D g u Y D g u K v g u K X g u Y f g u I E g 4 L m B 4 L i l 4 L i w I O C 4 n O C 4 p e C 4 t O C 4 l e C 4 o O C 4 s e C 4 k + C 4 k e C 5 j O C 5 g u C 4 p e C 4 q + C 4 s C A o U 1 R F R U w p L 0 F 1 d G 9 S Z W 1 v d m V k Q 2 9 s d W 1 u c z E u e + C 5 g O C 4 q u C 4 m e C 4 r S D g u I v g u L f g u Y n g u K 0 s N 3 0 m c X V v d D s s J n F 1 b 3 Q 7 U 2 V j d G l v b j E v 4 L i q 4 L i 0 4 L i Z 4 L i E 4 L m J 4 L i y 4 L i t 4 L i 4 4 L i V 4 L i q 4 L i y 4 L i r 4 L i B 4 L i j 4 L i j 4 L i h I C h J T k R V U y k g X H U w M D N l X H U w M D N l I O C 5 g O C 4 q + C 4 p e C 5 h + C 4 g S D g u Y H g u K X g u L A g 4 L i c 4 L i l 4 L i 0 4 L i V 4 L i g 4 L i x 4 L i T 4 L i R 4 L m M 4 L m C 4 L i l 4 L i r 4 L i w I C h T V E V F T C k v Q X V 0 b 1 J l b W 9 2 Z W R D b 2 x 1 b W 5 z M S 5 7 4 L m A 4 L i q 4 L i Z 4 L i t I O C 4 g u C 4 s u C 4 o i w 4 f S Z x d W 9 0 O y w m c X V v d D t T Z W N 0 a W 9 u M S / g u K r g u L T g u J n g u I T g u Y n g u L L g u K 3 g u L j g u J X g u K r g u L L g u K v g u I H g u K P g u K P g u K E g K E l O R F V T K S B c d T A w M 2 V c d T A w M 2 U g 4 L m A 4 L i r 4 L i l 4 L m H 4 L i B I O C 5 g e C 4 p e C 4 s C D g u J z g u K X g u L T g u J X g u K D g u L H g u J P g u J H g u Y z g u Y L g u K X g u K v g u L A g K F N U R U V M K S 9 B d X R v U m V t b 3 Z l Z E N v b H V t b n M x L n v g u J v g u K P g u L T g u K H g u L L g u J M g K O C 4 q + C 4 u O C 5 i e C 4 m S k s O X 0 m c X V v d D s s J n F 1 b 3 Q 7 U 2 V j d G l v b j E v 4 L i q 4 L i 0 4 L i Z 4 L i E 4 L m J 4 L i y 4 L i t 4 L i 4 4 L i V 4 L i q 4 L i y 4 L i r 4 L i B 4 L i j 4 L i j 4 L i h I C h J T k R V U y k g X H U w M D N l X H U w M D N l I O C 5 g O C 4 q + C 4 p e C 5 h + C 4 g S D g u Y H g u K X g u L A g 4 L i c 4 L i l 4 L i 0 4 L i V 4 L i g 4 L i x 4 L i T 4 L i R 4 L m M 4 L m C 4 L i l 4 L i r 4 L i w I C h T V E V F T C 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Y D g u K v g u K X g u Y f g u I E g 4 L m B 4 L i l 4 L i w I O C 4 n O C 4 p e C 4 t O C 4 l e C 4 o O C 4 s e C 4 k + C 4 k e C 5 j O C 5 g u C 4 p e C 4 q + C 4 s C A o U 1 R F R U w p L 0 F 1 d G 9 S Z W 1 v d m V k Q 2 9 s d W 1 u c z E u e + C 4 q + C 4 p e C 4 s e C 4 g e C 4 l + C 4 o + C 4 s e C 4 n u C 4 o u C 5 j C w w f S Z x d W 9 0 O y w m c X V v d D t T Z W N 0 a W 9 u M S / g u K r g u L T g u J n g u I T g u Y n g u L L g u K 3 g u L j g u J X g u K r g u L L g u K v g u I H g u K P g u K P g u K E g K E l O R F V T K S B c d T A w M 2 V c d T A w M 2 U g 4 L m A 4 L i r 4 L i l 4 L m H 4 L i B I O C 5 g e C 4 p e C 4 s C D g u J z g u K X g u L T g u J X g u K D g u L H g u J P g u J H g u Y z g u Y L g u K X g u K v g u L A g K F N U R U V M K S 9 B d X R v U m V t b 3 Z l Z E N v b H V t b n M x L n v g u Y D g u J v g u L T g u J Q s M X 0 m c X V v d D s s J n F 1 b 3 Q 7 U 2 V j d G l v b j E v 4 L i q 4 L i 0 4 L i Z 4 L i E 4 L m J 4 L i y 4 L i t 4 L i 4 4 L i V 4 L i q 4 L i y 4 L i r 4 L i B 4 L i j 4 L i j 4 L i h I C h J T k R V U y k g X H U w M D N l X H U w M D N l I O C 5 g O C 4 q + C 4 p e C 5 h + C 4 g S D g u Y H g u K X g u L A g 4 L i c 4 L i l 4 L i 0 4 L i V 4 L i g 4 L i x 4 L i T 4 L i R 4 L m M 4 L m C 4 L i l 4 L i r 4 L i w I C h T V E V F T C k v Q X V 0 b 1 J l b W 9 2 Z W R D b 2 x 1 b W 5 z M S 5 7 4 L i q 4 L i 5 4 L i H 4 L i q 4 L i 4 4 L i U L D J 9 J n F 1 b 3 Q 7 L C Z x d W 9 0 O 1 N l Y 3 R p b 2 4 x L + C 4 q u C 4 t O C 4 m e C 4 h O C 5 i e C 4 s u C 4 r e C 4 u O C 4 l e C 4 q u C 4 s u C 4 q + C 4 g e C 4 o + C 4 o + C 4 o S A o S U 5 E V V M p I F x 1 M D A z Z V x 1 M D A z Z S D g u Y D g u K v g u K X g u Y f g u I E g 4 L m B 4 L i l 4 L i w I O C 4 n O C 4 p e C 4 t O C 4 l e C 4 o O C 4 s e C 4 k + C 4 k e C 5 j O C 5 g u C 4 p e C 4 q + C 4 s C A o U 1 R F R U w p L 0 F 1 d G 9 S Z W 1 v d m V k Q 2 9 s d W 1 u c z E u e + C 4 l e C 5 i O C 4 s + C 4 q u C 4 u O C 4 l C w z f S Z x d W 9 0 O y w m c X V v d D t T Z W N 0 a W 9 u M S / g u K r g u L T g u J n g u I T g u Y n g u L L g u K 3 g u L j g u J X g u K r g u L L g u K v g u I H g u K P g u K P g u K E g K E l O R F V T K S B c d T A w M 2 V c d T A w M 2 U g 4 L m A 4 L i r 4 L i l 4 L m H 4 L i B I O C 5 g e C 4 p e C 4 s C D g u J z g u K X g u L T g u J X g u K D g u L H g u J P g u J H g u Y z g u Y L g u K X g u K v g u L A g K F N U R U V M K S 9 B d X R v U m V t b 3 Z l Z E N v b H V t b n M x L n v g u K X g u Y j g u L L g u K r g u L j g u J Q s N H 0 m c X V v d D s s J n F 1 b 3 Q 7 U 2 V j d G l v b j E v 4 L i q 4 L i 0 4 L i Z 4 L i E 4 L m J 4 L i y 4 L i t 4 L i 4 4 L i V 4 L i q 4 L i y 4 L i r 4 L i B 4 L i j 4 L i j 4 L i h I C h J T k R V U y k g X H U w M D N l X H U w M D N l I O C 5 g O C 4 q + C 4 p e C 5 h + C 4 g S D g u Y H g u K X g u L A g 4 L i c 4 L i l 4 L i 0 4 L i V 4 L i g 4 L i x 4 L i T 4 L i R 4 L m M 4 L m C 4 L i l 4 L i r 4 L i w I C h T V E V F T C k v Q X V 0 b 1 J l b W 9 2 Z W R D b 2 x 1 b W 5 z M S 5 7 4 L m A 4 L i b 4 L i l 4 L i 1 4 L m I 4 L i i 4 L i Z I O C 5 g e C 4 m + C 4 p e C 4 h y w 1 f S Z x d W 9 0 O y w m c X V v d D t T Z W N 0 a W 9 u M S / g u K r g u L T g u J n g u I T g u Y n g u L L g u K 3 g u L j g u J X g u K r g u L L g u K v g u I H g u K P g u K P g u K E g K E l O R F V T K S B c d T A w M 2 V c d T A w M 2 U g 4 L m A 4 L i r 4 L i l 4 L m H 4 L i B I O C 5 g e C 4 p e C 4 s C D g u J z g u K X g u L T g u J X g u K D g u L H g u J P g u J H g u Y z g u Y L g u K X g u K v g u L A g K F N U R U V M K S 9 B d X R v U m V t b 3 Z l Z E N v b H V t b n M x L n s l 4 L m A 4 L i b 4 L i l 4 L i 1 4 L m I 4 L i i 4 L i Z I O C 5 g e C 4 m + C 4 p e C 4 h y w 2 f S Z x d W 9 0 O y w m c X V v d D t T Z W N 0 a W 9 u M S / g u K r g u L T g u J n g u I T g u Y n g u L L g u K 3 g u L j g u J X g u K r g u L L g u K v g u I H g u K P g u K P g u K E g K E l O R F V T K S B c d T A w M 2 V c d T A w M 2 U g 4 L m A 4 L i r 4 L i l 4 L m H 4 L i B I O C 5 g e C 4 p e C 4 s C D g u J z g u K X g u L T g u J X g u K D g u L H g u J P g u J H g u Y z g u Y L g u K X g u K v g u L A g K F N U R U V M K S 9 B d X R v U m V t b 3 Z l Z E N v b H V t b n M x L n v g u Y D g u K r g u J n g u K 0 g 4 L i L 4 L i 3 4 L m J 4 L i t L D d 9 J n F 1 b 3 Q 7 L C Z x d W 9 0 O 1 N l Y 3 R p b 2 4 x L + C 4 q u C 4 t O C 4 m e C 4 h O C 5 i e C 4 s u C 4 r e C 4 u O C 4 l e C 4 q u C 4 s u C 4 q + C 4 g e C 4 o + C 4 o + C 4 o S A o S U 5 E V V M p I F x 1 M D A z Z V x 1 M D A z Z S D g u Y D g u K v g u K X g u Y f g u I E g 4 L m B 4 L i l 4 L i w I O C 4 n O C 4 p e C 4 t O C 4 l e C 4 o O C 4 s e C 4 k + C 4 k e C 5 j O C 5 g u C 4 p e C 4 q + C 4 s C A o U 1 R F R U w p L 0 F 1 d G 9 S Z W 1 v d m V k Q 2 9 s d W 1 u c z E u e + C 5 g O C 4 q u C 4 m e C 4 r S D g u I L g u L L g u K I s O H 0 m c X V v d D s s J n F 1 b 3 Q 7 U 2 V j d G l v b j E v 4 L i q 4 L i 0 4 L i Z 4 L i E 4 L m J 4 L i y 4 L i t 4 L i 4 4 L i V 4 L i q 4 L i y 4 L i r 4 L i B 4 L i j 4 L i j 4 L i h I C h J T k R V U y k g X H U w M D N l X H U w M D N l I O C 5 g O C 4 q + C 4 p e C 5 h + C 4 g S D g u Y H g u K X g u L A g 4 L i c 4 L i l 4 L i 0 4 L i V 4 L i g 4 L i x 4 L i T 4 L i R 4 L m M 4 L m C 4 L i l 4 L i r 4 L i w I C h T V E V F T C k v Q X V 0 b 1 J l b W 9 2 Z W R D b 2 x 1 b W 5 z M S 5 7 4 L i b 4 L i j 4 L i 0 4 L i h 4 L i y 4 L i T I C j g u K v g u L j g u Y n g u J k p L D l 9 J n F 1 b 3 Q 7 L C Z x d W 9 0 O 1 N l Y 3 R p b 2 4 x L + C 4 q u C 4 t O C 4 m e C 4 h O C 5 i e C 4 s u C 4 r e C 4 u O C 4 l e C 4 q u C 4 s u C 4 q + C 4 g e C 4 o + C 4 o + C 4 o S A o S U 5 E V V M p I F x 1 M D A z Z V x 1 M D A z Z S D g u Y D g u K v g u K X g u Y f g u I E g 4 L m B 4 L i l 4 L i w I O C 4 n O C 4 p e C 4 t O C 4 l e C 4 o O C 4 s e C 4 k + C 4 k e C 5 j O C 5 g u C 4 p e C 4 q + C 4 s C A o U 1 R F R U w 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E Y X R h M T 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Q 5 N D c 5 N D Z 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g e C 4 o + C 4 s O C 4 l O C 4 s u C 4 q e C 5 g e C 4 p e C 4 s O C 4 p + C 4 s e C 4 q u C 4 l O C 4 u O C 4 g e C 4 s u C 4 o + C 4 n u C 4 t O C 4 o e C 4 n u C 5 j C A o U E F Q R V I p L 0 F 1 d G 9 S Z W 1 v d m V k Q 2 9 s d W 1 u c z E u e + C 4 q + C 4 p e C 4 s e C 4 g e C 4 l + C 4 o + C 4 s e C 4 n u C 4 o u C 5 j C w w f S Z x d W 9 0 O y w m c X V v d D t T Z W N 0 a W 9 u M S / g u K r g u L T g u J n g u I T g u Y n g u L L g u K 3 g u L j g u J X g u K r g u L L g u K v g u I H g u K P g u K P g u K E g K E l O R F V T K S B c d T A w M 2 V c d T A w M 2 U g 4 L i B 4 L i j 4 L i w 4 L i U 4 L i y 4 L i p 4 L m B 4 L i l 4 L i w 4 L i n 4 L i x 4 L i q 4 L i U 4 L i 4 4 L i B 4 L i y 4 L i j 4 L i e 4 L i 0 4 L i h 4 L i e 4 L m M I C h Q Q V B F U i k v Q X V 0 b 1 J l b W 9 2 Z W R D b 2 x 1 b W 5 z M S 5 7 4 L m A 4 L i b 4 L i 0 4 L i U L D F 9 J n F 1 b 3 Q 7 L C Z x d W 9 0 O 1 N l Y 3 R p b 2 4 x L + C 4 q u C 4 t O C 4 m e C 4 h O C 5 i e C 4 s u C 4 r e C 4 u O C 4 l e C 4 q u C 4 s u C 4 q + C 4 g e C 4 o + C 4 o + C 4 o S A o S U 5 E V V M p I F x 1 M D A z Z V x 1 M D A z Z S D g u I H g u K P g u L D g u J T g u L L g u K n g u Y H g u K X g u L D g u K f g u L H g u K r g u J T g u L j g u I H g u L L g u K P g u J 7 g u L T g u K H g u J 7 g u Y w g K F B B U E V S K S 9 B d X R v U m V t b 3 Z l Z E N v b H V t b n M x L n v g u K r g u L n g u I f g u K r g u L j g u J Q s M n 0 m c X V v d D s s J n F 1 b 3 Q 7 U 2 V j d G l v b j E v 4 L i q 4 L i 0 4 L i Z 4 L i E 4 L m J 4 L i y 4 L i t 4 L i 4 4 L i V 4 L i q 4 L i y 4 L i r 4 L i B 4 L i j 4 L i j 4 L i h I C h J T k R V U y k g X H U w M D N l X H U w M D N l I O C 4 g e C 4 o + C 4 s O C 4 l O C 4 s u C 4 q e C 5 g e C 4 p e C 4 s O C 4 p + C 4 s e C 4 q u C 4 l O C 4 u O C 4 g e C 4 s u C 4 o + C 4 n u C 4 t O C 4 o e C 4 n u C 5 j C A o U E F Q R V I p L 0 F 1 d G 9 S Z W 1 v d m V k Q 2 9 s d W 1 u c z E u e + C 4 l e C 5 i O C 4 s + C 4 q u C 4 u O C 4 l C w z f S Z x d W 9 0 O y w m c X V v d D t T Z W N 0 a W 9 u M S / g u K r g u L T g u J n g u I T g u Y n g u L L g u K 3 g u L j g u J X g u K r g u L L g u K v g u I H g u K P g u K P g u K E g K E l O R F V T K S B c d T A w M 2 V c d T A w M 2 U g 4 L i B 4 L i j 4 L i w 4 L i U 4 L i y 4 L i p 4 L m B 4 L i l 4 L i w 4 L i n 4 L i x 4 L i q 4 L i U 4 L i 4 4 L i B 4 L i y 4 L i j 4 L i e 4 L i 0 4 L i h 4 L i e 4 L m M I C h Q Q V B F U i k v Q X V 0 b 1 J l b W 9 2 Z W R D b 2 x 1 b W 5 z M S 5 7 4 L i l 4 L m I 4 L i y 4 L i q 4 L i 4 4 L i U L D R 9 J n F 1 b 3 Q 7 L C Z x d W 9 0 O 1 N l Y 3 R p b 2 4 x L + C 4 q u C 4 t O C 4 m e C 4 h O C 5 i e C 4 s u C 4 r e C 4 u O C 4 l e C 4 q u C 4 s u C 4 q + C 4 g e C 4 o + C 4 o + C 4 o S A o S U 5 E V V M p I F x 1 M D A z Z V x 1 M D A z Z S D g u I H g u K P g u L D g u J T g u L L g u K n g u Y H g u K X g u L D g u K f g u L H g u K r g u J T g u L j g u I H g u L L g u K P g u J 7 g u L T g u K H g u J 7 g u Y w g K F B B U E V S K S 9 B d X R v U m V t b 3 Z l Z E N v b H V t b n M x L n v g u Y D g u J v g u K X g u L X g u Y j g u K L g u J k g 4 L m B 4 L i b 4 L i l 4 L i H L D V 9 J n F 1 b 3 Q 7 L C Z x d W 9 0 O 1 N l Y 3 R p b 2 4 x L + C 4 q u C 4 t O C 4 m e C 4 h O C 5 i e C 4 s u C 4 r e C 4 u O C 4 l e C 4 q u C 4 s u C 4 q + C 4 g e C 4 o + C 4 o + C 4 o S A o S U 5 E V V M p I F x 1 M D A z Z V x 1 M D A z Z S D g u I H g u K P g u L D g u J T g u L L g u K n g u Y H g u K X g u L D g u K f g u L H g u K r g u J T g u L j g u I H g u L L g u K P g u J 7 g u L T g u K H g u J 7 g u Y w g K F B B U E V S K S 9 B d X R v U m V t b 3 Z l Z E N v b H V t b n M x L n s l 4 L m A 4 L i b 4 L i l 4 L i 1 4 L m I 4 L i i 4 L i Z I O C 5 g e C 4 m + C 4 p e C 4 h y w 2 f S Z x d W 9 0 O y w m c X V v d D t T Z W N 0 a W 9 u M S / g u K r g u L T g u J n g u I T g u Y n g u L L g u K 3 g u L j g u J X g u K r g u L L g u K v g u I H g u K P g u K P g u K E g K E l O R F V T K S B c d T A w M 2 V c d T A w M 2 U g 4 L i B 4 L i j 4 L i w 4 L i U 4 L i y 4 L i p 4 L m B 4 L i l 4 L i w 4 L i n 4 L i x 4 L i q 4 L i U 4 L i 4 4 L i B 4 L i y 4 L i j 4 L i e 4 L i 0 4 L i h 4 L i e 4 L m M I C h Q Q V B F U i k v Q X V 0 b 1 J l b W 9 2 Z W R D b 2 x 1 b W 5 z M S 5 7 4 L m A 4 L i q 4 L i Z 4 L i t I O C 4 i + C 4 t + C 5 i e C 4 r S w 3 f S Z x d W 9 0 O y w m c X V v d D t T Z W N 0 a W 9 u M S / g u K r g u L T g u J n g u I T g u Y n g u L L g u K 3 g u L j g u J X g u K r g u L L g u K v g u I H g u K P g u K P g u K E g K E l O R F V T K S B c d T A w M 2 V c d T A w M 2 U g 4 L i B 4 L i j 4 L i w 4 L i U 4 L i y 4 L i p 4 L m B 4 L i l 4 L i w 4 L i n 4 L i x 4 L i q 4 L i U 4 L i 4 4 L i B 4 L i y 4 L i j 4 L i e 4 L i 0 4 L i h 4 L i e 4 L m M I C h Q Q V B F U i k v Q X V 0 b 1 J l b W 9 2 Z W R D b 2 x 1 b W 5 z M S 5 7 4 L m A 4 L i q 4 L i Z 4 L i t I O C 4 g u C 4 s u C 4 o i w 4 f S Z x d W 9 0 O y w m c X V v d D t T Z W N 0 a W 9 u M S / g u K r g u L T g u J n g u I T g u Y n g u L L g u K 3 g u L j g u J X g u K r g u L L g u K v g u I H g u K P g u K P g u K E g K E l O R F V T K S B c d T A w M 2 V c d T A w M 2 U g 4 L i B 4 L i j 4 L i w 4 L i U 4 L i y 4 L i p 4 L m B 4 L i l 4 L i w 4 L i n 4 L i x 4 L i q 4 L i U 4 L i 4 4 L i B 4 L i y 4 L i j 4 L i e 4 L i 0 4 L i h 4 L i e 4 L m M I C h Q Q V B F U i k v Q X V 0 b 1 J l b W 9 2 Z W R D b 2 x 1 b W 5 z M S 5 7 4 L i b 4 L i j 4 L i 0 4 L i h 4 L i y 4 L i T I C j g u K v g u L j g u Y n g u J k p L D l 9 J n F 1 b 3 Q 7 L C Z x d W 9 0 O 1 N l Y 3 R p b 2 4 x L + C 4 q u C 4 t O C 4 m e C 4 h O C 5 i e C 4 s u C 4 r e C 4 u O C 4 l e C 4 q u C 4 s u C 4 q + C 4 g e C 4 o + C 4 o + C 4 o S A o S U 5 E V V M p I F x 1 M D A z Z V x 1 M D A z Z S D g u I H g u K P g u L D g u J T g u L L g u K n g u Y H g u K X g u L D g u K f g u L H g u K r g u J T g u L j g u I H g u L L g u K P g u J 7 g u L T g u K H g u J 7 g u Y w g K F B B U E V S K S 9 B d X R v U m V t b 3 Z l Z E N v b H V t b n M x L n v g u K H g u L n g u K X g u I T g u Y j g u L I g K F x 1 M D A y N z A w M C D g u J r g u L L g u J c p L D E w f S Z x d W 9 0 O 1 0 s J n F 1 b 3 Q 7 Q 2 9 s d W 1 u Q 2 9 1 b n Q m c X V v d D s 6 M T E s J n F 1 b 3 Q 7 S 2 V 5 Q 2 9 s d W 1 u T m F t Z X M m c X V v d D s 6 W 1 0 s J n F 1 b 3 Q 7 Q 2 9 s d W 1 u S W R l b n R p d G l l c y Z x d W 9 0 O z p b J n F 1 b 3 Q 7 U 2 V j d G l v b j E v 4 L i q 4 L i 0 4 L i Z 4 L i E 4 L m J 4 L i y 4 L i t 4 L i 4 4 L i V 4 L i q 4 L i y 4 L i r 4 L i B 4 L i j 4 L i j 4 L i h I C h J T k R V U y k g X H U w M D N l X H U w M D N l I O C 4 g e C 4 o + C 4 s O C 4 l O C 4 s u C 4 q e C 5 g e C 4 p e C 4 s O C 4 p + C 4 s e C 4 q u C 4 l O C 4 u O C 4 g e C 4 s u C 4 o + C 4 n u C 4 t O C 4 o e C 4 n u C 5 j C A o U E F Q R V I p L 0 F 1 d G 9 S Z W 1 v d m V k Q 2 9 s d W 1 u c z E u e + C 4 q + C 4 p e C 4 s e C 4 g e C 4 l + C 4 o + C 4 s e C 4 n u C 4 o u C 5 j C w w f S Z x d W 9 0 O y w m c X V v d D t T Z W N 0 a W 9 u M S / g u K r g u L T g u J n g u I T g u Y n g u L L g u K 3 g u L j g u J X g u K r g u L L g u K v g u I H g u K P g u K P g u K E g K E l O R F V T K S B c d T A w M 2 V c d T A w M 2 U g 4 L i B 4 L i j 4 L i w 4 L i U 4 L i y 4 L i p 4 L m B 4 L i l 4 L i w 4 L i n 4 L i x 4 L i q 4 L i U 4 L i 4 4 L i B 4 L i y 4 L i j 4 L i e 4 L i 0 4 L i h 4 L i e 4 L m M I C h Q Q V B F U i k v Q X V 0 b 1 J l b W 9 2 Z W R D b 2 x 1 b W 5 z M S 5 7 4 L m A 4 L i b 4 L i 0 4 L i U L D F 9 J n F 1 b 3 Q 7 L C Z x d W 9 0 O 1 N l Y 3 R p b 2 4 x L + C 4 q u C 4 t O C 4 m e C 4 h O C 5 i e C 4 s u C 4 r e C 4 u O C 4 l e C 4 q u C 4 s u C 4 q + C 4 g e C 4 o + C 4 o + C 4 o S A o S U 5 E V V M p I F x 1 M D A z Z V x 1 M D A z Z S D g u I H g u K P g u L D g u J T g u L L g u K n g u Y H g u K X g u L D g u K f g u L H g u K r g u J T g u L j g u I H g u L L g u K P g u J 7 g u L T g u K H g u J 7 g u Y w g K F B B U E V S K S 9 B d X R v U m V t b 3 Z l Z E N v b H V t b n M x L n v g u K r g u L n g u I f g u K r g u L j g u J Q s M n 0 m c X V v d D s s J n F 1 b 3 Q 7 U 2 V j d G l v b j E v 4 L i q 4 L i 0 4 L i Z 4 L i E 4 L m J 4 L i y 4 L i t 4 L i 4 4 L i V 4 L i q 4 L i y 4 L i r 4 L i B 4 L i j 4 L i j 4 L i h I C h J T k R V U y k g X H U w M D N l X H U w M D N l I O C 4 g e C 4 o + C 4 s O C 4 l O C 4 s u C 4 q e C 5 g e C 4 p e C 4 s O C 4 p + C 4 s e C 4 q u C 4 l O C 4 u O C 4 g e C 4 s u C 4 o + C 4 n u C 4 t O C 4 o e C 4 n u C 5 j C A o U E F Q R V I p L 0 F 1 d G 9 S Z W 1 v d m V k Q 2 9 s d W 1 u c z E u e + C 4 l e C 5 i O C 4 s + C 4 q u C 4 u O C 4 l C w z f S Z x d W 9 0 O y w m c X V v d D t T Z W N 0 a W 9 u M S / g u K r g u L T g u J n g u I T g u Y n g u L L g u K 3 g u L j g u J X g u K r g u L L g u K v g u I H g u K P g u K P g u K E g K E l O R F V T K S B c d T A w M 2 V c d T A w M 2 U g 4 L i B 4 L i j 4 L i w 4 L i U 4 L i y 4 L i p 4 L m B 4 L i l 4 L i w 4 L i n 4 L i x 4 L i q 4 L i U 4 L i 4 4 L i B 4 L i y 4 L i j 4 L i e 4 L i 0 4 L i h 4 L i e 4 L m M I C h Q Q V B F U i k v Q X V 0 b 1 J l b W 9 2 Z W R D b 2 x 1 b W 5 z M S 5 7 4 L i l 4 L m I 4 L i y 4 L i q 4 L i 4 4 L i U L D R 9 J n F 1 b 3 Q 7 L C Z x d W 9 0 O 1 N l Y 3 R p b 2 4 x L + C 4 q u C 4 t O C 4 m e C 4 h O C 5 i e C 4 s u C 4 r e C 4 u O C 4 l e C 4 q u C 4 s u C 4 q + C 4 g e C 4 o + C 4 o + C 4 o S A o S U 5 E V V M p I F x 1 M D A z Z V x 1 M D A z Z S D g u I H g u K P g u L D g u J T g u L L g u K n g u Y H g u K X g u L D g u K f g u L H g u K r g u J T g u L j g u I H g u L L g u K P g u J 7 g u L T g u K H g u J 7 g u Y w g K F B B U E V S K S 9 B d X R v U m V t b 3 Z l Z E N v b H V t b n M x L n v g u Y D g u J v g u K X g u L X g u Y j g u K L g u J k g 4 L m B 4 L i b 4 L i l 4 L i H L D V 9 J n F 1 b 3 Q 7 L C Z x d W 9 0 O 1 N l Y 3 R p b 2 4 x L + C 4 q u C 4 t O C 4 m e C 4 h O C 5 i e C 4 s u C 4 r e C 4 u O C 4 l e C 4 q u C 4 s u C 4 q + C 4 g e C 4 o + C 4 o + C 4 o S A o S U 5 E V V M p I F x 1 M D A z Z V x 1 M D A z Z S D g u I H g u K P g u L D g u J T g u L L g u K n g u Y H g u K X g u L D g u K f g u L H g u K r g u J T g u L j g u I H g u L L g u K P g u J 7 g u L T g u K H g u J 7 g u Y w g K F B B U E V S K S 9 B d X R v U m V t b 3 Z l Z E N v b H V t b n M x L n s l 4 L m A 4 L i b 4 L i l 4 L i 1 4 L m I 4 L i i 4 L i Z I O C 5 g e C 4 m + C 4 p e C 4 h y w 2 f S Z x d W 9 0 O y w m c X V v d D t T Z W N 0 a W 9 u M S / g u K r g u L T g u J n g u I T g u Y n g u L L g u K 3 g u L j g u J X g u K r g u L L g u K v g u I H g u K P g u K P g u K E g K E l O R F V T K S B c d T A w M 2 V c d T A w M 2 U g 4 L i B 4 L i j 4 L i w 4 L i U 4 L i y 4 L i p 4 L m B 4 L i l 4 L i w 4 L i n 4 L i x 4 L i q 4 L i U 4 L i 4 4 L i B 4 L i y 4 L i j 4 L i e 4 L i 0 4 L i h 4 L i e 4 L m M I C h Q Q V B F U i k v Q X V 0 b 1 J l b W 9 2 Z W R D b 2 x 1 b W 5 z M S 5 7 4 L m A 4 L i q 4 L i Z 4 L i t I O C 4 i + C 4 t + C 5 i e C 4 r S w 3 f S Z x d W 9 0 O y w m c X V v d D t T Z W N 0 a W 9 u M S / g u K r g u L T g u J n g u I T g u Y n g u L L g u K 3 g u L j g u J X g u K r g u L L g u K v g u I H g u K P g u K P g u K E g K E l O R F V T K S B c d T A w M 2 V c d T A w M 2 U g 4 L i B 4 L i j 4 L i w 4 L i U 4 L i y 4 L i p 4 L m B 4 L i l 4 L i w 4 L i n 4 L i x 4 L i q 4 L i U 4 L i 4 4 L i B 4 L i y 4 L i j 4 L i e 4 L i 0 4 L i h 4 L i e 4 L m M I C h Q Q V B F U i k v Q X V 0 b 1 J l b W 9 2 Z W R D b 2 x 1 b W 5 z M S 5 7 4 L m A 4 L i q 4 L i Z 4 L i t I O C 4 g u C 4 s u C 4 o i w 4 f S Z x d W 9 0 O y w m c X V v d D t T Z W N 0 a W 9 u M S / g u K r g u L T g u J n g u I T g u Y n g u L L g u K 3 g u L j g u J X g u K r g u L L g u K v g u I H g u K P g u K P g u K E g K E l O R F V T K S B c d T A w M 2 V c d T A w M 2 U g 4 L i B 4 L i j 4 L i w 4 L i U 4 L i y 4 L i p 4 L m B 4 L i l 4 L i w 4 L i n 4 L i x 4 L i q 4 L i U 4 L i 4 4 L i B 4 L i y 4 L i j 4 L i e 4 L i 0 4 L i h 4 L i e 4 L m M I C h Q Q V B F U i k v Q X V 0 b 1 J l b W 9 2 Z W R D b 2 x 1 b W 5 z M S 5 7 4 L i b 4 L i j 4 L i 0 4 L i h 4 L i y 4 L i T I C j g u K v g u L j g u Y n g u J k p L D l 9 J n F 1 b 3 Q 7 L C Z x d W 9 0 O 1 N l Y 3 R p b 2 4 x L + C 4 q u C 4 t O C 4 m e C 4 h O C 5 i e C 4 s u C 4 r e C 4 u O C 4 l e C 4 q u C 4 s u C 4 q + C 4 g e C 4 o + C 4 o + C 4 o S A o S U 5 E V V M p I F x 1 M D A z Z V x 1 M D A z Z S D g u I H g u K P g u L D g u J T g u L L g u K n g u Y H g u K X g u L D g u K f g u L H g u K r g u J T g u L j g u I H g u L L g u K P g u J 7 g u L T g u K H g u J 7 g u Y w g K F B B U E V S 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R G F 0 Y T E y 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N T U 1 M D c z M 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a 4 L i j 4 L i j 4 L i I 4 L i 4 4 L i g 4 L i x 4 L i T 4 L i R 4 L m M I C h Q S 0 c p L 0 F 1 d G 9 S Z W 1 v d m V k Q 2 9 s d W 1 u c z E u e + C 4 q + C 4 p e C 4 s e C 4 g e C 4 l + C 4 o + C 4 s e C 4 n u C 4 o u C 5 j C w w f S Z x d W 9 0 O y w m c X V v d D t T Z W N 0 a W 9 u M S / g u K r g u L T g u J n g u I T g u Y n g u L L g u K 3 g u L j g u J X g u K r g u L L g u K v g u I H g u K P g u K P g u K E g K E l O R F V T K S B c d T A w M 2 V c d T A w M 2 U g 4 L i a 4 L i j 4 L i j 4 L i I 4 L i 4 4 L i g 4 L i x 4 L i T 4 L i R 4 L m M I C h Q S 0 c p L 0 F 1 d G 9 S Z W 1 v d m V k Q 2 9 s d W 1 u c z E u e + C 5 g O C 4 m + C 4 t O C 4 l C w x f S Z x d W 9 0 O y w m c X V v d D t T Z W N 0 a W 9 u M S / g u K r g u L T g u J n g u I T g u Y n g u L L g u K 3 g u L j g u J X g u K r g u L L g u K v g u I H g u K P g u K P g u K E g K E l O R F V T K S B c d T A w M 2 V c d T A w M 2 U g 4 L i a 4 L i j 4 L i j 4 L i I 4 L i 4 4 L i g 4 L i x 4 L i T 4 L i R 4 L m M I C h Q S 0 c p L 0 F 1 d G 9 S Z W 1 v d m V k Q 2 9 s d W 1 u c z E u e + C 4 q u C 4 u e C 4 h + C 4 q u C 4 u O C 4 l C w y f S Z x d W 9 0 O y w m c X V v d D t T Z W N 0 a W 9 u M S / g u K r g u L T g u J n g u I T g u Y n g u L L g u K 3 g u L j g u J X g u K r g u L L g u K v g u I H g u K P g u K P g u K E g K E l O R F V T K S B c d T A w M 2 V c d T A w M 2 U g 4 L i a 4 L i j 4 L i j 4 L i I 4 L i 4 4 L i g 4 L i x 4 L i T 4 L i R 4 L m M I C h Q S 0 c p L 0 F 1 d G 9 S Z W 1 v d m V k Q 2 9 s d W 1 u c z E u e + C 4 l e C 5 i O C 4 s + C 4 q u C 4 u O C 4 l C w z f S Z x d W 9 0 O y w m c X V v d D t T Z W N 0 a W 9 u M S / g u K r g u L T g u J n g u I T g u Y n g u L L g u K 3 g u L j g u J X g u K r g u L L g u K v g u I H g u K P g u K P g u K E g K E l O R F V T K S B c d T A w M 2 V c d T A w M 2 U g 4 L i a 4 L i j 4 L i j 4 L i I 4 L i 4 4 L i g 4 L i x 4 L i T 4 L i R 4 L m M I C h Q S 0 c p L 0 F 1 d G 9 S Z W 1 v d m V k Q 2 9 s d W 1 u c z E u e + C 4 p e C 5 i O C 4 s u C 4 q u C 4 u O C 4 l C w 0 f S Z x d W 9 0 O y w m c X V v d D t T Z W N 0 a W 9 u M S / g u K r g u L T g u J n g u I T g u Y n g u L L g u K 3 g u L j g u J X g u K r g u L L g u K v g u I H g u K P g u K P g u K E g K E l O R F V T K S B c d T A w M 2 V c d T A w M 2 U g 4 L i a 4 L i j 4 L i j 4 L i I 4 L i 4 4 L i g 4 L i x 4 L i T 4 L i R 4 L m M I C h Q S 0 c p L 0 F 1 d G 9 S Z W 1 v d m V k Q 2 9 s d W 1 u c z E u e + C 5 g O C 4 m + C 4 p e C 4 t e C 5 i O C 4 o u C 4 m S D g u Y H g u J v g u K X g u I c s N X 0 m c X V v d D s s J n F 1 b 3 Q 7 U 2 V j d G l v b j E v 4 L i q 4 L i 0 4 L i Z 4 L i E 4 L m J 4 L i y 4 L i t 4 L i 4 4 L i V 4 L i q 4 L i y 4 L i r 4 L i B 4 L i j 4 L i j 4 L i h I C h J T k R V U y k g X H U w M D N l X H U w M D N l I O C 4 m u C 4 o + C 4 o + C 4 i O C 4 u O C 4 o O C 4 s e C 4 k + C 4 k e C 5 j C A o U E t H K S 9 B d X R v U m V t b 3 Z l Z E N v b H V t b n M x L n s l 4 L m A 4 L i b 4 L i l 4 L i 1 4 L m I 4 L i i 4 L i Z I O C 5 g e C 4 m + C 4 p e C 4 h y w 2 f S Z x d W 9 0 O y w m c X V v d D t T Z W N 0 a W 9 u M S / g u K r g u L T g u J n g u I T g u Y n g u L L g u K 3 g u L j g u J X g u K r g u L L g u K v g u I H g u K P g u K P g u K E g K E l O R F V T K S B c d T A w M 2 V c d T A w M 2 U g 4 L i a 4 L i j 4 L i j 4 L i I 4 L i 4 4 L i g 4 L i x 4 L i T 4 L i R 4 L m M I C h Q S 0 c p L 0 F 1 d G 9 S Z W 1 v d m V k Q 2 9 s d W 1 u c z E u e + C 5 g O C 4 q u C 4 m e C 4 r S D g u I v g u L f g u Y n g u K 0 s N 3 0 m c X V v d D s s J n F 1 b 3 Q 7 U 2 V j d G l v b j E v 4 L i q 4 L i 0 4 L i Z 4 L i E 4 L m J 4 L i y 4 L i t 4 L i 4 4 L i V 4 L i q 4 L i y 4 L i r 4 L i B 4 L i j 4 L i j 4 L i h I C h J T k R V U y k g X H U w M D N l X H U w M D N l I O C 4 m u C 4 o + C 4 o + C 4 i O C 4 u O C 4 o O C 4 s e C 4 k + C 4 k e C 5 j C A o U E t H K S 9 B d X R v U m V t b 3 Z l Z E N v b H V t b n M x L n v g u Y D g u K r g u J n g u K 0 g 4 L i C 4 L i y 4 L i i L D h 9 J n F 1 b 3 Q 7 L C Z x d W 9 0 O 1 N l Y 3 R p b 2 4 x L + C 4 q u C 4 t O C 4 m e C 4 h O C 5 i e C 4 s u C 4 r e C 4 u O C 4 l e C 4 q u C 4 s u C 4 q + C 4 g e C 4 o + C 4 o + C 4 o S A o S U 5 E V V M p I F x 1 M D A z Z V x 1 M D A z Z S D g u J r g u K P g u K P g u I j g u L j g u K D g u L H g u J P g u J H g u Y w g K F B L R y k v Q X V 0 b 1 J l b W 9 2 Z W R D b 2 x 1 b W 5 z M S 5 7 4 L i b 4 L i j 4 L i 0 4 L i h 4 L i y 4 L i T I C j g u K v g u L j g u Y n g u J k p L D l 9 J n F 1 b 3 Q 7 L C Z x d W 9 0 O 1 N l Y 3 R p b 2 4 x L + C 4 q u C 4 t O C 4 m e C 4 h O C 5 i e C 4 s u C 4 r e C 4 u O C 4 l e C 4 q u C 4 s u C 4 q + C 4 g e C 4 o + C 4 o + C 4 o S A o S U 5 E V V M p I F x 1 M D A z Z V x 1 M D A z Z S D g u J r g u K P g u K P g u I j g u L j g u K D g u L H g u J P g u J H g u Y w g K F B L R y 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J r g u K P g u K P g u I j g u L j g u K D g u L H g u J P g u J H g u Y w g K F B L R y k v Q X V 0 b 1 J l b W 9 2 Z W R D b 2 x 1 b W 5 z M S 5 7 4 L i r 4 L i l 4 L i x 4 L i B 4 L i X 4 L i j 4 L i x 4 L i e 4 L i i 4 L m M L D B 9 J n F 1 b 3 Q 7 L C Z x d W 9 0 O 1 N l Y 3 R p b 2 4 x L + C 4 q u C 4 t O C 4 m e C 4 h O C 5 i e C 4 s u C 4 r e C 4 u O C 4 l e C 4 q u C 4 s u C 4 q + C 4 g e C 4 o + C 4 o + C 4 o S A o S U 5 E V V M p I F x 1 M D A z Z V x 1 M D A z Z S D g u J r g u K P g u K P g u I j g u L j g u K D g u L H g u J P g u J H g u Y w g K F B L R y k v Q X V 0 b 1 J l b W 9 2 Z W R D b 2 x 1 b W 5 z M S 5 7 4 L m A 4 L i b 4 L i 0 4 L i U L D F 9 J n F 1 b 3 Q 7 L C Z x d W 9 0 O 1 N l Y 3 R p b 2 4 x L + C 4 q u C 4 t O C 4 m e C 4 h O C 5 i e C 4 s u C 4 r e C 4 u O C 4 l e C 4 q u C 4 s u C 4 q + C 4 g e C 4 o + C 4 o + C 4 o S A o S U 5 E V V M p I F x 1 M D A z Z V x 1 M D A z Z S D g u J r g u K P g u K P g u I j g u L j g u K D g u L H g u J P g u J H g u Y w g K F B L R y k v Q X V 0 b 1 J l b W 9 2 Z W R D b 2 x 1 b W 5 z M S 5 7 4 L i q 4 L i 5 4 L i H 4 L i q 4 L i 4 4 L i U L D J 9 J n F 1 b 3 Q 7 L C Z x d W 9 0 O 1 N l Y 3 R p b 2 4 x L + C 4 q u C 4 t O C 4 m e C 4 h O C 5 i e C 4 s u C 4 r e C 4 u O C 4 l e C 4 q u C 4 s u C 4 q + C 4 g e C 4 o + C 4 o + C 4 o S A o S U 5 E V V M p I F x 1 M D A z Z V x 1 M D A z Z S D g u J r g u K P g u K P g u I j g u L j g u K D g u L H g u J P g u J H g u Y w g K F B L R y k v Q X V 0 b 1 J l b W 9 2 Z W R D b 2 x 1 b W 5 z M S 5 7 4 L i V 4 L m I 4 L i z 4 L i q 4 L i 4 4 L i U L D N 9 J n F 1 b 3 Q 7 L C Z x d W 9 0 O 1 N l Y 3 R p b 2 4 x L + C 4 q u C 4 t O C 4 m e C 4 h O C 5 i e C 4 s u C 4 r e C 4 u O C 4 l e C 4 q u C 4 s u C 4 q + C 4 g e C 4 o + C 4 o + C 4 o S A o S U 5 E V V M p I F x 1 M D A z Z V x 1 M D A z Z S D g u J r g u K P g u K P g u I j g u L j g u K D g u L H g u J P g u J H g u Y w g K F B L R y k v Q X V 0 b 1 J l b W 9 2 Z W R D b 2 x 1 b W 5 z M S 5 7 4 L i l 4 L m I 4 L i y 4 L i q 4 L i 4 4 L i U L D R 9 J n F 1 b 3 Q 7 L C Z x d W 9 0 O 1 N l Y 3 R p b 2 4 x L + C 4 q u C 4 t O C 4 m e C 4 h O C 5 i e C 4 s u C 4 r e C 4 u O C 4 l e C 4 q u C 4 s u C 4 q + C 4 g e C 4 o + C 4 o + C 4 o S A o S U 5 E V V M p I F x 1 M D A z Z V x 1 M D A z Z S D g u J r g u K P g u K P g u I j g u L j g u K D g u L H g u J P g u J H g u Y w g K F B L R y k v Q X V 0 b 1 J l b W 9 2 Z W R D b 2 x 1 b W 5 z M S 5 7 4 L m A 4 L i b 4 L i l 4 L i 1 4 L m I 4 L i i 4 L i Z I O C 5 g e C 4 m + C 4 p e C 4 h y w 1 f S Z x d W 9 0 O y w m c X V v d D t T Z W N 0 a W 9 u M S / g u K r g u L T g u J n g u I T g u Y n g u L L g u K 3 g u L j g u J X g u K r g u L L g u K v g u I H g u K P g u K P g u K E g K E l O R F V T K S B c d T A w M 2 V c d T A w M 2 U g 4 L i a 4 L i j 4 L i j 4 L i I 4 L i 4 4 L i g 4 L i x 4 L i T 4 L i R 4 L m M I C h Q S 0 c p L 0 F 1 d G 9 S Z W 1 v d m V k Q 2 9 s d W 1 u c z E u e y X g u Y D g u J v g u K X g u L X g u Y j g u K L g u J k g 4 L m B 4 L i b 4 L i l 4 L i H L D Z 9 J n F 1 b 3 Q 7 L C Z x d W 9 0 O 1 N l Y 3 R p b 2 4 x L + C 4 q u C 4 t O C 4 m e C 4 h O C 5 i e C 4 s u C 4 r e C 4 u O C 4 l e C 4 q u C 4 s u C 4 q + C 4 g e C 4 o + C 4 o + C 4 o S A o S U 5 E V V M p I F x 1 M D A z Z V x 1 M D A z Z S D g u J r g u K P g u K P g u I j g u L j g u K D g u L H g u J P g u J H g u Y w g K F B L R y k v Q X V 0 b 1 J l b W 9 2 Z W R D b 2 x 1 b W 5 z M S 5 7 4 L m A 4 L i q 4 L i Z 4 L i t I O C 4 i + C 4 t + C 5 i e C 4 r S w 3 f S Z x d W 9 0 O y w m c X V v d D t T Z W N 0 a W 9 u M S / g u K r g u L T g u J n g u I T g u Y n g u L L g u K 3 g u L j g u J X g u K r g u L L g u K v g u I H g u K P g u K P g u K E g K E l O R F V T K S B c d T A w M 2 V c d T A w M 2 U g 4 L i a 4 L i j 4 L i j 4 L i I 4 L i 4 4 L i g 4 L i x 4 L i T 4 L i R 4 L m M I C h Q S 0 c p L 0 F 1 d G 9 S Z W 1 v d m V k Q 2 9 s d W 1 u c z E u e + C 5 g O C 4 q u C 4 m e C 4 r S D g u I L g u L L g u K I s O H 0 m c X V v d D s s J n F 1 b 3 Q 7 U 2 V j d G l v b j E v 4 L i q 4 L i 0 4 L i Z 4 L i E 4 L m J 4 L i y 4 L i t 4 L i 4 4 L i V 4 L i q 4 L i y 4 L i r 4 L i B 4 L i j 4 L i j 4 L i h I C h J T k R V U y k g X H U w M D N l X H U w M D N l I O C 4 m u C 4 o + C 4 o + C 4 i O C 4 u O C 4 o O C 4 s e C 4 k + C 4 k e C 5 j C A o U E t H K S 9 B d X R v U m V t b 3 Z l Z E N v b H V t b n M x L n v g u J v g u K P g u L T g u K H g u L L g u J M g K O C 4 q + C 4 u O C 5 i e C 4 m S k s O X 0 m c X V v d D s s J n F 1 b 3 Q 7 U 2 V j d G l v b j E v 4 L i q 4 L i 0 4 L i Z 4 L i E 4 L m J 4 L i y 4 L i t 4 L i 4 4 L i V 4 L i q 4 L i y 4 L i r 4 L i B 4 L i j 4 L i j 4 L i h I C h J T k R V U y k g X H U w M D N l X H U w M D N l I O C 4 m u C 4 o + C 4 o + C 4 i O C 4 u O C 4 o O C 4 s e C 4 k + C 4 k e C 5 j C A o U E t H 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0 K S 9 E Y X R h M T 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2 M T Y 3 M z A 5 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J v g u L T g u Y L g u J X g u K P g u Y D g u I T g u K H g u L X g u Y H g u K X g u L D g u Y D g u I T g u K H g u L X g u K D g u L H g u J P g u J H g u Y w g K F B F V F J P K S 9 B d X R v U m V t b 3 Z l Z E N v b H V t b n M x L n v g u K v g u K X g u L H g u I H g u J f g u K P g u L H g u J 7 g u K L g u Y w s M H 0 m c X V v d D s s J n F 1 b 3 Q 7 U 2 V j d G l v b j E v 4 L i q 4 L i 0 4 L i Z 4 L i E 4 L m J 4 L i y 4 L i t 4 L i 4 4 L i V 4 L i q 4 L i y 4 L i r 4 L i B 4 L i j 4 L i j 4 L i h I C h J T k R V U y k g X H U w M D N l X H U w M D N l I O C 4 m + C 4 t O C 5 g u C 4 l e C 4 o + C 5 g O C 4 h O C 4 o e C 4 t e C 5 g e C 4 p e C 4 s O C 5 g O C 4 h O C 4 o e C 4 t e C 4 o O C 4 s e C 4 k + C 4 k e C 5 j C A o U E V U U k 8 p L 0 F 1 d G 9 S Z W 1 v d m V k Q 2 9 s d W 1 u c z E u e + C 5 g O C 4 m + C 4 t O C 4 l C w x f S Z x d W 9 0 O y w m c X V v d D t T Z W N 0 a W 9 u M S / g u K r g u L T g u J n g u I T g u Y n g u L L g u K 3 g u L j g u J X g u K r g u L L g u K v g u I H g u K P g u K P g u K E g K E l O R F V T K S B c d T A w M 2 V c d T A w M 2 U g 4 L i b 4 L i 0 4 L m C 4 L i V 4 L i j 4 L m A 4 L i E 4 L i h 4 L i 1 4 L m B 4 L i l 4 L i w 4 L m A 4 L i E 4 L i h 4 L i 1 4 L i g 4 L i x 4 L i T 4 L i R 4 L m M I C h Q R V R S T y k v Q X V 0 b 1 J l b W 9 2 Z W R D b 2 x 1 b W 5 z M S 5 7 4 L i q 4 L i 5 4 L i H 4 L i q 4 L i 4 4 L i U L D J 9 J n F 1 b 3 Q 7 L C Z x d W 9 0 O 1 N l Y 3 R p b 2 4 x L + C 4 q u C 4 t O C 4 m e C 4 h O C 5 i e C 4 s u C 4 r e C 4 u O C 4 l e C 4 q u C 4 s u C 4 q + C 4 g e C 4 o + C 4 o + C 4 o S A o S U 5 E V V M p I F x 1 M D A z Z V x 1 M D A z Z S D g u J v g u L T g u Y L g u J X g u K P g u Y D g u I T g u K H g u L X g u Y H g u K X g u L D g u Y D g u I T g u K H g u L X g u K D g u L H g u J P g u J H g u Y w g K F B F V F J P K S 9 B d X R v U m V t b 3 Z l Z E N v b H V t b n M x L n v g u J X g u Y j g u L P g u K r g u L j g u J Q s M 3 0 m c X V v d D s s J n F 1 b 3 Q 7 U 2 V j d G l v b j E v 4 L i q 4 L i 0 4 L i Z 4 L i E 4 L m J 4 L i y 4 L i t 4 L i 4 4 L i V 4 L i q 4 L i y 4 L i r 4 L i B 4 L i j 4 L i j 4 L i h I C h J T k R V U y k g X H U w M D N l X H U w M D N l I O C 4 m + C 4 t O C 5 g u C 4 l e C 4 o + C 5 g O C 4 h O C 4 o e C 4 t e C 5 g e C 4 p e C 4 s O C 5 g O C 4 h O C 4 o e C 4 t e C 4 o O C 4 s e C 4 k + C 4 k e C 5 j C A o U E V U U k 8 p L 0 F 1 d G 9 S Z W 1 v d m V k Q 2 9 s d W 1 u c z E u e + C 4 p e C 5 i O C 4 s u C 4 q u C 4 u O C 4 l C w 0 f S Z x d W 9 0 O y w m c X V v d D t T Z W N 0 a W 9 u M S / g u K r g u L T g u J n g u I T g u Y n g u L L g u K 3 g u L j g u J X g u K r g u L L g u K v g u I H g u K P g u K P g u K E g K E l O R F V T K S B c d T A w M 2 V c d T A w M 2 U g 4 L i b 4 L i 0 4 L m C 4 L i V 4 L i j 4 L m A 4 L i E 4 L i h 4 L i 1 4 L m B 4 L i l 4 L i w 4 L m A 4 L i E 4 L i h 4 L i 1 4 L i g 4 L i x 4 L i T 4 L i R 4 L m M I C h Q R V R S T y k v Q X V 0 b 1 J l b W 9 2 Z W R D b 2 x 1 b W 5 z M S 5 7 4 L m A 4 L i b 4 L i l 4 L i 1 4 L m I 4 L i i 4 L i Z I O C 5 g e C 4 m + C 4 p e C 4 h y w 1 f S Z x d W 9 0 O y w m c X V v d D t T Z W N 0 a W 9 u M S / g u K r g u L T g u J n g u I T g u Y n g u L L g u K 3 g u L j g u J X g u K r g u L L g u K v g u I H g u K P g u K P g u K E g K E l O R F V T K S B c d T A w M 2 V c d T A w M 2 U g 4 L i b 4 L i 0 4 L m C 4 L i V 4 L i j 4 L m A 4 L i E 4 L i h 4 L i 1 4 L m B 4 L i l 4 L i w 4 L m A 4 L i E 4 L i h 4 L i 1 4 L i g 4 L i x 4 L i T 4 L i R 4 L m M I C h Q R V R S T y k v Q X V 0 b 1 J l b W 9 2 Z W R D b 2 x 1 b W 5 z M S 5 7 J e C 5 g O C 4 m + C 4 p e C 4 t e C 5 i O C 4 o u C 4 m S D g u Y H g u J v g u K X g u I c s N n 0 m c X V v d D s s J n F 1 b 3 Q 7 U 2 V j d G l v b j E v 4 L i q 4 L i 0 4 L i Z 4 L i E 4 L m J 4 L i y 4 L i t 4 L i 4 4 L i V 4 L i q 4 L i y 4 L i r 4 L i B 4 L i j 4 L i j 4 L i h I C h J T k R V U y k g X H U w M D N l X H U w M D N l I O C 4 m + C 4 t O C 5 g u C 4 l e C 4 o + C 5 g O C 4 h O C 4 o e C 4 t e C 5 g e C 4 p e C 4 s O C 5 g O C 4 h O C 4 o e C 4 t e C 4 o O C 4 s e C 4 k + C 4 k e C 5 j C A o U E V U U k 8 p L 0 F 1 d G 9 S Z W 1 v d m V k Q 2 9 s d W 1 u c z E u e + C 5 g O C 4 q u C 4 m e C 4 r S D g u I v g u L f g u Y n g u K 0 s N 3 0 m c X V v d D s s J n F 1 b 3 Q 7 U 2 V j d G l v b j E v 4 L i q 4 L i 0 4 L i Z 4 L i E 4 L m J 4 L i y 4 L i t 4 L i 4 4 L i V 4 L i q 4 L i y 4 L i r 4 L i B 4 L i j 4 L i j 4 L i h I C h J T k R V U y k g X H U w M D N l X H U w M D N l I O C 4 m + C 4 t O C 5 g u C 4 l e C 4 o + C 5 g O C 4 h O C 4 o e C 4 t e C 5 g e C 4 p e C 4 s O C 5 g O C 4 h O C 4 o e C 4 t e C 4 o O C 4 s e C 4 k + C 4 k e C 5 j C A o U E V U U k 8 p L 0 F 1 d G 9 S Z W 1 v d m V k Q 2 9 s d W 1 u c z E u e + C 5 g O C 4 q u C 4 m e C 4 r S D g u I L g u L L g u K I s O H 0 m c X V v d D s s J n F 1 b 3 Q 7 U 2 V j d G l v b j E v 4 L i q 4 L i 0 4 L i Z 4 L i E 4 L m J 4 L i y 4 L i t 4 L i 4 4 L i V 4 L i q 4 L i y 4 L i r 4 L i B 4 L i j 4 L i j 4 L i h I C h J T k R V U y k g X H U w M D N l X H U w M D N l I O C 4 m + C 4 t O C 5 g u C 4 l e C 4 o + C 5 g O C 4 h O C 4 o e C 4 t e C 5 g e C 4 p e C 4 s O C 5 g O C 4 h O C 4 o e C 4 t e C 4 o O C 4 s e C 4 k + C 4 k e C 5 j C A o U E V U U k 8 p L 0 F 1 d G 9 S Z W 1 v d m V k Q 2 9 s d W 1 u c z E u e + C 4 m + C 4 o + C 4 t O C 4 o e C 4 s u C 4 k y A o 4 L i r 4 L i 4 4 L m J 4 L i Z K S w 5 f S Z x d W 9 0 O y w m c X V v d D t T Z W N 0 a W 9 u M S / g u K r g u L T g u J n g u I T g u Y n g u L L g u K 3 g u L j g u J X g u K r g u L L g u K v g u I H g u K P g u K P g u K E g K E l O R F V T K S B c d T A w M 2 V c d T A w M 2 U g 4 L i b 4 L i 0 4 L m C 4 L i V 4 L i j 4 L m A 4 L i E 4 L i h 4 L i 1 4 L m B 4 L i l 4 L i w 4 L m A 4 L i E 4 L i h 4 L i 1 4 L i g 4 L i x 4 L i T 4 L i R 4 L m M I C h Q R V R S T y 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J v g u L T g u Y L g u J X g u K P g u Y D g u I T g u K H g u L X g u Y H g u K X g u L D g u Y D g u I T g u K H g u L X g u K D g u L H g u J P g u J H g u Y w g K F B F V F J P K S 9 B d X R v U m V t b 3 Z l Z E N v b H V t b n M x L n v g u K v g u K X g u L H g u I H g u J f g u K P g u L H g u J 7 g u K L g u Y w s M H 0 m c X V v d D s s J n F 1 b 3 Q 7 U 2 V j d G l v b j E v 4 L i q 4 L i 0 4 L i Z 4 L i E 4 L m J 4 L i y 4 L i t 4 L i 4 4 L i V 4 L i q 4 L i y 4 L i r 4 L i B 4 L i j 4 L i j 4 L i h I C h J T k R V U y k g X H U w M D N l X H U w M D N l I O C 4 m + C 4 t O C 5 g u C 4 l e C 4 o + C 5 g O C 4 h O C 4 o e C 4 t e C 5 g e C 4 p e C 4 s O C 5 g O C 4 h O C 4 o e C 4 t e C 4 o O C 4 s e C 4 k + C 4 k e C 5 j C A o U E V U U k 8 p L 0 F 1 d G 9 S Z W 1 v d m V k Q 2 9 s d W 1 u c z E u e + C 5 g O C 4 m + C 4 t O C 4 l C w x f S Z x d W 9 0 O y w m c X V v d D t T Z W N 0 a W 9 u M S / g u K r g u L T g u J n g u I T g u Y n g u L L g u K 3 g u L j g u J X g u K r g u L L g u K v g u I H g u K P g u K P g u K E g K E l O R F V T K S B c d T A w M 2 V c d T A w M 2 U g 4 L i b 4 L i 0 4 L m C 4 L i V 4 L i j 4 L m A 4 L i E 4 L i h 4 L i 1 4 L m B 4 L i l 4 L i w 4 L m A 4 L i E 4 L i h 4 L i 1 4 L i g 4 L i x 4 L i T 4 L i R 4 L m M I C h Q R V R S T y k v Q X V 0 b 1 J l b W 9 2 Z W R D b 2 x 1 b W 5 z M S 5 7 4 L i q 4 L i 5 4 L i H 4 L i q 4 L i 4 4 L i U L D J 9 J n F 1 b 3 Q 7 L C Z x d W 9 0 O 1 N l Y 3 R p b 2 4 x L + C 4 q u C 4 t O C 4 m e C 4 h O C 5 i e C 4 s u C 4 r e C 4 u O C 4 l e C 4 q u C 4 s u C 4 q + C 4 g e C 4 o + C 4 o + C 4 o S A o S U 5 E V V M p I F x 1 M D A z Z V x 1 M D A z Z S D g u J v g u L T g u Y L g u J X g u K P g u Y D g u I T g u K H g u L X g u Y H g u K X g u L D g u Y D g u I T g u K H g u L X g u K D g u L H g u J P g u J H g u Y w g K F B F V F J P K S 9 B d X R v U m V t b 3 Z l Z E N v b H V t b n M x L n v g u J X g u Y j g u L P g u K r g u L j g u J Q s M 3 0 m c X V v d D s s J n F 1 b 3 Q 7 U 2 V j d G l v b j E v 4 L i q 4 L i 0 4 L i Z 4 L i E 4 L m J 4 L i y 4 L i t 4 L i 4 4 L i V 4 L i q 4 L i y 4 L i r 4 L i B 4 L i j 4 L i j 4 L i h I C h J T k R V U y k g X H U w M D N l X H U w M D N l I O C 4 m + C 4 t O C 5 g u C 4 l e C 4 o + C 5 g O C 4 h O C 4 o e C 4 t e C 5 g e C 4 p e C 4 s O C 5 g O C 4 h O C 4 o e C 4 t e C 4 o O C 4 s e C 4 k + C 4 k e C 5 j C A o U E V U U k 8 p L 0 F 1 d G 9 S Z W 1 v d m V k Q 2 9 s d W 1 u c z E u e + C 4 p e C 5 i O C 4 s u C 4 q u C 4 u O C 4 l C w 0 f S Z x d W 9 0 O y w m c X V v d D t T Z W N 0 a W 9 u M S / g u K r g u L T g u J n g u I T g u Y n g u L L g u K 3 g u L j g u J X g u K r g u L L g u K v g u I H g u K P g u K P g u K E g K E l O R F V T K S B c d T A w M 2 V c d T A w M 2 U g 4 L i b 4 L i 0 4 L m C 4 L i V 4 L i j 4 L m A 4 L i E 4 L i h 4 L i 1 4 L m B 4 L i l 4 L i w 4 L m A 4 L i E 4 L i h 4 L i 1 4 L i g 4 L i x 4 L i T 4 L i R 4 L m M I C h Q R V R S T y k v Q X V 0 b 1 J l b W 9 2 Z W R D b 2 x 1 b W 5 z M S 5 7 4 L m A 4 L i b 4 L i l 4 L i 1 4 L m I 4 L i i 4 L i Z I O C 5 g e C 4 m + C 4 p e C 4 h y w 1 f S Z x d W 9 0 O y w m c X V v d D t T Z W N 0 a W 9 u M S / g u K r g u L T g u J n g u I T g u Y n g u L L g u K 3 g u L j g u J X g u K r g u L L g u K v g u I H g u K P g u K P g u K E g K E l O R F V T K S B c d T A w M 2 V c d T A w M 2 U g 4 L i b 4 L i 0 4 L m C 4 L i V 4 L i j 4 L m A 4 L i E 4 L i h 4 L i 1 4 L m B 4 L i l 4 L i w 4 L m A 4 L i E 4 L i h 4 L i 1 4 L i g 4 L i x 4 L i T 4 L i R 4 L m M I C h Q R V R S T y k v Q X V 0 b 1 J l b W 9 2 Z W R D b 2 x 1 b W 5 z M S 5 7 J e C 5 g O C 4 m + C 4 p e C 4 t e C 5 i O C 4 o u C 4 m S D g u Y H g u J v g u K X g u I c s N n 0 m c X V v d D s s J n F 1 b 3 Q 7 U 2 V j d G l v b j E v 4 L i q 4 L i 0 4 L i Z 4 L i E 4 L m J 4 L i y 4 L i t 4 L i 4 4 L i V 4 L i q 4 L i y 4 L i r 4 L i B 4 L i j 4 L i j 4 L i h I C h J T k R V U y k g X H U w M D N l X H U w M D N l I O C 4 m + C 4 t O C 5 g u C 4 l e C 4 o + C 5 g O C 4 h O C 4 o e C 4 t e C 5 g e C 4 p e C 4 s O C 5 g O C 4 h O C 4 o e C 4 t e C 4 o O C 4 s e C 4 k + C 4 k e C 5 j C A o U E V U U k 8 p L 0 F 1 d G 9 S Z W 1 v d m V k Q 2 9 s d W 1 u c z E u e + C 5 g O C 4 q u C 4 m e C 4 r S D g u I v g u L f g u Y n g u K 0 s N 3 0 m c X V v d D s s J n F 1 b 3 Q 7 U 2 V j d G l v b j E v 4 L i q 4 L i 0 4 L i Z 4 L i E 4 L m J 4 L i y 4 L i t 4 L i 4 4 L i V 4 L i q 4 L i y 4 L i r 4 L i B 4 L i j 4 L i j 4 L i h I C h J T k R V U y k g X H U w M D N l X H U w M D N l I O C 4 m + C 4 t O C 5 g u C 4 l e C 4 o + C 5 g O C 4 h O C 4 o e C 4 t e C 5 g e C 4 p e C 4 s O C 5 g O C 4 h O C 4 o e C 4 t e C 4 o O C 4 s e C 4 k + C 4 k e C 5 j C A o U E V U U k 8 p L 0 F 1 d G 9 S Z W 1 v d m V k Q 2 9 s d W 1 u c z E u e + C 5 g O C 4 q u C 4 m e C 4 r S D g u I L g u L L g u K I s O H 0 m c X V v d D s s J n F 1 b 3 Q 7 U 2 V j d G l v b j E v 4 L i q 4 L i 0 4 L i Z 4 L i E 4 L m J 4 L i y 4 L i t 4 L i 4 4 L i V 4 L i q 4 L i y 4 L i r 4 L i B 4 L i j 4 L i j 4 L i h I C h J T k R V U y k g X H U w M D N l X H U w M D N l I O C 4 m + C 4 t O C 5 g u C 4 l e C 4 o + C 5 g O C 4 h O C 4 o e C 4 t e C 5 g e C 4 p e C 4 s O C 5 g O C 4 h O C 4 o e C 4 t e C 4 o O C 4 s e C 4 k + C 4 k e C 5 j C A o U E V U U k 8 p L 0 F 1 d G 9 S Z W 1 v d m V k Q 2 9 s d W 1 u c z E u e + C 4 m + C 4 o + C 4 t O C 4 o e C 4 s u C 4 k y A o 4 L i r 4 L i 4 4 L m J 4 L i Z K S w 5 f S Z x d W 9 0 O y w m c X V v d D t T Z W N 0 a W 9 u M S / g u K r g u L T g u J n g u I T g u Y n g u L L g u K 3 g u L j g u J X g u K r g u L L g u K v g u I H g u K P g u K P g u K E g K E l O R F V T K S B c d T A w M 2 V c d T A w M 2 U g 4 L i b 4 L i 0 4 L m C 4 L i V 4 L i j 4 L m A 4 L i E 4 L i h 4 L i 1 4 L m B 4 L i l 4 L i w 4 L m A 4 L i E 4 L i h 4 L i 1 4 L i g 4 L i x 4 L i T 4 L i R 4 L m M I C h Q R V R S T 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0 R h d G E x M z 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2 N z g 4 N T k w 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K L g u L L g u J n g u K L g u J n g u J X g u Y w g K E F V V E 8 p L 0 F 1 d G 9 S Z W 1 v d m V k Q 2 9 s d W 1 u c z E u e + C 4 q + C 4 p e C 4 s e C 4 g e C 4 l + C 4 o + C 4 s e C 4 n u C 4 o u C 5 j C w w f S Z x d W 9 0 O y w m c X V v d D t T Z W N 0 a W 9 u M S / g u K r g u L T g u J n g u I T g u Y n g u L L g u K 3 g u L j g u J X g u K r g u L L g u K v g u I H g u K P g u K P g u K E g K E l O R F V T K S B c d T A w M 2 V c d T A w M 2 U g 4 L i i 4 L i y 4 L i Z 4 L i i 4 L i Z 4 L i V 4 L m M I C h B V V R P K S 9 B d X R v U m V t b 3 Z l Z E N v b H V t b n M x L n v g u Y D g u J v g u L T g u J Q s M X 0 m c X V v d D s s J n F 1 b 3 Q 7 U 2 V j d G l v b j E v 4 L i q 4 L i 0 4 L i Z 4 L i E 4 L m J 4 L i y 4 L i t 4 L i 4 4 L i V 4 L i q 4 L i y 4 L i r 4 L i B 4 L i j 4 L i j 4 L i h I C h J T k R V U y k g X H U w M D N l X H U w M D N l I O C 4 o u C 4 s u C 4 m e C 4 o u C 4 m e C 4 l e C 5 j C A o Q V V U T y k v Q X V 0 b 1 J l b W 9 2 Z W R D b 2 x 1 b W 5 z M S 5 7 4 L i q 4 L i 5 4 L i H 4 L i q 4 L i 4 4 L i U L D J 9 J n F 1 b 3 Q 7 L C Z x d W 9 0 O 1 N l Y 3 R p b 2 4 x L + C 4 q u C 4 t O C 4 m e C 4 h O C 5 i e C 4 s u C 4 r e C 4 u O C 4 l e C 4 q u C 4 s u C 4 q + C 4 g e C 4 o + C 4 o + C 4 o S A o S U 5 E V V M p I F x 1 M D A z Z V x 1 M D A z Z S D g u K L g u L L g u J n g u K L g u J n g u J X g u Y w g K E F V V E 8 p L 0 F 1 d G 9 S Z W 1 v d m V k Q 2 9 s d W 1 u c z E u e + C 4 l e C 5 i O C 4 s + C 4 q u C 4 u O C 4 l C w z f S Z x d W 9 0 O y w m c X V v d D t T Z W N 0 a W 9 u M S / g u K r g u L T g u J n g u I T g u Y n g u L L g u K 3 g u L j g u J X g u K r g u L L g u K v g u I H g u K P g u K P g u K E g K E l O R F V T K S B c d T A w M 2 V c d T A w M 2 U g 4 L i i 4 L i y 4 L i Z 4 L i i 4 L i Z 4 L i V 4 L m M I C h B V V R P K S 9 B d X R v U m V t b 3 Z l Z E N v b H V t b n M x L n v g u K X g u Y j g u L L g u K r g u L j g u J Q s N H 0 m c X V v d D s s J n F 1 b 3 Q 7 U 2 V j d G l v b j E v 4 L i q 4 L i 0 4 L i Z 4 L i E 4 L m J 4 L i y 4 L i t 4 L i 4 4 L i V 4 L i q 4 L i y 4 L i r 4 L i B 4 L i j 4 L i j 4 L i h I C h J T k R V U y k g X H U w M D N l X H U w M D N l I O C 4 o u C 4 s u C 4 m e C 4 o u C 4 m e C 4 l e C 5 j C A o Q V V U T y k v Q X V 0 b 1 J l b W 9 2 Z W R D b 2 x 1 b W 5 z M S 5 7 4 L m A 4 L i b 4 L i l 4 L i 1 4 L m I 4 L i i 4 L i Z I O C 5 g e C 4 m + C 4 p e C 4 h y w 1 f S Z x d W 9 0 O y w m c X V v d D t T Z W N 0 a W 9 u M S / g u K r g u L T g u J n g u I T g u Y n g u L L g u K 3 g u L j g u J X g u K r g u L L g u K v g u I H g u K P g u K P g u K E g K E l O R F V T K S B c d T A w M 2 V c d T A w M 2 U g 4 L i i 4 L i y 4 L i Z 4 L i i 4 L i Z 4 L i V 4 L m M I C h B V V R P K S 9 B d X R v U m V t b 3 Z l Z E N v b H V t b n M x L n s l 4 L m A 4 L i b 4 L i l 4 L i 1 4 L m I 4 L i i 4 L i Z I O C 5 g e C 4 m + C 4 p e C 4 h y w 2 f S Z x d W 9 0 O y w m c X V v d D t T Z W N 0 a W 9 u M S / g u K r g u L T g u J n g u I T g u Y n g u L L g u K 3 g u L j g u J X g u K r g u L L g u K v g u I H g u K P g u K P g u K E g K E l O R F V T K S B c d T A w M 2 V c d T A w M 2 U g 4 L i i 4 L i y 4 L i Z 4 L i i 4 L i Z 4 L i V 4 L m M I C h B V V R P K S 9 B d X R v U m V t b 3 Z l Z E N v b H V t b n M x L n v g u Y D g u K r g u J n g u K 0 g 4 L i L 4 L i 3 4 L m J 4 L i t L D d 9 J n F 1 b 3 Q 7 L C Z x d W 9 0 O 1 N l Y 3 R p b 2 4 x L + C 4 q u C 4 t O C 4 m e C 4 h O C 5 i e C 4 s u C 4 r e C 4 u O C 4 l e C 4 q u C 4 s u C 4 q + C 4 g e C 4 o + C 4 o + C 4 o S A o S U 5 E V V M p I F x 1 M D A z Z V x 1 M D A z Z S D g u K L g u L L g u J n g u K L g u J n g u J X g u Y w g K E F V V E 8 p L 0 F 1 d G 9 S Z W 1 v d m V k Q 2 9 s d W 1 u c z E u e + C 5 g O C 4 q u C 4 m e C 4 r S D g u I L g u L L g u K I s O H 0 m c X V v d D s s J n F 1 b 3 Q 7 U 2 V j d G l v b j E v 4 L i q 4 L i 0 4 L i Z 4 L i E 4 L m J 4 L i y 4 L i t 4 L i 4 4 L i V 4 L i q 4 L i y 4 L i r 4 L i B 4 L i j 4 L i j 4 L i h I C h J T k R V U y k g X H U w M D N l X H U w M D N l I O C 4 o u C 4 s u C 4 m e C 4 o u C 4 m e C 4 l e C 5 j C A o Q V V U T y k v Q X V 0 b 1 J l b W 9 2 Z W R D b 2 x 1 b W 5 z M S 5 7 4 L i b 4 L i j 4 L i 0 4 L i h 4 L i y 4 L i T I C j g u K v g u L j g u Y n g u J k p L D l 9 J n F 1 b 3 Q 7 L C Z x d W 9 0 O 1 N l Y 3 R p b 2 4 x L + C 4 q u C 4 t O C 4 m e C 4 h O C 5 i e C 4 s u C 4 r e C 4 u O C 4 l e C 4 q u C 4 s u C 4 q + C 4 g e C 4 o + C 4 o + C 4 o S A o S U 5 E V V M p I F x 1 M D A z Z V x 1 M D A z Z S D g u K L g u L L g u J n g u K L g u J n g u J X g u Y w g K E F V V E 8 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i 4 L i y 4 L i Z 4 L i i 4 L i Z 4 L i V 4 L m M I C h B V V R P K S 9 B d X R v U m V t b 3 Z l Z E N v b H V t b n M x L n v g u K v g u K X g u L H g u I H g u J f g u K P g u L H g u J 7 g u K L g u Y w s M H 0 m c X V v d D s s J n F 1 b 3 Q 7 U 2 V j d G l v b j E v 4 L i q 4 L i 0 4 L i Z 4 L i E 4 L m J 4 L i y 4 L i t 4 L i 4 4 L i V 4 L i q 4 L i y 4 L i r 4 L i B 4 L i j 4 L i j 4 L i h I C h J T k R V U y k g X H U w M D N l X H U w M D N l I O C 4 o u C 4 s u C 4 m e C 4 o u C 4 m e C 4 l e C 5 j C A o Q V V U T y k v Q X V 0 b 1 J l b W 9 2 Z W R D b 2 x 1 b W 5 z M S 5 7 4 L m A 4 L i b 4 L i 0 4 L i U L D F 9 J n F 1 b 3 Q 7 L C Z x d W 9 0 O 1 N l Y 3 R p b 2 4 x L + C 4 q u C 4 t O C 4 m e C 4 h O C 5 i e C 4 s u C 4 r e C 4 u O C 4 l e C 4 q u C 4 s u C 4 q + C 4 g e C 4 o + C 4 o + C 4 o S A o S U 5 E V V M p I F x 1 M D A z Z V x 1 M D A z Z S D g u K L g u L L g u J n g u K L g u J n g u J X g u Y w g K E F V V E 8 p L 0 F 1 d G 9 S Z W 1 v d m V k Q 2 9 s d W 1 u c z E u e + C 4 q u C 4 u e C 4 h + C 4 q u C 4 u O C 4 l C w y f S Z x d W 9 0 O y w m c X V v d D t T Z W N 0 a W 9 u M S / g u K r g u L T g u J n g u I T g u Y n g u L L g u K 3 g u L j g u J X g u K r g u L L g u K v g u I H g u K P g u K P g u K E g K E l O R F V T K S B c d T A w M 2 V c d T A w M 2 U g 4 L i i 4 L i y 4 L i Z 4 L i i 4 L i Z 4 L i V 4 L m M I C h B V V R P K S 9 B d X R v U m V t b 3 Z l Z E N v b H V t b n M x L n v g u J X g u Y j g u L P g u K r g u L j g u J Q s M 3 0 m c X V v d D s s J n F 1 b 3 Q 7 U 2 V j d G l v b j E v 4 L i q 4 L i 0 4 L i Z 4 L i E 4 L m J 4 L i y 4 L i t 4 L i 4 4 L i V 4 L i q 4 L i y 4 L i r 4 L i B 4 L i j 4 L i j 4 L i h I C h J T k R V U y k g X H U w M D N l X H U w M D N l I O C 4 o u C 4 s u C 4 m e C 4 o u C 4 m e C 4 l e C 5 j C A o Q V V U T y k v Q X V 0 b 1 J l b W 9 2 Z W R D b 2 x 1 b W 5 z M S 5 7 4 L i l 4 L m I 4 L i y 4 L i q 4 L i 4 4 L i U L D R 9 J n F 1 b 3 Q 7 L C Z x d W 9 0 O 1 N l Y 3 R p b 2 4 x L + C 4 q u C 4 t O C 4 m e C 4 h O C 5 i e C 4 s u C 4 r e C 4 u O C 4 l e C 4 q u C 4 s u C 4 q + C 4 g e C 4 o + C 4 o + C 4 o S A o S U 5 E V V M p I F x 1 M D A z Z V x 1 M D A z Z S D g u K L g u L L g u J n g u K L g u J n g u J X g u Y w g K E F V V E 8 p L 0 F 1 d G 9 S Z W 1 v d m V k Q 2 9 s d W 1 u c z E u e + C 5 g O C 4 m + C 4 p e C 4 t e C 5 i O C 4 o u C 4 m S D g u Y H g u J v g u K X g u I c s N X 0 m c X V v d D s s J n F 1 b 3 Q 7 U 2 V j d G l v b j E v 4 L i q 4 L i 0 4 L i Z 4 L i E 4 L m J 4 L i y 4 L i t 4 L i 4 4 L i V 4 L i q 4 L i y 4 L i r 4 L i B 4 L i j 4 L i j 4 L i h I C h J T k R V U y k g X H U w M D N l X H U w M D N l I O C 4 o u C 4 s u C 4 m e C 4 o u C 4 m e C 4 l e C 5 j C A o Q V V U T y k v Q X V 0 b 1 J l b W 9 2 Z W R D b 2 x 1 b W 5 z M S 5 7 J e C 5 g O C 4 m + C 4 p e C 4 t e C 5 i O C 4 o u C 4 m S D g u Y H g u J v g u K X g u I c s N n 0 m c X V v d D s s J n F 1 b 3 Q 7 U 2 V j d G l v b j E v 4 L i q 4 L i 0 4 L i Z 4 L i E 4 L m J 4 L i y 4 L i t 4 L i 4 4 L i V 4 L i q 4 L i y 4 L i r 4 L i B 4 L i j 4 L i j 4 L i h I C h J T k R V U y k g X H U w M D N l X H U w M D N l I O C 4 o u C 4 s u C 4 m e C 4 o u C 4 m e C 4 l e C 5 j C A o Q V V U T y k v Q X V 0 b 1 J l b W 9 2 Z W R D b 2 x 1 b W 5 z M S 5 7 4 L m A 4 L i q 4 L i Z 4 L i t I O C 4 i + C 4 t + C 5 i e C 4 r S w 3 f S Z x d W 9 0 O y w m c X V v d D t T Z W N 0 a W 9 u M S / g u K r g u L T g u J n g u I T g u Y n g u L L g u K 3 g u L j g u J X g u K r g u L L g u K v g u I H g u K P g u K P g u K E g K E l O R F V T K S B c d T A w M 2 V c d T A w M 2 U g 4 L i i 4 L i y 4 L i Z 4 L i i 4 L i Z 4 L i V 4 L m M I C h B V V R P K S 9 B d X R v U m V t b 3 Z l Z E N v b H V t b n M x L n v g u Y D g u K r g u J n g u K 0 g 4 L i C 4 L i y 4 L i i L D h 9 J n F 1 b 3 Q 7 L C Z x d W 9 0 O 1 N l Y 3 R p b 2 4 x L + C 4 q u C 4 t O C 4 m e C 4 h O C 5 i e C 4 s u C 4 r e C 4 u O C 4 l e C 4 q u C 4 s u C 4 q + C 4 g e C 4 o + C 4 o + C 4 o S A o S U 5 E V V M p I F x 1 M D A z Z V x 1 M D A z Z S D g u K L g u L L g u J n g u K L g u J n g u J X g u Y w g K E F V V E 8 p L 0 F 1 d G 9 S Z W 1 v d m V k Q 2 9 s d W 1 u c z E u e + C 4 m + C 4 o + C 4 t O C 4 o e C 4 s u C 4 k y A o 4 L i r 4 L i 4 4 L m J 4 L i Z K S w 5 f S Z x d W 9 0 O y w m c X V v d D t T Z W N 0 a W 9 u M S / g u K r g u L T g u J n g u I T g u Y n g u L L g u K 3 g u L j g u J X g u K r g u L L g u K v g u I H g u K P g u K P g u K E g K E l O R F V T K S B c d T A w M 2 V c d T A w M 2 U g 4 L i i 4 L i y 4 L i Z 4 L i i 4 L i Z 4 L i V 4 L m M I C h B V V R P 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0 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Q p L 0 R h d G E x M 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N z U 0 M D E z N F 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n 4 L i x 4 L i q 4 L i U 4 L i 4 4 L i t 4 L i 4 4 L i V 4 L i q 4 L i y 4 L i r 4 L i B 4 L i j 4 L i j 4 L i h 4 L m B 4 L i l 4 L i w 4 L m A 4 L i E 4 L i j 4 L i 3 4 L m I 4 L i t 4 L i H 4 L i I 4 L i x 4 L i B 4 L i j I C h J T U 0 p L 0 F 1 d G 9 S Z W 1 v d m V k Q 2 9 s d W 1 u c z E u e + C 4 q + C 4 p e C 4 s e C 4 g e C 4 l + C 4 o + C 4 s e C 4 n u C 4 o u C 5 j C w w 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t O C 4 l C w x f S Z x d W 9 0 O y w m c X V v d D t T Z W N 0 a W 9 u M S / g u K r g u L T g u J n g u I T g u Y n g u L L g u K 3 g u L j g u J X g u K r g u L L g u K v g u I H g u K P g u K P g u K E g K E l O R F V T K S B c d T A w M 2 V c d T A w M 2 U g 4 L i n 4 L i x 4 L i q 4 L i U 4 L i 4 4 L i t 4 L i 4 4 L i V 4 L i q 4 L i y 4 L i r 4 L i B 4 L i j 4 L i j 4 L i h 4 L m B 4 L i l 4 L i w 4 L m A 4 L i E 4 L i j 4 L i 3 4 L m I 4 L i t 4 L i H 4 L i I 4 L i x 4 L i B 4 L i j I C h J T U 0 p L 0 F 1 d G 9 S Z W 1 v d m V k Q 2 9 s d W 1 u c z E u e + C 4 q u C 4 u e C 4 h + C 4 q u C 4 u O C 4 l C w y f S Z x d W 9 0 O y w m c X V v d D t T Z W N 0 a W 9 u M S / g u K r g u L T g u J n g u I T g u Y n g u L L g u K 3 g u L j g u J X g u K r g u L L g u K v g u I H g u K P g u K P g u K E g K E l O R F V T K S B c d T A w M 2 V c d T A w M 2 U g 4 L i n 4 L i x 4 L i q 4 L i U 4 L i 4 4 L i t 4 L i 4 4 L i V 4 L i q 4 L i y 4 L i r 4 L i B 4 L i j 4 L i j 4 L i h 4 L m B 4 L i l 4 L i w 4 L m A 4 L i E 4 L i j 4 L i 3 4 L m I 4 L i t 4 L i H 4 L i I 4 L i x 4 L i B 4 L i j I C h J T U 0 p L 0 F 1 d G 9 S Z W 1 v d m V k Q 2 9 s d W 1 u c z E u e + C 4 l e C 5 i O C 4 s + C 4 q u C 4 u O C 4 l C w z f S Z x d W 9 0 O y w m c X V v d D t T Z W N 0 a W 9 u M S / g u K r g u L T g u J n g u I T g u Y n g u L L g u K 3 g u L j g u J X g u K r g u L L g u K v g u I H g u K P g u K P g u K E g K E l O R F V T K S B c d T A w M 2 V c d T A w M 2 U g 4 L i n 4 L i x 4 L i q 4 L i U 4 L i 4 4 L i t 4 L i 4 4 L i V 4 L i q 4 L i y 4 L i r 4 L i B 4 L i j 4 L i j 4 L i h 4 L m B 4 L i l 4 L i w 4 L m A 4 L i E 4 L i j 4 L i 3 4 L m I 4 L i t 4 L i H 4 L i I 4 L i x 4 L i B 4 L i j I C h J T U 0 p L 0 F 1 d G 9 S Z W 1 v d m V k Q 2 9 s d W 1 u c z E u e + C 4 p e C 5 i O C 4 s u C 4 q u C 4 u O C 4 l C w 0 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p e C 4 t e C 5 i O C 4 o u C 4 m S D g u Y H g u J v g u K X g u I c s N X 0 m c X V v d D s s J n F 1 b 3 Q 7 U 2 V j d G l v b j E v 4 L i q 4 L i 0 4 L i Z 4 L i E 4 L m J 4 L i y 4 L i t 4 L i 4 4 L i V 4 L i q 4 L i y 4 L i r 4 L i B 4 L i j 4 L i j 4 L i h I C h J T k R V U y k g X H U w M D N l X H U w M D N l I O C 4 p + C 4 s e C 4 q u C 4 l O C 4 u O C 4 r e C 4 u O C 4 l e C 4 q u C 4 s u C 4 q + C 4 g e C 4 o + C 4 o + C 4 o e C 5 g e C 4 p e C 4 s O C 5 g O C 4 h O C 4 o + C 4 t + C 5 i O C 4 r e C 4 h + C 4 i O C 4 s e C 4 g e C 4 o y A o S U 1 N K S 9 B d X R v U m V t b 3 Z l Z E N v b H V t b n M x L n s l 4 L m A 4 L i b 4 L i l 4 L i 1 4 L m I 4 L i i 4 L i Z I O C 5 g e C 4 m + C 4 p e C 4 h y w 2 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v g u L f g u Y n g u K 0 s N 3 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C 4 L i y 4 L i i L D h 9 J n F 1 b 3 Q 7 L C Z x d W 9 0 O 1 N l Y 3 R p b 2 4 x L + C 4 q u C 4 t O C 4 m e C 4 h O C 5 i e C 4 s u C 4 r e C 4 u O C 4 l e C 4 q u C 4 s u C 4 q + C 4 g e C 4 o + C 4 o + C 4 o S A o S U 5 E V V M p I F x 1 M D A z Z V x 1 M D A z Z S D g u K f g u L H g u K r g u J T g u L j g u K 3 g u L j g u J X g u K r g u L L g u K v g u I H g u K P g u K P g u K H g u Y H g u K X g u L D g u Y D g u I T g u K P g u L f g u Y j g u K 3 g u I f g u I j g u L H g u I H g u K M g K E l N T S k v Q X V 0 b 1 J l b W 9 2 Z W R D b 2 x 1 b W 5 z M S 5 7 4 L i b 4 L i j 4 L i 0 4 L i h 4 L i y 4 L i T I C j g u K v g u L j g u Y n g u J k p L D l 9 J n F 1 b 3 Q 7 L C Z x d W 9 0 O 1 N l Y 3 R p b 2 4 x L + C 4 q u C 4 t O C 4 m e C 4 h O C 5 i e C 4 s u C 4 r e C 4 u O C 4 l e C 4 q u C 4 s u C 4 q + C 4 g e C 4 o + C 4 o + C 4 o S A o S U 5 E V V M p I F x 1 M D A z Z V x 1 M D A z Z S D g u K f g u L H g u K r g u J T g u L j g u K 3 g u L j g u J X g u K r g u L L g u K v g u I H g u K P g u K P g u K H g u Y H g u K X g u L D g u Y D g u I T g u K P g u L f g u Y j g u K 3 g u I f g u I j g u L H g u I H g u K M g K E l N T S 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K f g u L H g u K r g u J T g u L j g u K 3 g u L j g u J X g u K r g u L L g u K v g u I H g u K P g u K P g u K H g u Y H g u K X g u L D g u Y D g u I T g u K P g u L f g u Y j g u K 3 g u I f g u I j g u L H g u I H g u K M g K E l N T S k v Q X V 0 b 1 J l b W 9 2 Z W R D b 2 x 1 b W 5 z M S 5 7 4 L i r 4 L i l 4 L i x 4 L i B 4 L i X 4 L i j 4 L i x 4 L i e 4 L i i 4 L m M L D B 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b 4 L i 0 4 L i U L D F 9 J n F 1 b 3 Q 7 L C Z x d W 9 0 O 1 N l Y 3 R p b 2 4 x L + C 4 q u C 4 t O C 4 m e C 4 h O C 5 i e C 4 s u C 4 r e C 4 u O C 4 l e C 4 q u C 4 s u C 4 q + C 4 g e C 4 o + C 4 o + C 4 o S A o S U 5 E V V M p I F x 1 M D A z Z V x 1 M D A z Z S D g u K f g u L H g u K r g u J T g u L j g u K 3 g u L j g u J X g u K r g u L L g u K v g u I H g u K P g u K P g u K H g u Y H g u K X g u L D g u Y D g u I T g u K P g u L f g u Y j g u K 3 g u I f g u I j g u L H g u I H g u K M g K E l N T S k v Q X V 0 b 1 J l b W 9 2 Z W R D b 2 x 1 b W 5 z M S 5 7 4 L i q 4 L i 5 4 L i H 4 L i q 4 L i 4 4 L i U L D J 9 J n F 1 b 3 Q 7 L C Z x d W 9 0 O 1 N l Y 3 R p b 2 4 x L + C 4 q u C 4 t O C 4 m e C 4 h O C 5 i e C 4 s u C 4 r e C 4 u O C 4 l e C 4 q u C 4 s u C 4 q + C 4 g e C 4 o + C 4 o + C 4 o S A o S U 5 E V V M p I F x 1 M D A z Z V x 1 M D A z Z S D g u K f g u L H g u K r g u J T g u L j g u K 3 g u L j g u J X g u K r g u L L g u K v g u I H g u K P g u K P g u K H g u Y H g u K X g u L D g u Y D g u I T g u K P g u L f g u Y j g u K 3 g u I f g u I j g u L H g u I H g u K M g K E l N T S k v Q X V 0 b 1 J l b W 9 2 Z W R D b 2 x 1 b W 5 z M S 5 7 4 L i V 4 L m I 4 L i z 4 L i q 4 L i 4 4 L i U L D N 9 J n F 1 b 3 Q 7 L C Z x d W 9 0 O 1 N l Y 3 R p b 2 4 x L + C 4 q u C 4 t O C 4 m e C 4 h O C 5 i e C 4 s u C 4 r e C 4 u O C 4 l e C 4 q u C 4 s u C 4 q + C 4 g e C 4 o + C 4 o + C 4 o S A o S U 5 E V V M p I F x 1 M D A z Z V x 1 M D A z Z S D g u K f g u L H g u K r g u J T g u L j g u K 3 g u L j g u J X g u K r g u L L g u K v g u I H g u K P g u K P g u K H g u Y H g u K X g u L D g u Y D g u I T g u K P g u L f g u Y j g u K 3 g u I f g u I j g u L H g u I H g u K M g K E l N T S k v Q X V 0 b 1 J l b W 9 2 Z W R D b 2 x 1 b W 5 z M S 5 7 4 L i l 4 L m I 4 L i y 4 L i q 4 L i 4 4 L i U L D R 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b 4 L i l 4 L i 1 4 L m I 4 L i i 4 L i Z I O C 5 g e C 4 m + C 4 p e C 4 h y w 1 f S Z x d W 9 0 O y w m c X V v d D t T Z W N 0 a W 9 u M S / g u K r g u L T g u J n g u I T g u Y n g u L L g u K 3 g u L j g u J X g u K r g u L L g u K v g u I H g u K P g u K P g u K E g K E l O R F V T K S B c d T A w M 2 V c d T A w M 2 U g 4 L i n 4 L i x 4 L i q 4 L i U 4 L i 4 4 L i t 4 L i 4 4 L i V 4 L i q 4 L i y 4 L i r 4 L i B 4 L i j 4 L i j 4 L i h 4 L m B 4 L i l 4 L i w 4 L m A 4 L i E 4 L i j 4 L i 3 4 L m I 4 L i t 4 L i H 4 L i I 4 L i x 4 L i B 4 L i j I C h J T U 0 p L 0 F 1 d G 9 S Z W 1 v d m V k Q 2 9 s d W 1 u c z E u e y X g u Y D g u J v g u K X g u L X g u Y j g u K L g u J k g 4 L m B 4 L i b 4 L i l 4 L i H L D Z 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q 4 L i Z 4 L i t I O C 4 i + C 4 t + C 5 i e C 4 r S w 3 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L g u L L g u K I s O H 0 m c X V v d D s s J n F 1 b 3 Q 7 U 2 V j d G l v b j E v 4 L i q 4 L i 0 4 L i Z 4 L i E 4 L m J 4 L i y 4 L i t 4 L i 4 4 L i V 4 L i q 4 L i y 4 L i r 4 L i B 4 L i j 4 L i j 4 L i h I C h J T k R V U y k g X H U w M D N l X H U w M D N l I O C 4 p + C 4 s e C 4 q u C 4 l O C 4 u O C 4 r e C 4 u O C 4 l e C 4 q u C 4 s u C 4 q + C 4 g e C 4 o + C 4 o + C 4 o e C 5 g e C 4 p e C 4 s O C 5 g O C 4 h O C 4 o + C 4 t + C 5 i O C 4 r e C 4 h + C 4 i O C 4 s e C 4 g e C 4 o y A o S U 1 N K S 9 B d X R v U m V t b 3 Z l Z E N v b H V t b n M x L n v g u J v g u K P g u L T g u K H g u L L g u J M g K O C 4 q + C 4 u O C 5 i e C 4 m S k s O X 0 m c X V v d D s s J n F 1 b 3 Q 7 U 2 V j d G l v b j E v 4 L i q 4 L i 0 4 L i Z 4 L i E 4 L m J 4 L i y 4 L i t 4 L i 4 4 L i V 4 L i q 4 L i y 4 L i r 4 L i B 4 L i j 4 L i j 4 L i h I C h J T k R V U y k g X H U w M D N l X H U w M D N l I O C 4 p + C 4 s e C 4 q u C 4 l O C 4 u O C 4 r e C 4 u O C 4 l e C 4 q u C 4 s u C 4 q + C 4 g e C 4 o + C 4 o + C 4 o e C 5 g e C 4 p e C 4 s O C 5 g O C 4 h O C 4 o + C 4 t + C 5 i O C 4 r e C 4 h + C 4 i O C 4 s e C 4 g e C 4 o y A o S U 1 N 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0 K S 9 E Y X R h M T E 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O D Q x M T E y M 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Y H g u J / g u I r g u L H g u Y j g u J k g K E Z B U 0 h J T 0 4 p L 0 F 1 d G 9 S Z W 1 v d m V k Q 2 9 s d W 1 u c z E u e + C 4 q + C 4 p e C 4 s e C 4 g e C 4 l + C 4 o + C 4 s e C 4 n u C 4 o u C 5 j C w w f S Z x d W 9 0 O y w m c X V v d D t T Z W N 0 a W 9 u M S / g u K r g u L T g u J n g u I T g u Y n g u L L g u K 3 g u L j g u J v g u Y L g u K D g u I T g u J r g u K P g u L T g u Y L g u K D g u I Q g K E N P T l N V T V A p I F x 1 M D A z Z V x 1 M D A z Z S D g u Y H g u J / g u I r g u L H g u Y j g u J k g K E Z B U 0 h J T 0 4 p L 0 F 1 d G 9 S Z W 1 v d m V k Q 2 9 s d W 1 u c z E u e + C 5 g O C 4 m + C 4 t O C 4 l C w x f S Z x d W 9 0 O y w m c X V v d D t T Z W N 0 a W 9 u M S / g u K r g u L T g u J n g u I T g u Y n g u L L g u K 3 g u L j g u J v g u Y L g u K D g u I T g u J r g u K P g u L T g u Y L g u K D g u I Q g K E N P T l N V T V A p I F x 1 M D A z Z V x 1 M D A z Z S D g u Y H g u J / g u I r g u L H g u Y j g u J k g K E Z B U 0 h J T 0 4 p L 0 F 1 d G 9 S Z W 1 v d m V k Q 2 9 s d W 1 u c z E u e + C 4 q u C 4 u e C 4 h + C 4 q u C 4 u O C 4 l C w y f S Z x d W 9 0 O y w m c X V v d D t T Z W N 0 a W 9 u M S / g u K r g u L T g u J n g u I T g u Y n g u L L g u K 3 g u L j g u J v g u Y L g u K D g u I T g u J r g u K P g u L T g u Y L g u K D g u I Q g K E N P T l N V T V A p I F x 1 M D A z Z V x 1 M D A z Z S D g u Y H g u J / g u I r g u L H g u Y j g u J k g K E Z B U 0 h J T 0 4 p L 0 F 1 d G 9 S Z W 1 v d m V k Q 2 9 s d W 1 u c z E u e + C 4 l e C 5 i O C 4 s + C 4 q u C 4 u O C 4 l C w z f S Z x d W 9 0 O y w m c X V v d D t T Z W N 0 a W 9 u M S / g u K r g u L T g u J n g u I T g u Y n g u L L g u K 3 g u L j g u J v g u Y L g u K D g u I T g u J r g u K P g u L T g u Y L g u K D g u I Q g K E N P T l N V T V A p I F x 1 M D A z Z V x 1 M D A z Z S D g u Y H g u J / g u I r g u L H g u Y j g u J k g K E Z B U 0 h J T 0 4 p L 0 F 1 d G 9 S Z W 1 v d m V k Q 2 9 s d W 1 u c z E u e + C 4 p e C 5 i O C 4 s u C 4 q u C 4 u O C 4 l C w 0 f S Z x d W 9 0 O y w m c X V v d D t T Z W N 0 a W 9 u M S / g u K r g u L T g u J n g u I T g u Y n g u L L g u K 3 g u L j g u J v g u Y L g u K D g u I T g u J r g u K P g u L T g u Y L g u K D g u I Q g K E N P T l N V T V A p I F x 1 M D A z Z V x 1 M D A z Z S D g u Y H g u J / g u I r g u L H g u Y j g u J k g K E Z B U 0 h J T 0 4 p L 0 F 1 d G 9 S Z W 1 v d m V k Q 2 9 s d W 1 u c z E u e + C 5 g O C 4 m + C 4 p e C 4 t e C 5 i O C 4 o u C 4 m S D g u Y H g u J v g u K X g u I c s N X 0 m c X V v d D s s J n F 1 b 3 Q 7 U 2 V j d G l v b j E v 4 L i q 4 L i 0 4 L i Z 4 L i E 4 L m J 4 L i y 4 L i t 4 L i 4 4 L i b 4 L m C 4 L i g 4 L i E 4 L i a 4 L i j 4 L i 0 4 L m C 4 L i g 4 L i E I C h D T 0 5 T V U 1 Q K S B c d T A w M 2 V c d T A w M 2 U g 4 L m B 4 L i f 4 L i K 4 L i x 4 L m I 4 L i Z I C h G Q V N I S U 9 O K S 9 B d X R v U m V t b 3 Z l Z E N v b H V t b n M x L n s l 4 L m A 4 L i b 4 L i l 4 L i 1 4 L m I 4 L i i 4 L i Z I O C 5 g e C 4 m + C 4 p e C 4 h y w 2 f S Z x d W 9 0 O y w m c X V v d D t T Z W N 0 a W 9 u M S / g u K r g u L T g u J n g u I T g u Y n g u L L g u K 3 g u L j g u J v g u Y L g u K D g u I T g u J r g u K P g u L T g u Y L g u K D g u I Q g K E N P T l N V T V A p I F x 1 M D A z Z V x 1 M D A z Z S D g u Y H g u J / g u I r g u L H g u Y j g u J k g K E Z B U 0 h J T 0 4 p L 0 F 1 d G 9 S Z W 1 v d m V k Q 2 9 s d W 1 u c z E u e + C 5 g O C 4 q u C 4 m e C 4 r S D g u I v g u L f g u Y n g u K 0 s N 3 0 m c X V v d D s s J n F 1 b 3 Q 7 U 2 V j d G l v b j E v 4 L i q 4 L i 0 4 L i Z 4 L i E 4 L m J 4 L i y 4 L i t 4 L i 4 4 L i b 4 L m C 4 L i g 4 L i E 4 L i a 4 L i j 4 L i 0 4 L m C 4 L i g 4 L i E I C h D T 0 5 T V U 1 Q K S B c d T A w M 2 V c d T A w M 2 U g 4 L m B 4 L i f 4 L i K 4 L i x 4 L m I 4 L i Z I C h G Q V N I S U 9 O K S 9 B d X R v U m V t b 3 Z l Z E N v b H V t b n M x L n v g u Y D g u K r g u J n g u K 0 g 4 L i C 4 L i y 4 L i i L D h 9 J n F 1 b 3 Q 7 L C Z x d W 9 0 O 1 N l Y 3 R p b 2 4 x L + C 4 q u C 4 t O C 4 m e C 4 h O C 5 i e C 4 s u C 4 r e C 4 u O C 4 m + C 5 g u C 4 o O C 4 h O C 4 m u C 4 o + C 4 t O C 5 g u C 4 o O C 4 h C A o Q 0 9 O U 1 V N U C k g X H U w M D N l X H U w M D N l I O C 5 g e C 4 n + C 4 i u C 4 s e C 5 i O C 4 m S A o R k F T S E l P T i k v Q X V 0 b 1 J l b W 9 2 Z W R D b 2 x 1 b W 5 z M S 5 7 4 L i b 4 L i j 4 L i 0 4 L i h 4 L i y 4 L i T I C j g u K v g u L j g u Y n g u J k p L D l 9 J n F 1 b 3 Q 7 L C Z x d W 9 0 O 1 N l Y 3 R p b 2 4 x L + C 4 q u C 4 t O C 4 m e C 4 h O C 5 i e C 4 s u C 4 r e C 4 u O C 4 m + C 5 g u C 4 o O C 4 h O C 4 m u C 4 o + C 4 t O C 5 g u C 4 o O C 4 h C A o Q 0 9 O U 1 V N U C k g X H U w M D N l X H U w M D N l I O C 5 g e C 4 n + C 4 i u C 4 s e C 5 i O C 4 m S A o R k F T S E l P T i k v Q X V 0 b 1 J l b W 9 2 Z W R D b 2 x 1 b W 5 z M S 5 7 4 L i h 4 L i 5 4 L i l 4 L i E 4 L m I 4 L i y I C h c d T A w M j c w M D A g 4 L i a 4 L i y 4 L i X K S w x M H 0 m c X V v d D t d L C Z x d W 9 0 O 0 N v b H V t b k N v d W 5 0 J n F 1 b 3 Q 7 O j E x L C Z x d W 9 0 O 0 t l e U N v b H V t b k 5 h b W V z J n F 1 b 3 Q 7 O l t d L C Z x d W 9 0 O 0 N v b H V t b k l k Z W 5 0 a X R p Z X M m c X V v d D s 6 W y Z x d W 9 0 O 1 N l Y 3 R p b 2 4 x L + C 4 q u C 4 t O C 4 m e C 4 h O C 5 i e C 4 s u C 4 r e C 4 u O C 4 m + C 5 g u C 4 o O C 4 h O C 4 m u C 4 o + C 4 t O C 5 g u C 4 o O C 4 h C A o Q 0 9 O U 1 V N U C k g X H U w M D N l X H U w M D N l I O C 5 g e C 4 n + C 4 i u C 4 s e C 5 i O C 4 m S A o R k F T S E l P T i k v Q X V 0 b 1 J l b W 9 2 Z W R D b 2 x 1 b W 5 z M S 5 7 4 L i r 4 L i l 4 L i x 4 L i B 4 L i X 4 L i j 4 L i x 4 L i e 4 L i i 4 L m M L D B 9 J n F 1 b 3 Q 7 L C Z x d W 9 0 O 1 N l Y 3 R p b 2 4 x L + C 4 q u C 4 t O C 4 m e C 4 h O C 5 i e C 4 s u C 4 r e C 4 u O C 4 m + C 5 g u C 4 o O C 4 h O C 4 m u C 4 o + C 4 t O C 5 g u C 4 o O C 4 h C A o Q 0 9 O U 1 V N U C k g X H U w M D N l X H U w M D N l I O C 5 g e C 4 n + C 4 i u C 4 s e C 5 i O C 4 m S A o R k F T S E l P T i k v Q X V 0 b 1 J l b W 9 2 Z W R D b 2 x 1 b W 5 z M S 5 7 4 L m A 4 L i b 4 L i 0 4 L i U L D F 9 J n F 1 b 3 Q 7 L C Z x d W 9 0 O 1 N l Y 3 R p b 2 4 x L + C 4 q u C 4 t O C 4 m e C 4 h O C 5 i e C 4 s u C 4 r e C 4 u O C 4 m + C 5 g u C 4 o O C 4 h O C 4 m u C 4 o + C 4 t O C 5 g u C 4 o O C 4 h C A o Q 0 9 O U 1 V N U C k g X H U w M D N l X H U w M D N l I O C 5 g e C 4 n + C 4 i u C 4 s e C 5 i O C 4 m S A o R k F T S E l P T i k v Q X V 0 b 1 J l b W 9 2 Z W R D b 2 x 1 b W 5 z M S 5 7 4 L i q 4 L i 5 4 L i H 4 L i q 4 L i 4 4 L i U L D J 9 J n F 1 b 3 Q 7 L C Z x d W 9 0 O 1 N l Y 3 R p b 2 4 x L + C 4 q u C 4 t O C 4 m e C 4 h O C 5 i e C 4 s u C 4 r e C 4 u O C 4 m + C 5 g u C 4 o O C 4 h O C 4 m u C 4 o + C 4 t O C 5 g u C 4 o O C 4 h C A o Q 0 9 O U 1 V N U C k g X H U w M D N l X H U w M D N l I O C 5 g e C 4 n + C 4 i u C 4 s e C 5 i O C 4 m S A o R k F T S E l P T i k v Q X V 0 b 1 J l b W 9 2 Z W R D b 2 x 1 b W 5 z M S 5 7 4 L i V 4 L m I 4 L i z 4 L i q 4 L i 4 4 L i U L D N 9 J n F 1 b 3 Q 7 L C Z x d W 9 0 O 1 N l Y 3 R p b 2 4 x L + C 4 q u C 4 t O C 4 m e C 4 h O C 5 i e C 4 s u C 4 r e C 4 u O C 4 m + C 5 g u C 4 o O C 4 h O C 4 m u C 4 o + C 4 t O C 5 g u C 4 o O C 4 h C A o Q 0 9 O U 1 V N U C k g X H U w M D N l X H U w M D N l I O C 5 g e C 4 n + C 4 i u C 4 s e C 5 i O C 4 m S A o R k F T S E l P T i k v Q X V 0 b 1 J l b W 9 2 Z W R D b 2 x 1 b W 5 z M S 5 7 4 L i l 4 L m I 4 L i y 4 L i q 4 L i 4 4 L i U L D R 9 J n F 1 b 3 Q 7 L C Z x d W 9 0 O 1 N l Y 3 R p b 2 4 x L + C 4 q u C 4 t O C 4 m e C 4 h O C 5 i e C 4 s u C 4 r e C 4 u O C 4 m + C 5 g u C 4 o O C 4 h O C 4 m u C 4 o + C 4 t O C 5 g u C 4 o O C 4 h C A o Q 0 9 O U 1 V N U C k g X H U w M D N l X H U w M D N l I O C 5 g e C 4 n + C 4 i u C 4 s e C 5 i O C 4 m S A o R k F T S E l P T i k v Q X V 0 b 1 J l b W 9 2 Z W R D b 2 x 1 b W 5 z M S 5 7 4 L m A 4 L i b 4 L i l 4 L i 1 4 L m I 4 L i i 4 L i Z I O C 5 g e C 4 m + C 4 p e C 4 h y w 1 f S Z x d W 9 0 O y w m c X V v d D t T Z W N 0 a W 9 u M S / g u K r g u L T g u J n g u I T g u Y n g u L L g u K 3 g u L j g u J v g u Y L g u K D g u I T g u J r g u K P g u L T g u Y L g u K D g u I Q g K E N P T l N V T V A p I F x 1 M D A z Z V x 1 M D A z Z S D g u Y H g u J / g u I r g u L H g u Y j g u J k g K E Z B U 0 h J T 0 4 p L 0 F 1 d G 9 S Z W 1 v d m V k Q 2 9 s d W 1 u c z E u e y X g u Y D g u J v g u K X g u L X g u Y j g u K L g u J k g 4 L m B 4 L i b 4 L i l 4 L i H L D Z 9 J n F 1 b 3 Q 7 L C Z x d W 9 0 O 1 N l Y 3 R p b 2 4 x L + C 4 q u C 4 t O C 4 m e C 4 h O C 5 i e C 4 s u C 4 r e C 4 u O C 4 m + C 5 g u C 4 o O C 4 h O C 4 m u C 4 o + C 4 t O C 5 g u C 4 o O C 4 h C A o Q 0 9 O U 1 V N U C k g X H U w M D N l X H U w M D N l I O C 5 g e C 4 n + C 4 i u C 4 s e C 5 i O C 4 m S A o R k F T S E l P T i k v Q X V 0 b 1 J l b W 9 2 Z W R D b 2 x 1 b W 5 z M S 5 7 4 L m A 4 L i q 4 L i Z 4 L i t I O C 4 i + C 4 t + C 5 i e C 4 r S w 3 f S Z x d W 9 0 O y w m c X V v d D t T Z W N 0 a W 9 u M S / g u K r g u L T g u J n g u I T g u Y n g u L L g u K 3 g u L j g u J v g u Y L g u K D g u I T g u J r g u K P g u L T g u Y L g u K D g u I Q g K E N P T l N V T V A p I F x 1 M D A z Z V x 1 M D A z Z S D g u Y H g u J / g u I r g u L H g u Y j g u J k g K E Z B U 0 h J T 0 4 p L 0 F 1 d G 9 S Z W 1 v d m V k Q 2 9 s d W 1 u c z E u e + C 5 g O C 4 q u C 4 m e C 4 r S D g u I L g u L L g u K I s O H 0 m c X V v d D s s J n F 1 b 3 Q 7 U 2 V j d G l v b j E v 4 L i q 4 L i 0 4 L i Z 4 L i E 4 L m J 4 L i y 4 L i t 4 L i 4 4 L i b 4 L m C 4 L i g 4 L i E 4 L i a 4 L i j 4 L i 0 4 L m C 4 L i g 4 L i E I C h D T 0 5 T V U 1 Q K S B c d T A w M 2 V c d T A w M 2 U g 4 L m B 4 L i f 4 L i K 4 L i x 4 L m I 4 L i Z I C h G Q V N I S U 9 O K S 9 B d X R v U m V t b 3 Z l Z E N v b H V t b n M x L n v g u J v g u K P g u L T g u K H g u L L g u J M g K O C 4 q + C 4 u O C 5 i e C 4 m S k s O X 0 m c X V v d D s s J n F 1 b 3 Q 7 U 2 V j d G l v b j E v 4 L i q 4 L i 0 4 L i Z 4 L i E 4 L m J 4 L i y 4 L i t 4 L i 4 4 L i b 4 L m C 4 L i g 4 L i E 4 L i a 4 L i j 4 L i 0 4 L m C 4 L i g 4 L i E I C h D T 0 5 T V U 1 Q K S B c d T A w M 2 V c d T A w M 2 U g 4 L m B 4 L i f 4 L i K 4 L i x 4 L m I 4 L i Z I C h G Q V N I S U 9 O 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Q 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0 K S 9 E Y X R h N D 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0 K S 9 D a G F u Z 2 V k J T I w V H l w 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5 M T U y M D E 4 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m + C 5 g u C 4 o O C 4 h O C 4 m u C 4 o + C 4 t O C 5 g u C 4 o O C 4 h C A o Q 0 9 O U 1 V N U C k g X H U w M D N l X H U w M D N l I O C 4 g u C 4 r e C 4 h + C 5 g + C 4 i u C 5 i e C 5 g + C 4 m e C 4 h O C 4 o + C 4 s e C 4 p + C 5 g O C 4 o + C 4 t + C 4 r e C 4 m e C 5 g e C 4 p e C 4 s O C 4 q u C 4 s + C 4 m e C 4 s e C 4 g e C 4 h + C 4 s u C 4 m S A o S E 9 N R S k v Q X V 0 b 1 J l b W 9 2 Z W R D b 2 x 1 b W 5 z M S 5 7 4 L i r 4 L i l 4 L i x 4 L i B 4 L i X 4 L i j 4 L i x 4 L i e 4 L i i 4 L m M L D B 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0 4 L i U L D F 9 J n F 1 b 3 Q 7 L C Z x d W 9 0 O 1 N l Y 3 R p b 2 4 x L + C 4 q u C 4 t O C 4 m e C 4 h O C 5 i e C 4 s u C 4 r e C 4 u O C 4 m + C 5 g u C 4 o O C 4 h O C 4 m u C 4 o + C 4 t O C 5 g u C 4 o O C 4 h C A o Q 0 9 O U 1 V N U C k g X H U w M D N l X H U w M D N l I O C 4 g u C 4 r e C 4 h + C 5 g + C 4 i u C 5 i e C 5 g + C 4 m e C 4 h O C 4 o + C 4 s e C 4 p + C 5 g O C 4 o + C 4 t + C 4 r e C 4 m e C 5 g e C 4 p e C 4 s O C 4 q u C 4 s + C 4 m e C 4 s e C 4 g e C 4 h + C 4 s u C 4 m S A o S E 9 N R S k v Q X V 0 b 1 J l b W 9 2 Z W R D b 2 x 1 b W 5 z M S 5 7 4 L i q 4 L i 5 4 L i H 4 L i q 4 L i 4 4 L i U L D J 9 J n F 1 b 3 Q 7 L C Z x d W 9 0 O 1 N l Y 3 R p b 2 4 x L + C 4 q u C 4 t O C 4 m e C 4 h O C 5 i e C 4 s u C 4 r e C 4 u O C 4 m + C 5 g u C 4 o O C 4 h O C 4 m u C 4 o + C 4 t O C 5 g u C 4 o O C 4 h C A o Q 0 9 O U 1 V N U C k g X H U w M D N l X H U w M D N l I O C 4 g u C 4 r e C 4 h + C 5 g + C 4 i u C 5 i e C 5 g + C 4 m e C 4 h O C 4 o + C 4 s e C 4 p + C 5 g O C 4 o + C 4 t + C 4 r e C 4 m e C 5 g e C 4 p e C 4 s O C 4 q u C 4 s + C 4 m e C 4 s e C 4 g e C 4 h + C 4 s u C 4 m S A o S E 9 N R S k v Q X V 0 b 1 J l b W 9 2 Z W R D b 2 x 1 b W 5 z M S 5 7 4 L i V 4 L m I 4 L i z 4 L i q 4 L i 4 4 L i U L D N 9 J n F 1 b 3 Q 7 L C Z x d W 9 0 O 1 N l Y 3 R p b 2 4 x L + C 4 q u C 4 t O C 4 m e C 4 h O C 5 i e C 4 s u C 4 r e C 4 u O C 4 m + C 5 g u C 4 o O C 4 h O C 4 m u C 4 o + C 4 t O C 5 g u C 4 o O C 4 h C A o Q 0 9 O U 1 V N U C k g X H U w M D N l X H U w M D N l I O C 4 g u C 4 r e C 4 h + C 5 g + C 4 i u C 5 i e C 5 g + C 4 m e C 4 h O C 4 o + C 4 s e C 4 p + C 5 g O C 4 o + C 4 t + C 4 r e C 4 m e C 5 g e C 4 p e C 4 s O C 4 q u C 4 s + C 4 m e C 4 s e C 4 g e C 4 h + C 4 s u C 4 m S A o S E 9 N R S k v Q X V 0 b 1 J l b W 9 2 Z W R D b 2 x 1 b W 5 z M S 5 7 4 L i l 4 L m I 4 L i y 4 L i q 4 L i 4 4 L i U L D R 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l 4 L i 1 4 L m I 4 L i i 4 L i Z I O C 5 g e C 4 m + C 4 p e C 4 h y w 1 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y X g u Y D g u J v g u K X g u L X g u Y j g u K L g u J k g 4 L m B 4 L i b 4 L i l 4 L i H L D Z 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i + C 4 t + C 5 i e C 4 r S w 3 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L g u L L g u K I s O 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v g u K P g u L T g u K H g u L L g u J M g K O C 4 q + C 4 u O C 5 i e C 4 m S k s O 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H g u L n g u K X g u I T g u Y j g u L I g K F x 1 M D A y N z A w M C D g u J r g u L L g u J c p L D E w f S Z x d W 9 0 O 1 0 s J n F 1 b 3 Q 7 Q 2 9 s d W 1 u Q 2 9 1 b n Q m c X V v d D s 6 M T E s J n F 1 b 3 Q 7 S 2 V 5 Q 2 9 s d W 1 u T m F t Z X M m c X V v d D s 6 W 1 0 s J n F 1 b 3 Q 7 Q 2 9 s d W 1 u S W R l b n R p d G l l c y Z x d W 9 0 O z p b J n F 1 b 3 Q 7 U 2 V j d G l v b j E v 4 L i q 4 L i 0 4 L i Z 4 L i E 4 L m J 4 L i y 4 L i t 4 L i 4 4 L i b 4 L m C 4 L i g 4 L i E 4 L i a 4 L i j 4 L i 0 4 L m C 4 L i g 4 L i E I C h D T 0 5 T V U 1 Q K S B c d T A w M 2 V c d T A w M 2 U g 4 L i C 4 L i t 4 L i H 4 L m D 4 L i K 4 L m J 4 L m D 4 L i Z 4 L i E 4 L i j 4 L i x 4 L i n 4 L m A 4 L i j 4 L i 3 4 L i t 4 L i Z 4 L m B 4 L i l 4 L i w 4 L i q 4 L i z 4 L i Z 4 L i x 4 L i B 4 L i H 4 L i y 4 L i Z I C h I T 0 1 F K S 9 B d X R v U m V t b 3 Z l Z E N v b H V t b n M x L n v g u K v g u K X g u L H g u I H g u J f g u K P g u L H g u J 7 g u K L g u Y w s M 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J v g u L T g u J Q s M 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r g u L n g u I f g u K r g u L j g u J Q s M n 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X g u Y j g u L P g u K r g u L j g u J Q s M 3 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X g u Y j g u L L g u K r g u L j g u J Q s N 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J v g u K X g u L X g u Y j g u K L g u J k g 4 L m B 4 L i b 4 L i l 4 L i H L D V 9 J n F 1 b 3 Q 7 L C Z x d W 9 0 O 1 N l Y 3 R p b 2 4 x L + C 4 q u C 4 t O C 4 m e C 4 h O C 5 i e C 4 s u C 4 r e C 4 u O C 4 m + C 5 g u C 4 o O C 4 h O C 4 m u C 4 o + C 4 t O C 5 g u C 4 o O C 4 h C A o Q 0 9 O U 1 V N U C k g X H U w M D N l X H U w M D N l I O C 4 g u C 4 r e C 4 h + C 5 g + C 4 i u C 5 i e C 5 g + C 4 m e C 4 h O C 4 o + C 4 s e C 4 p + C 5 g O C 4 o + C 4 t + C 4 r e C 4 m e C 5 g e C 4 p e C 4 s O C 4 q u C 4 s + C 4 m e C 4 s e C 4 g e C 4 h + C 4 s u C 4 m S A o S E 9 N R S k v Q X V 0 b 1 J l b W 9 2 Z W R D b 2 x 1 b W 5 z M S 5 7 J e C 5 g O C 4 m + C 4 p e C 4 t e C 5 i O C 4 o u C 4 m S D g u Y H g u J v g u K X g u I c s N n 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K r g u J n g u K 0 g 4 L i L 4 L i 3 4 L m J 4 L i t L D d 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g u C 4 s u C 4 o i w 4 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m + C 4 o + C 4 t O C 4 o e C 4 s u C 4 k y A o 4 L i r 4 L i 4 4 L m J 4 L i Z K S w 5 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N C 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Q p L 0 R h d G E 1 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D E w M j M 3 M F 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I L g u K 3 g u I f g u Y P g u I r g u Y n g u K r g u Y j g u K f g u J n g u J X g u L H g u K f g u Y H g u K X g u L D g u Y D g u K f g u I r g u K D g u L H g u J P g u J H g u Y w g K F B F U l N P T i k v Q X V 0 b 1 J l b W 9 2 Z W R D b 2 x 1 b W 5 z M S 5 7 4 L i r 4 L i l 4 L i x 4 L i B 4 L i X 4 L i j 4 L i x 4 L i e 4 L i i 4 L m M L D B 9 J n F 1 b 3 Q 7 L C Z x d W 9 0 O 1 N l Y 3 R p b 2 4 x L + C 4 q u C 4 t O C 4 m e C 4 h O C 5 i e C 4 s u C 4 r e C 4 u O C 4 m + C 5 g u C 4 o O C 4 h O C 4 m u C 4 o + C 4 t O C 5 g u C 4 o O C 4 h C A o Q 0 9 O U 1 V N U C k g X H U w M D N l X H U w M D N l I O C 4 g u C 4 r e C 4 h + C 5 g + C 4 i u C 5 i e C 4 q u C 5 i O C 4 p + C 4 m e C 4 l e C 4 s e C 4 p + C 5 g e C 4 p e C 4 s O C 5 g O C 4 p + C 4 i u C 4 o O C 4 s e C 4 k + C 4 k e C 5 j C A o U E V S U 0 9 O K S 9 B d X R v U m V t b 3 Z l Z E N v b H V t b n M x L n v g u Y D g u J v g u L T g u J Q s M X 0 m c X V v d D s s J n F 1 b 3 Q 7 U 2 V j d G l v b j E v 4 L i q 4 L i 0 4 L i Z 4 L i E 4 L m J 4 L i y 4 L i t 4 L i 4 4 L i b 4 L m C 4 L i g 4 L i E 4 L i a 4 L i j 4 L i 0 4 L m C 4 L i g 4 L i E I C h D T 0 5 T V U 1 Q K S B c d T A w M 2 V c d T A w M 2 U g 4 L i C 4 L i t 4 L i H 4 L m D 4 L i K 4 L m J 4 L i q 4 L m I 4 L i n 4 L i Z 4 L i V 4 L i x 4 L i n 4 L m B 4 L i l 4 L i w 4 L m A 4 L i n 4 L i K 4 L i g 4 L i x 4 L i T 4 L i R 4 L m M I C h Q R V J T T 0 4 p L 0 F 1 d G 9 S Z W 1 v d m V k Q 2 9 s d W 1 u c z E u e + C 4 q u C 4 u e C 4 h + C 4 q u C 4 u O C 4 l C w y f S Z x d W 9 0 O y w m c X V v d D t T Z W N 0 a W 9 u M S / g u K r g u L T g u J n g u I T g u Y n g u L L g u K 3 g u L j g u J v g u Y L g u K D g u I T g u J r g u K P g u L T g u Y L g u K D g u I Q g K E N P T l N V T V A p I F x 1 M D A z Z V x 1 M D A z Z S D g u I L g u K 3 g u I f g u Y P g u I r g u Y n g u K r g u Y j g u K f g u J n g u J X g u L H g u K f g u Y H g u K X g u L D g u Y D g u K f g u I r g u K D g u L H g u J P g u J H g u Y w g K F B F U l N P T i k v Q X V 0 b 1 J l b W 9 2 Z W R D b 2 x 1 b W 5 z M S 5 7 4 L i V 4 L m I 4 L i z 4 L i q 4 L i 4 4 L i U L D N 9 J n F 1 b 3 Q 7 L C Z x d W 9 0 O 1 N l Y 3 R p b 2 4 x L + C 4 q u C 4 t O C 4 m e C 4 h O C 5 i e C 4 s u C 4 r e C 4 u O C 4 m + C 5 g u C 4 o O C 4 h O C 4 m u C 4 o + C 4 t O C 5 g u C 4 o O C 4 h C A o Q 0 9 O U 1 V N U C k g X H U w M D N l X H U w M D N l I O C 4 g u C 4 r e C 4 h + C 5 g + C 4 i u C 5 i e C 4 q u C 5 i O C 4 p + C 4 m e C 4 l e C 4 s e C 4 p + C 5 g e C 4 p e C 4 s O C 5 g O C 4 p + C 4 i u C 4 o O C 4 s e C 4 k + C 4 k e C 5 j C A o U E V S U 0 9 O K S 9 B d X R v U m V t b 3 Z l Z E N v b H V t b n M x L n v g u K X g u Y j g u L L g u K r g u L j g u J Q s N H 0 m c X V v d D s s J n F 1 b 3 Q 7 U 2 V j d G l v b j E v 4 L i q 4 L i 0 4 L i Z 4 L i E 4 L m J 4 L i y 4 L i t 4 L i 4 4 L i b 4 L m C 4 L i g 4 L i E 4 L i a 4 L i j 4 L i 0 4 L m C 4 L i g 4 L i E I C h D T 0 5 T V U 1 Q K S B c d T A w M 2 V c d T A w M 2 U g 4 L i C 4 L i t 4 L i H 4 L m D 4 L i K 4 L m J 4 L i q 4 L m I 4 L i n 4 L i Z 4 L i V 4 L i x 4 L i n 4 L m B 4 L i l 4 L i w 4 L m A 4 L i n 4 L i K 4 L i g 4 L i x 4 L i T 4 L i R 4 L m M I C h Q R V J T T 0 4 p L 0 F 1 d G 9 S Z W 1 v d m V k Q 2 9 s d W 1 u c z E u e + C 5 g O C 4 m + C 4 p e C 4 t e C 5 i O C 4 o u C 4 m S D g u Y H g u J v g u K X g u I c s N X 0 m c X V v d D s s J n F 1 b 3 Q 7 U 2 V j d G l v b j E v 4 L i q 4 L i 0 4 L i Z 4 L i E 4 L m J 4 L i y 4 L i t 4 L i 4 4 L i b 4 L m C 4 L i g 4 L i E 4 L i a 4 L i j 4 L i 0 4 L m C 4 L i g 4 L i E I C h D T 0 5 T V U 1 Q K S B c d T A w M 2 V c d T A w M 2 U g 4 L i C 4 L i t 4 L i H 4 L m D 4 L i K 4 L m J 4 L i q 4 L m I 4 L i n 4 L i Z 4 L i V 4 L i x 4 L i n 4 L m B 4 L i l 4 L i w 4 L m A 4 L i n 4 L i K 4 L i g 4 L i x 4 L i T 4 L i R 4 L m M I C h Q R V J T T 0 4 p L 0 F 1 d G 9 S Z W 1 v d m V k Q 2 9 s d W 1 u c z E u e y X g u Y D g u J v g u K X g u L X g u Y j g u K L g u J k g 4 L m B 4 L i b 4 L i l 4 L i H L D Z 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L 4 L i 3 4 L m J 4 L i t L D d 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C 4 L i y 4 L i i L D h 9 J n F 1 b 3 Q 7 L C Z x d W 9 0 O 1 N l Y 3 R p b 2 4 x L + C 4 q u C 4 t O C 4 m e C 4 h O C 5 i e C 4 s u C 4 r e C 4 u O C 4 m + C 5 g u C 4 o O C 4 h O C 4 m u C 4 o + C 4 t O C 5 g u C 4 o O C 4 h C A o Q 0 9 O U 1 V N U C k g X H U w M D N l X H U w M D N l I O C 4 g u C 4 r e C 4 h + C 5 g + C 4 i u C 5 i e C 4 q u C 5 i O C 4 p + C 4 m e C 4 l e C 4 s e C 4 p + C 5 g e C 4 p e C 4 s O C 5 g O C 4 p + C 4 i u C 4 o O C 4 s e C 4 k + C 4 k e C 5 j C A o U E V S U 0 9 O K S 9 B d X R v U m V t b 3 Z l Z E N v b H V t b n M x L n v g u J v g u K P g u L T g u K H g u L L g u J M g K O C 4 q + C 4 u O C 5 i e C 4 m S k s O X 0 m c X V v d D s s J n F 1 b 3 Q 7 U 2 V j d G l v b j E v 4 L i q 4 L i 0 4 L i Z 4 L i E 4 L m J 4 L i y 4 L i t 4 L i 4 4 L i b 4 L m C 4 L i g 4 L i E 4 L i a 4 L i j 4 L i 0 4 L m C 4 L i g 4 L i E I C h D T 0 5 T V U 1 Q K S B c d T A w M 2 V c d T A w M 2 U g 4 L i C 4 L i t 4 L i H 4 L m D 4 L i K 4 L m J 4 L i q 4 L m I 4 L i n 4 L i Z 4 L i V 4 L i x 4 L i n 4 L m B 4 L i l 4 L i w 4 L m A 4 L i n 4 L i K 4 L i g 4 L i x 4 L i T 4 L i R 4 L m M I C h Q R V J T T 0 4 p L 0 F 1 d G 9 S Z W 1 v d m V k Q 2 9 s d W 1 u c z E u e + C 4 o e C 4 u e C 4 p e C 4 h O C 5 i O C 4 s i A o X H U w M D I 3 M D A w I O C 4 m u C 4 s u C 4 l y k s M T B 9 J n F 1 b 3 Q 7 X S w m c X V v d D t D b 2 x 1 b W 5 D b 3 V u d C Z x d W 9 0 O z o x M S w m c X V v d D t L Z X l D b 2 x 1 b W 5 O Y W 1 l c y Z x d W 9 0 O z p b X S w m c X V v d D t D b 2 x 1 b W 5 J Z G V u d G l 0 a W V z J n F 1 b 3 Q 7 O l s m c X V v d D t T Z W N 0 a W 9 u M S / g u K r g u L T g u J n g u I T g u Y n g u L L g u K 3 g u L j g u J v g u Y L g u K D g u I T g u J r g u K P g u L T g u Y L g u K D g u I Q g K E N P T l N V T V A p I F x 1 M D A z Z V x 1 M D A z Z S D g u I L g u K 3 g u I f g u Y P g u I r g u Y n g u K r g u Y j g u K f g u J n g u J X g u L H g u K f g u Y H g u K X g u L D g u Y D g u K f g u I r g u K D g u L H g u J P g u J H g u Y w g K F B F U l N P T i k v Q X V 0 b 1 J l b W 9 2 Z W R D b 2 x 1 b W 5 z M S 5 7 4 L i r 4 L i l 4 L i x 4 L i B 4 L i X 4 L i j 4 L i x 4 L i e 4 L i i 4 L m M L D B 9 J n F 1 b 3 Q 7 L C Z x d W 9 0 O 1 N l Y 3 R p b 2 4 x L + C 4 q u C 4 t O C 4 m e C 4 h O C 5 i e C 4 s u C 4 r e C 4 u O C 4 m + C 5 g u C 4 o O C 4 h O C 4 m u C 4 o + C 4 t O C 5 g u C 4 o O C 4 h C A o Q 0 9 O U 1 V N U C k g X H U w M D N l X H U w M D N l I O C 4 g u C 4 r e C 4 h + C 5 g + C 4 i u C 5 i e C 4 q u C 5 i O C 4 p + C 4 m e C 4 l e C 4 s e C 4 p + C 5 g e C 4 p e C 4 s O C 5 g O C 4 p + C 4 i u C 4 o O C 4 s e C 4 k + C 4 k e C 5 j C A o U E V S U 0 9 O K S 9 B d X R v U m V t b 3 Z l Z E N v b H V t b n M x L n v g u Y D g u J v g u L T g u J Q s M X 0 m c X V v d D s s J n F 1 b 3 Q 7 U 2 V j d G l v b j E v 4 L i q 4 L i 0 4 L i Z 4 L i E 4 L m J 4 L i y 4 L i t 4 L i 4 4 L i b 4 L m C 4 L i g 4 L i E 4 L i a 4 L i j 4 L i 0 4 L m C 4 L i g 4 L i E I C h D T 0 5 T V U 1 Q K S B c d T A w M 2 V c d T A w M 2 U g 4 L i C 4 L i t 4 L i H 4 L m D 4 L i K 4 L m J 4 L i q 4 L m I 4 L i n 4 L i Z 4 L i V 4 L i x 4 L i n 4 L m B 4 L i l 4 L i w 4 L m A 4 L i n 4 L i K 4 L i g 4 L i x 4 L i T 4 L i R 4 L m M I C h Q R V J T T 0 4 p L 0 F 1 d G 9 S Z W 1 v d m V k Q 2 9 s d W 1 u c z E u e + C 4 q u C 4 u e C 4 h + C 4 q u C 4 u O C 4 l C w y f S Z x d W 9 0 O y w m c X V v d D t T Z W N 0 a W 9 u M S / g u K r g u L T g u J n g u I T g u Y n g u L L g u K 3 g u L j g u J v g u Y L g u K D g u I T g u J r g u K P g u L T g u Y L g u K D g u I Q g K E N P T l N V T V A p I F x 1 M D A z Z V x 1 M D A z Z S D g u I L g u K 3 g u I f g u Y P g u I r g u Y n g u K r g u Y j g u K f g u J n g u J X g u L H g u K f g u Y H g u K X g u L D g u Y D g u K f g u I r g u K D g u L H g u J P g u J H g u Y w g K F B F U l N P T i k v Q X V 0 b 1 J l b W 9 2 Z W R D b 2 x 1 b W 5 z M S 5 7 4 L i V 4 L m I 4 L i z 4 L i q 4 L i 4 4 L i U L D N 9 J n F 1 b 3 Q 7 L C Z x d W 9 0 O 1 N l Y 3 R p b 2 4 x L + C 4 q u C 4 t O C 4 m e C 4 h O C 5 i e C 4 s u C 4 r e C 4 u O C 4 m + C 5 g u C 4 o O C 4 h O C 4 m u C 4 o + C 4 t O C 5 g u C 4 o O C 4 h C A o Q 0 9 O U 1 V N U C k g X H U w M D N l X H U w M D N l I O C 4 g u C 4 r e C 4 h + C 5 g + C 4 i u C 5 i e C 4 q u C 5 i O C 4 p + C 4 m e C 4 l e C 4 s e C 4 p + C 5 g e C 4 p e C 4 s O C 5 g O C 4 p + C 4 i u C 4 o O C 4 s e C 4 k + C 4 k e C 5 j C A o U E V S U 0 9 O K S 9 B d X R v U m V t b 3 Z l Z E N v b H V t b n M x L n v g u K X g u Y j g u L L g u K r g u L j g u J Q s N H 0 m c X V v d D s s J n F 1 b 3 Q 7 U 2 V j d G l v b j E v 4 L i q 4 L i 0 4 L i Z 4 L i E 4 L m J 4 L i y 4 L i t 4 L i 4 4 L i b 4 L m C 4 L i g 4 L i E 4 L i a 4 L i j 4 L i 0 4 L m C 4 L i g 4 L i E I C h D T 0 5 T V U 1 Q K S B c d T A w M 2 V c d T A w M 2 U g 4 L i C 4 L i t 4 L i H 4 L m D 4 L i K 4 L m J 4 L i q 4 L m I 4 L i n 4 L i Z 4 L i V 4 L i x 4 L i n 4 L m B 4 L i l 4 L i w 4 L m A 4 L i n 4 L i K 4 L i g 4 L i x 4 L i T 4 L i R 4 L m M I C h Q R V J T T 0 4 p L 0 F 1 d G 9 S Z W 1 v d m V k Q 2 9 s d W 1 u c z E u e + C 5 g O C 4 m + C 4 p e C 4 t e C 5 i O C 4 o u C 4 m S D g u Y H g u J v g u K X g u I c s N X 0 m c X V v d D s s J n F 1 b 3 Q 7 U 2 V j d G l v b j E v 4 L i q 4 L i 0 4 L i Z 4 L i E 4 L m J 4 L i y 4 L i t 4 L i 4 4 L i b 4 L m C 4 L i g 4 L i E 4 L i a 4 L i j 4 L i 0 4 L m C 4 L i g 4 L i E I C h D T 0 5 T V U 1 Q K S B c d T A w M 2 V c d T A w M 2 U g 4 L i C 4 L i t 4 L i H 4 L m D 4 L i K 4 L m J 4 L i q 4 L m I 4 L i n 4 L i Z 4 L i V 4 L i x 4 L i n 4 L m B 4 L i l 4 L i w 4 L m A 4 L i n 4 L i K 4 L i g 4 L i x 4 L i T 4 L i R 4 L m M I C h Q R V J T T 0 4 p L 0 F 1 d G 9 S Z W 1 v d m V k Q 2 9 s d W 1 u c z E u e y X g u Y D g u J v g u K X g u L X g u Y j g u K L g u J k g 4 L m B 4 L i b 4 L i l 4 L i H L D Z 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L 4 L i 3 4 L m J 4 L i t L D d 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C 4 L i y 4 L i i L D h 9 J n F 1 b 3 Q 7 L C Z x d W 9 0 O 1 N l Y 3 R p b 2 4 x L + C 4 q u C 4 t O C 4 m e C 4 h O C 5 i e C 4 s u C 4 r e C 4 u O C 4 m + C 5 g u C 4 o O C 4 h O C 4 m u C 4 o + C 4 t O C 5 g u C 4 o O C 4 h C A o Q 0 9 O U 1 V N U C k g X H U w M D N l X H U w M D N l I O C 4 g u C 4 r e C 4 h + C 5 g + C 4 i u C 5 i e C 4 q u C 5 i O C 4 p + C 4 m e C 4 l e C 4 s e C 4 p + C 5 g e C 4 p e C 4 s O C 5 g O C 4 p + C 4 i u C 4 o O C 4 s e C 4 k + C 4 k e C 5 j C A o U E V S U 0 9 O K S 9 B d X R v U m V t b 3 Z l Z E N v b H V t b n M x L n v g u J v g u K P g u L T g u K H g u L L g u J M g K O C 4 q + C 4 u O C 5 i e C 4 m S k s O X 0 m c X V v d D s s J n F 1 b 3 Q 7 U 2 V j d G l v b j E v 4 L i q 4 L i 0 4 L i Z 4 L i E 4 L m J 4 L i y 4 L i t 4 L i 4 4 L i b 4 L m C 4 L i g 4 L i E 4 L i a 4 L i j 4 L i 0 4 L m C 4 L i g 4 L i E I C h D T 0 5 T V U 1 Q K S B c d T A w M 2 V c d T A w M 2 U g 4 L i C 4 L i t 4 L i H 4 L m D 4 L i K 4 L m J 4 L i q 4 L m I 4 L i n 4 L i Z 4 L i V 4 L i x 4 L i n 4 L m B 4 L i l 4 L i w 4 L m A 4 L i n 4 L i K 4 L i g 4 L i x 4 L i T 4 L i R 4 L m M I C h Q R V J T T 0 4 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0 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0 K S 9 E Y X R h N j 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C V B Q S V F M C V C O S U 4 O C V F M C V C O C V B N y V F M C V C O C U 5 O S V F M C V C O C U 5 N S V F M C V C O C V C M S V F M C V C O C V B N y V F M C V C O S U 4 M S V F M C V C O C V B N S V F M C V C O C V C M C V F M C V C O S U 4 M C V F M C V C O C V B N y V F M C V C O C U 4 Q S V F M C V C O C V B M C V F M C V C O C V C M S V F M C V C O C U 5 M y V F M C V C O C U 5 M S V F M C V C O S U 4 Q y U y M C h Q R V J T T 0 4 p J T I w K D Q 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A 4 N j I 3 N z l 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q + C 4 p e C 4 s e C 4 g e C 4 l + C 4 o + C 4 s e C 4 n u C 4 o u C 5 j C w w 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0 4 L i U L D F 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r g u L n g u I f g u K r g u L j g u J Q s M 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l e C 5 i O C 4 s + C 4 q u C 4 u O C 4 l C w z 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l 4 L m I 4 L i y 4 L i q 4 L i 4 4 L i U L D R 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Y D g u J v g u K X g u L X g u Y j g u K L g u J k g 4 L m B 4 L i b 4 L i l 4 L i H L D V 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s l 4 L m A 4 L i b 4 L i l 4 L i 1 4 L m I 4 L i i 4 L i Z I O C 5 g e C 4 m + C 4 p e C 4 h y w 2 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i + C 4 t + C 5 i e C 4 r S w 3 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g u C 4 s u C 4 o i w 4 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b 4 L i j 4 L i 0 4 L i h 4 L i y 4 L i T I C j g u K v g u L j g u Y n g u J k p L D l 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H g u L n g u K X g u I T g u Y j g u L I g K F x 1 M D A y N z A w M C D g u J r g u L L g u J c p L D E w f S Z x d W 9 0 O 1 0 s J n F 1 b 3 Q 7 Q 2 9 s d W 1 u Q 2 9 1 b n Q m c X V v d D s 6 M T E s J n F 1 b 3 Q 7 S 2 V 5 Q 2 9 s d W 1 u T m F t Z X M m c X V v d D s 6 W 1 0 s J n F 1 b 3 Q 7 Q 2 9 s d W 1 u S W R l b n R p d G l l c y Z x d W 9 0 O z p b 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q + C 4 p e C 4 s e C 4 g e C 4 l + C 4 o + C 4 s e C 4 n u C 4 o u C 5 j C w w 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0 4 L i U L D F 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r g u L n g u I f g u K r g u L j g u J Q s M 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l e C 5 i O C 4 s + C 4 q u C 4 u O C 4 l C w z 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l 4 L m I 4 L i y 4 L i q 4 L i 4 4 L i U L D R 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Y D g u J v g u K X g u L X g u Y j g u K L g u J k g 4 L m B 4 L i b 4 L i l 4 L i H L D V 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s l 4 L m A 4 L i b 4 L i l 4 L i 1 4 L m I 4 L i i 4 L i Z I O C 5 g e C 4 m + C 4 p e C 4 h y w 2 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i + C 4 t + C 5 i e C 4 r S w 3 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g u C 4 s u C 4 o i w 4 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b 4 L i j 4 L i 0 4 L i h 4 L i y 4 L i T I C j g u K v g u L j g u Y n g u J k p L D l 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0 K S 9 E Y X R h M T g 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T Y y M j U x O V 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C 4 p e C 4 s e C 4 g e C 4 l + C 4 o + C 4 s e C 4 n u C 4 o u C 5 j C w w 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t O C 4 l C w x 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u C 4 u e C 4 h + C 4 q u C 4 u O C 4 l C w y 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l e C 5 i O C 4 s + C 4 q u C 4 u O C 4 l C w z 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p e C 5 i O C 4 s u C 4 q u C 4 u O C 4 l C w 0 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p e C 4 t e C 5 i O C 4 o u C 4 m S D g u Y H g u J v g u K X g u I c s N 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s l 4 L m A 4 L i b 4 L i l 4 L i 1 4 L m I 4 L i i 4 L i Z I O C 5 g e C 4 m + C 4 p e C 4 h y w 2 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v g u L f g u Y n g u K 0 s N 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C 4 L i y 4 L i i L D h 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b 4 L i j 4 L i 0 4 L i h 4 L i y 4 L i T I C j g u K v g u L j g u Y n g u J k p L D l 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m u C 4 o + C 4 t O C 4 g e C 4 s u C 4 o + C 4 o + C 4 s e C 4 m u C 5 g O C 4 q + C 4 o e C 4 s u C 4 g e C 5 i O C 4 r e C 4 q u C 4 o + C 5 i e C 4 s u C 4 h y A o Q 0 9 O U y k v Q X V 0 b 1 J l b W 9 2 Z W R D b 2 x 1 b W 5 z M S 5 7 4 L i r 4 L i l 4 L i x 4 L i B 4 L i X 4 L i j 4 L i x 4 L i e 4 L i i 4 L m M L D B 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b 4 L i 0 4 L i U L D F 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q 4 L i 5 4 L i H 4 L i q 4 L i 4 4 L i U L D J 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V 4 L m I 4 L i z 4 L i q 4 L i 4 4 L i U L D N 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l 4 L m I 4 L i y 4 L i q 4 L i 4 4 L i U L D R 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b 4 L i l 4 L i 1 4 L m I 4 L i i 4 L i Z I O C 5 g e C 4 m + C 4 p e C 4 h y w 1 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y X g u Y D g u J v g u K X g u L X g u Y j g u K L g u J k g 4 L m B 4 L i b 4 L i l 4 L i H L D Z 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q 4 L i Z 4 L i t I O C 4 i + C 4 t + C 5 i e C 4 r S w 3 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L g u L L g u K I s O 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J v g u K P g u L T g u K H g u L L g u J M g K O C 4 q + C 4 u O C 5 i e C 4 m S k s O 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0 K S 9 E Y X R h M T k 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j M w O T Q w O F 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J 7 g u L H g u J L g u J n g u L L g u K 3 g u K r g u L H g u I f g u K v g u L L g u K P g u L T g u K H g u J f g u K P g u L H g u J 7 g u K L g u Y w g K F B S T 1 A p L 0 F 1 d G 9 S Z W 1 v d m V k Q 2 9 s d W 1 u c z E u e + C 4 q + C 4 p e C 4 s e C 4 g e C 4 l + C 4 o + C 4 s e C 4 n u C 4 o u C 5 j C w w 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t O C 4 l C w x 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q u C 4 u e C 4 h + C 4 q u C 4 u O C 4 l C w y 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l e C 5 i O C 4 s + C 4 q u C 4 u O C 4 l C w z 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p e C 5 i O C 4 s u C 4 q u C 4 u O C 4 l C w 0 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p e C 4 t e C 5 i O C 4 o u C 4 m S D g u Y H g u J v g u K X g u I c s N 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s l 4 L m A 4 L i b 4 L i l 4 L i 1 4 L m I 4 L i i 4 L i Z I O C 5 g e C 4 m + C 4 p e C 4 h y w 2 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v g u L f g u Y n g u K 0 s N 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C 4 L i y 4 L i i L D h 9 J n F 1 b 3 Q 7 L C Z x d W 9 0 O 1 N l Y 3 R p b 2 4 x L + C 4 r e C 4 q u C 4 s e C 4 h + C 4 q + C 4 s u C 4 o + C 4 t O C 4 o e C 4 l + C 4 o + C 4 s e C 4 n u C 4 o u C 5 j O C 5 g e C 4 p e C 4 s O C 4 g e C 5 i O C 4 r e C 4 q u C 4 o + C 5 i e C 4 s u C 4 h y A o U F J P U E N P T i k g X H U w M D N l X H U w M D N l I O C 4 n u C 4 s e C 4 k u C 4 m e C 4 s u C 4 r e C 4 q u C 4 s e C 4 h + C 4 q + C 4 s u C 4 o + C 4 t O C 4 o e C 4 l + C 4 o + C 4 s e C 4 n u C 4 o u C 5 j C A o U F J P U C k v Q X V 0 b 1 J l b W 9 2 Z W R D b 2 x 1 b W 5 z M S 5 7 4 L i b 4 L i j 4 L i 0 4 L i h 4 L i y 4 L i T I C j g u K v g u L j g u Y n g u J k p L D l 9 J n F 1 b 3 Q 7 L C Z x d W 9 0 O 1 N l Y 3 R p b 2 4 x L + C 4 r e C 4 q u C 4 s e C 4 h + C 4 q + C 4 s u C 4 o + C 4 t O C 4 o e C 4 l + C 4 o + C 4 s e C 4 n u C 4 o u C 5 j O C 5 g e C 4 p e C 4 s O C 4 g e C 5 i O C 4 r e C 4 q u C 4 o + C 5 i e C 4 s u C 4 h y A o U F J P U E N P T i k g X H U w M D N l X H U w M D N l I O C 4 n u C 4 s e C 4 k u C 4 m e C 4 s u C 4 r e C 4 q u C 4 s e C 4 h + C 4 q + C 4 s u C 4 o + C 4 t O C 4 o e C 4 l + C 4 o + C 4 s e C 4 n u C 4 o u C 5 j C A o U F J P U C k 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n u C 4 s e C 4 k u C 4 m e C 4 s u C 4 r e C 4 q u C 4 s e C 4 h + C 4 q + C 4 s u C 4 o + C 4 t O C 4 o e C 4 l + C 4 o + C 4 s e C 4 n u C 4 o u C 5 j C A o U F J P U C k v Q X V 0 b 1 J l b W 9 2 Z W R D b 2 x 1 b W 5 z M S 5 7 4 L i r 4 L i l 4 L i x 4 L i B 4 L i X 4 L i j 4 L i x 4 L i e 4 L i i 4 L m M L D B 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b 4 L i 0 4 L i U L D F 9 J n F 1 b 3 Q 7 L C Z x d W 9 0 O 1 N l Y 3 R p b 2 4 x L + C 4 r e C 4 q u C 4 s e C 4 h + C 4 q + C 4 s u C 4 o + C 4 t O C 4 o e C 4 l + C 4 o + C 4 s e C 4 n u C 4 o u C 5 j O C 5 g e C 4 p e C 4 s O C 4 g e C 5 i O C 4 r e C 4 q u C 4 o + C 5 i e C 4 s u C 4 h y A o U F J P U E N P T i k g X H U w M D N l X H U w M D N l I O C 4 n u C 4 s e C 4 k u C 4 m e C 4 s u C 4 r e C 4 q u C 4 s e C 4 h + C 4 q + C 4 s u C 4 o + C 4 t O C 4 o e C 4 l + C 4 o + C 4 s e C 4 n u C 4 o u C 5 j C A o U F J P U C k v Q X V 0 b 1 J l b W 9 2 Z W R D b 2 x 1 b W 5 z M S 5 7 4 L i q 4 L i 5 4 L i H 4 L i q 4 L i 4 4 L i U L D J 9 J n F 1 b 3 Q 7 L C Z x d W 9 0 O 1 N l Y 3 R p b 2 4 x L + C 4 r e C 4 q u C 4 s e C 4 h + C 4 q + C 4 s u C 4 o + C 4 t O C 4 o e C 4 l + C 4 o + C 4 s e C 4 n u C 4 o u C 5 j O C 5 g e C 4 p e C 4 s O C 4 g e C 5 i O C 4 r e C 4 q u C 4 o + C 5 i e C 4 s u C 4 h y A o U F J P U E N P T i k g X H U w M D N l X H U w M D N l I O C 4 n u C 4 s e C 4 k u C 4 m e C 4 s u C 4 r e C 4 q u C 4 s e C 4 h + C 4 q + C 4 s u C 4 o + C 4 t O C 4 o e C 4 l + C 4 o + C 4 s e C 4 n u C 4 o u C 5 j C A o U F J P U C k v Q X V 0 b 1 J l b W 9 2 Z W R D b 2 x 1 b W 5 z M S 5 7 4 L i V 4 L m I 4 L i z 4 L i q 4 L i 4 4 L i U L D N 9 J n F 1 b 3 Q 7 L C Z x d W 9 0 O 1 N l Y 3 R p b 2 4 x L + C 4 r e C 4 q u C 4 s e C 4 h + C 4 q + C 4 s u C 4 o + C 4 t O C 4 o e C 4 l + C 4 o + C 4 s e C 4 n u C 4 o u C 5 j O C 5 g e C 4 p e C 4 s O C 4 g e C 5 i O C 4 r e C 4 q u C 4 o + C 5 i e C 4 s u C 4 h y A o U F J P U E N P T i k g X H U w M D N l X H U w M D N l I O C 4 n u C 4 s e C 4 k u C 4 m e C 4 s u C 4 r e C 4 q u C 4 s e C 4 h + C 4 q + C 4 s u C 4 o + C 4 t O C 4 o e C 4 l + C 4 o + C 4 s e C 4 n u C 4 o u C 5 j C A o U F J P U C k v Q X V 0 b 1 J l b W 9 2 Z W R D b 2 x 1 b W 5 z M S 5 7 4 L i l 4 L m I 4 L i y 4 L i q 4 L i 4 4 L i U L D R 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b 4 L i l 4 L i 1 4 L m I 4 L i i 4 L i Z I O C 5 g e C 4 m + C 4 p e C 4 h y w 1 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y X g u Y D g u J v g u K X g u L X g u Y j g u K L g u J k g 4 L m B 4 L i b 4 L i l 4 L i H L D Z 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q 4 L i Z 4 L i t I O C 4 i + C 4 t + C 5 i e C 4 r S w 3 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L g u L L g u K I s O 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J v g u K P g u L T g u K H g u L L g u J M g K O C 4 q + C 4 u O C 5 i e C 4 m S k s O 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0 K S 9 E Y X R h M T c 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z A z M j Q y O F 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K f g u L H g u K r g u J T g u L j g u I H g u Y j g u K 3 g u K r g u K P g u Y n g u L L g u I c g K E N P T k 1 B V C k v Q X V 0 b 1 J l b W 9 2 Z W R D b 2 x 1 b W 5 z M S 5 7 4 L i r 4 L i l 4 L i x 4 L i B 4 L i X 4 L i j 4 L i x 4 L i e 4 L i i 4 L m M L D B 9 J n F 1 b 3 Q 7 L C Z x d W 9 0 O 1 N l Y 3 R p b 2 4 x L + C 4 r e C 4 q u C 4 s e C 4 h + C 4 q + C 4 s u C 4 o + C 4 t O C 4 o e C 4 l + C 4 o + C 4 s e C 4 n u C 4 o u C 5 j O C 5 g e C 4 p e C 4 s O C 4 g e C 5 i O C 4 r e C 4 q u C 4 o + C 5 i e C 4 s u C 4 h y A o U F J P U E N P T i k g X H U w M D N l X H U w M D N l I O C 4 p + C 4 s e C 4 q u C 4 l O C 4 u O C 4 g e C 5 i O C 4 r e C 4 q u C 4 o + C 5 i e C 4 s u C 4 h y A o Q 0 9 O T U F U K S 9 B d X R v U m V t b 3 Z l Z E N v b H V t b n M x L n v g u Y D g u J v g u L T g u J Q s M X 0 m c X V v d D s s J n F 1 b 3 Q 7 U 2 V j d G l v b j E v 4 L i t 4 L i q 4 L i x 4 L i H 4 L i r 4 L i y 4 L i j 4 L i 0 4 L i h 4 L i X 4 L i j 4 L i x 4 L i e 4 L i i 4 L m M 4 L m B 4 L i l 4 L i w 4 L i B 4 L m I 4 L i t 4 L i q 4 L i j 4 L m J 4 L i y 4 L i H I C h Q U k 9 Q Q 0 9 O K S B c d T A w M 2 V c d T A w M 2 U g 4 L i n 4 L i x 4 L i q 4 L i U 4 L i 4 4 L i B 4 L m I 4 L i t 4 L i q 4 L i j 4 L m J 4 L i y 4 L i H I C h D T 0 5 N Q V Q p L 0 F 1 d G 9 S Z W 1 v d m V k Q 2 9 s d W 1 u c z E u e + C 4 q u C 4 u e C 4 h + C 4 q u C 4 u O C 4 l C w y f S Z x d W 9 0 O y w m c X V v d D t T Z W N 0 a W 9 u M S / g u K 3 g u K r g u L H g u I f g u K v g u L L g u K P g u L T g u K H g u J f g u K P g u L H g u J 7 g u K L g u Y z g u Y H g u K X g u L D g u I H g u Y j g u K 3 g u K r g u K P g u Y n g u L L g u I c g K F B S T 1 B D T 0 4 p I F x 1 M D A z Z V x 1 M D A z Z S D g u K f g u L H g u K r g u J T g u L j g u I H g u Y j g u K 3 g u K r g u K P g u Y n g u L L g u I c g K E N P T k 1 B V C k v Q X V 0 b 1 J l b W 9 2 Z W R D b 2 x 1 b W 5 z M S 5 7 4 L i V 4 L m I 4 L i z 4 L i q 4 L i 4 4 L i U L D N 9 J n F 1 b 3 Q 7 L C Z x d W 9 0 O 1 N l Y 3 R p b 2 4 x L + C 4 r e C 4 q u C 4 s e C 4 h + C 4 q + C 4 s u C 4 o + C 4 t O C 4 o e C 4 l + C 4 o + C 4 s e C 4 n u C 4 o u C 5 j O C 5 g e C 4 p e C 4 s O C 4 g e C 5 i O C 4 r e C 4 q u C 4 o + C 5 i e C 4 s u C 4 h y A o U F J P U E N P T i k g X H U w M D N l X H U w M D N l I O C 4 p + C 4 s e C 4 q u C 4 l O C 4 u O C 4 g e C 5 i O C 4 r e C 4 q u C 4 o + C 5 i e C 4 s u C 4 h y A o Q 0 9 O T U F U K S 9 B d X R v U m V t b 3 Z l Z E N v b H V t b n M x L n v g u K X g u Y j g u L L g u K r g u L j g u J Q s N H 0 m c X V v d D s s J n F 1 b 3 Q 7 U 2 V j d G l v b j E v 4 L i t 4 L i q 4 L i x 4 L i H 4 L i r 4 L i y 4 L i j 4 L i 0 4 L i h 4 L i X 4 L i j 4 L i x 4 L i e 4 L i i 4 L m M 4 L m B 4 L i l 4 L i w 4 L i B 4 L m I 4 L i t 4 L i q 4 L i j 4 L m J 4 L i y 4 L i H I C h Q U k 9 Q Q 0 9 O K S B c d T A w M 2 V c d T A w M 2 U g 4 L i n 4 L i x 4 L i q 4 L i U 4 L i 4 4 L i B 4 L m I 4 L i t 4 L i q 4 L i j 4 L m J 4 L i y 4 L i H I C h D T 0 5 N Q V Q p L 0 F 1 d G 9 S Z W 1 v d m V k Q 2 9 s d W 1 u c z E u e + C 5 g O C 4 m + C 4 p e C 4 t e C 5 i O C 4 o u C 4 m S D g u Y H g u J v g u K X g u I c s N X 0 m c X V v d D s s J n F 1 b 3 Q 7 U 2 V j d G l v b j E v 4 L i t 4 L i q 4 L i x 4 L i H 4 L i r 4 L i y 4 L i j 4 L i 0 4 L i h 4 L i X 4 L i j 4 L i x 4 L i e 4 L i i 4 L m M 4 L m B 4 L i l 4 L i w 4 L i B 4 L m I 4 L i t 4 L i q 4 L i j 4 L m J 4 L i y 4 L i H I C h Q U k 9 Q Q 0 9 O K S B c d T A w M 2 V c d T A w M 2 U g 4 L i n 4 L i x 4 L i q 4 L i U 4 L i 4 4 L i B 4 L m I 4 L i t 4 L i q 4 L i j 4 L m J 4 L i y 4 L i H I C h D T 0 5 N Q V Q p L 0 F 1 d G 9 S Z W 1 v d m V k Q 2 9 s d W 1 u c z E u e y X g u Y D g u J v g u K X g u L X g u Y j g u K L g u J k g 4 L m B 4 L i b 4 L i l 4 L i H L D Z 9 J n F 1 b 3 Q 7 L C Z x d W 9 0 O 1 N l Y 3 R p b 2 4 x L + C 4 r e C 4 q u C 4 s e C 4 h + C 4 q + C 4 s u C 4 o + C 4 t O C 4 o e C 4 l + C 4 o + C 4 s e C 4 n u C 4 o u C 5 j O C 5 g e C 4 p e C 4 s O C 4 g e C 5 i O C 4 r e C 4 q u C 4 o + C 5 i e C 4 s u C 4 h y A o U F J P U E N P T i k g X H U w M D N l X H U w M D N l I O C 4 p + C 4 s e C 4 q u C 4 l O C 4 u O C 4 g e C 5 i O C 4 r e C 4 q u C 4 o + C 5 i e C 4 s u C 4 h y A o Q 0 9 O T U F U K S 9 B d X R v U m V t b 3 Z l Z E N v b H V t b n M x L n v g u Y D g u K r g u J n g u K 0 g 4 L i L 4 L i 3 4 L m J 4 L i t L D d 9 J n F 1 b 3 Q 7 L C Z x d W 9 0 O 1 N l Y 3 R p b 2 4 x L + C 4 r e C 4 q u C 4 s e C 4 h + C 4 q + C 4 s u C 4 o + C 4 t O C 4 o e C 4 l + C 4 o + C 4 s e C 4 n u C 4 o u C 5 j O C 5 g e C 4 p e C 4 s O C 4 g e C 5 i O C 4 r e C 4 q u C 4 o + C 5 i e C 4 s u C 4 h y A o U F J P U E N P T i k g X H U w M D N l X H U w M D N l I O C 4 p + C 4 s e C 4 q u C 4 l O C 4 u O C 4 g e C 5 i O C 4 r e C 4 q u C 4 o + C 5 i e C 4 s u C 4 h y A o Q 0 9 O T U F U K S 9 B d X R v U m V t b 3 Z l Z E N v b H V t b n M x L n v g u Y D g u K r g u J n g u K 0 g 4 L i C 4 L i y 4 L i i L D h 9 J n F 1 b 3 Q 7 L C Z x d W 9 0 O 1 N l Y 3 R p b 2 4 x L + C 4 r e C 4 q u C 4 s e C 4 h + C 4 q + C 4 s u C 4 o + C 4 t O C 4 o e C 4 l + C 4 o + C 4 s e C 4 n u C 4 o u C 5 j O C 5 g e C 4 p e C 4 s O C 4 g e C 5 i O C 4 r e C 4 q u C 4 o + C 5 i e C 4 s u C 4 h y A o U F J P U E N P T i k g X H U w M D N l X H U w M D N l I O C 4 p + C 4 s e C 4 q u C 4 l O C 4 u O C 4 g e C 5 i O C 4 r e C 4 q u C 4 o + C 5 i e C 4 s u C 4 h y A o Q 0 9 O T U F U K S 9 B d X R v U m V t b 3 Z l Z E N v b H V t b n M x L n v g u J v g u K P g u L T g u K H g u L L g u J M g K O C 4 q + C 4 u O C 5 i e C 4 m S k s O X 0 m c X V v d D s s J n F 1 b 3 Q 7 U 2 V j d G l v b j E v 4 L i t 4 L i q 4 L i x 4 L i H 4 L i r 4 L i y 4 L i j 4 L i 0 4 L i h 4 L i X 4 L i j 4 L i x 4 L i e 4 L i i 4 L m M 4 L m B 4 L i l 4 L i w 4 L i B 4 L m I 4 L i t 4 L i q 4 L i j 4 L m J 4 L i y 4 L i H I C h Q U k 9 Q Q 0 9 O K S B c d T A w M 2 V c d T A w M 2 U g 4 L i n 4 L i x 4 L i q 4 L i U 4 L i 4 4 L i B 4 L m I 4 L i t 4 L i q 4 L i j 4 L m J 4 L i y 4 L i H I C h D T 0 5 N Q V Q 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K f g u L H g u K r g u J T g u L j g u I H g u Y j g u K 3 g u K r g u K P g u Y n g u L L g u I c g K E N P T k 1 B V C k v Q X V 0 b 1 J l b W 9 2 Z W R D b 2 x 1 b W 5 z M S 5 7 4 L i r 4 L i l 4 L i x 4 L i B 4 L i X 4 L i j 4 L i x 4 L i e 4 L i i 4 L m M L D B 9 J n F 1 b 3 Q 7 L C Z x d W 9 0 O 1 N l Y 3 R p b 2 4 x L + C 4 r e C 4 q u C 4 s e C 4 h + C 4 q + C 4 s u C 4 o + C 4 t O C 4 o e C 4 l + C 4 o + C 4 s e C 4 n u C 4 o u C 5 j O C 5 g e C 4 p e C 4 s O C 4 g e C 5 i O C 4 r e C 4 q u C 4 o + C 5 i e C 4 s u C 4 h y A o U F J P U E N P T i k g X H U w M D N l X H U w M D N l I O C 4 p + C 4 s e C 4 q u C 4 l O C 4 u O C 4 g e C 5 i O C 4 r e C 4 q u C 4 o + C 5 i e C 4 s u C 4 h y A o Q 0 9 O T U F U K S 9 B d X R v U m V t b 3 Z l Z E N v b H V t b n M x L n v g u Y D g u J v g u L T g u J Q s M X 0 m c X V v d D s s J n F 1 b 3 Q 7 U 2 V j d G l v b j E v 4 L i t 4 L i q 4 L i x 4 L i H 4 L i r 4 L i y 4 L i j 4 L i 0 4 L i h 4 L i X 4 L i j 4 L i x 4 L i e 4 L i i 4 L m M 4 L m B 4 L i l 4 L i w 4 L i B 4 L m I 4 L i t 4 L i q 4 L i j 4 L m J 4 L i y 4 L i H I C h Q U k 9 Q Q 0 9 O K S B c d T A w M 2 V c d T A w M 2 U g 4 L i n 4 L i x 4 L i q 4 L i U 4 L i 4 4 L i B 4 L m I 4 L i t 4 L i q 4 L i j 4 L m J 4 L i y 4 L i H I C h D T 0 5 N Q V Q p L 0 F 1 d G 9 S Z W 1 v d m V k Q 2 9 s d W 1 u c z E u e + C 4 q u C 4 u e C 4 h + C 4 q u C 4 u O C 4 l C w y f S Z x d W 9 0 O y w m c X V v d D t T Z W N 0 a W 9 u M S / g u K 3 g u K r g u L H g u I f g u K v g u L L g u K P g u L T g u K H g u J f g u K P g u L H g u J 7 g u K L g u Y z g u Y H g u K X g u L D g u I H g u Y j g u K 3 g u K r g u K P g u Y n g u L L g u I c g K F B S T 1 B D T 0 4 p I F x 1 M D A z Z V x 1 M D A z Z S D g u K f g u L H g u K r g u J T g u L j g u I H g u Y j g u K 3 g u K r g u K P g u Y n g u L L g u I c g K E N P T k 1 B V C k v Q X V 0 b 1 J l b W 9 2 Z W R D b 2 x 1 b W 5 z M S 5 7 4 L i V 4 L m I 4 L i z 4 L i q 4 L i 4 4 L i U L D N 9 J n F 1 b 3 Q 7 L C Z x d W 9 0 O 1 N l Y 3 R p b 2 4 x L + C 4 r e C 4 q u C 4 s e C 4 h + C 4 q + C 4 s u C 4 o + C 4 t O C 4 o e C 4 l + C 4 o + C 4 s e C 4 n u C 4 o u C 5 j O C 5 g e C 4 p e C 4 s O C 4 g e C 5 i O C 4 r e C 4 q u C 4 o + C 5 i e C 4 s u C 4 h y A o U F J P U E N P T i k g X H U w M D N l X H U w M D N l I O C 4 p + C 4 s e C 4 q u C 4 l O C 4 u O C 4 g e C 5 i O C 4 r e C 4 q u C 4 o + C 5 i e C 4 s u C 4 h y A o Q 0 9 O T U F U K S 9 B d X R v U m V t b 3 Z l Z E N v b H V t b n M x L n v g u K X g u Y j g u L L g u K r g u L j g u J Q s N H 0 m c X V v d D s s J n F 1 b 3 Q 7 U 2 V j d G l v b j E v 4 L i t 4 L i q 4 L i x 4 L i H 4 L i r 4 L i y 4 L i j 4 L i 0 4 L i h 4 L i X 4 L i j 4 L i x 4 L i e 4 L i i 4 L m M 4 L m B 4 L i l 4 L i w 4 L i B 4 L m I 4 L i t 4 L i q 4 L i j 4 L m J 4 L i y 4 L i H I C h Q U k 9 Q Q 0 9 O K S B c d T A w M 2 V c d T A w M 2 U g 4 L i n 4 L i x 4 L i q 4 L i U 4 L i 4 4 L i B 4 L m I 4 L i t 4 L i q 4 L i j 4 L m J 4 L i y 4 L i H I C h D T 0 5 N Q V Q p L 0 F 1 d G 9 S Z W 1 v d m V k Q 2 9 s d W 1 u c z E u e + C 5 g O C 4 m + C 4 p e C 4 t e C 5 i O C 4 o u C 4 m S D g u Y H g u J v g u K X g u I c s N X 0 m c X V v d D s s J n F 1 b 3 Q 7 U 2 V j d G l v b j E v 4 L i t 4 L i q 4 L i x 4 L i H 4 L i r 4 L i y 4 L i j 4 L i 0 4 L i h 4 L i X 4 L i j 4 L i x 4 L i e 4 L i i 4 L m M 4 L m B 4 L i l 4 L i w 4 L i B 4 L m I 4 L i t 4 L i q 4 L i j 4 L m J 4 L i y 4 L i H I C h Q U k 9 Q Q 0 9 O K S B c d T A w M 2 V c d T A w M 2 U g 4 L i n 4 L i x 4 L i q 4 L i U 4 L i 4 4 L i B 4 L m I 4 L i t 4 L i q 4 L i j 4 L m J 4 L i y 4 L i H I C h D T 0 5 N Q V Q p L 0 F 1 d G 9 S Z W 1 v d m V k Q 2 9 s d W 1 u c z E u e y X g u Y D g u J v g u K X g u L X g u Y j g u K L g u J k g 4 L m B 4 L i b 4 L i l 4 L i H L D Z 9 J n F 1 b 3 Q 7 L C Z x d W 9 0 O 1 N l Y 3 R p b 2 4 x L + C 4 r e C 4 q u C 4 s e C 4 h + C 4 q + C 4 s u C 4 o + C 4 t O C 4 o e C 4 l + C 4 o + C 4 s e C 4 n u C 4 o u C 5 j O C 5 g e C 4 p e C 4 s O C 4 g e C 5 i O C 4 r e C 4 q u C 4 o + C 5 i e C 4 s u C 4 h y A o U F J P U E N P T i k g X H U w M D N l X H U w M D N l I O C 4 p + C 4 s e C 4 q u C 4 l O C 4 u O C 4 g e C 5 i O C 4 r e C 4 q u C 4 o + C 5 i e C 4 s u C 4 h y A o Q 0 9 O T U F U K S 9 B d X R v U m V t b 3 Z l Z E N v b H V t b n M x L n v g u Y D g u K r g u J n g u K 0 g 4 L i L 4 L i 3 4 L m J 4 L i t L D d 9 J n F 1 b 3 Q 7 L C Z x d W 9 0 O 1 N l Y 3 R p b 2 4 x L + C 4 r e C 4 q u C 4 s e C 4 h + C 4 q + C 4 s u C 4 o + C 4 t O C 4 o e C 4 l + C 4 o + C 4 s e C 4 n u C 4 o u C 5 j O C 5 g e C 4 p e C 4 s O C 4 g e C 5 i O C 4 r e C 4 q u C 4 o + C 5 i e C 4 s u C 4 h y A o U F J P U E N P T i k g X H U w M D N l X H U w M D N l I O C 4 p + C 4 s e C 4 q u C 4 l O C 4 u O C 4 g e C 5 i O C 4 r e C 4 q u C 4 o + C 5 i e C 4 s u C 4 h y A o Q 0 9 O T U F U K S 9 B d X R v U m V t b 3 Z l Z E N v b H V t b n M x L n v g u Y D g u K r g u J n g u K 0 g 4 L i C 4 L i y 4 L i i L D h 9 J n F 1 b 3 Q 7 L C Z x d W 9 0 O 1 N l Y 3 R p b 2 4 x L + C 4 r e C 4 q u C 4 s e C 4 h + C 4 q + C 4 s u C 4 o + C 4 t O C 4 o e C 4 l + C 4 o + C 4 s e C 4 n u C 4 o u C 5 j O C 5 g e C 4 p e C 4 s O C 4 g e C 5 i O C 4 r e C 4 q u C 4 o + C 5 i e C 4 s u C 4 h y A o U F J P U E N P T i k g X H U w M D N l X H U w M D N l I O C 4 p + C 4 s e C 4 q u C 4 l O C 4 u O C 4 g e C 5 i O C 4 r e C 4 q u C 4 o + C 5 i e C 4 s u C 4 h y A o Q 0 9 O T U F U K S 9 B d X R v U m V t b 3 Z l Z E N v b H V t b n M x L n v g u J v g u K P g u L T g u K H g u L L g u J M g K O C 4 q + C 4 u O C 5 i e C 4 m S k s O X 0 m c X V v d D s s J n F 1 b 3 Q 7 U 2 V j d G l v b j E v 4 L i t 4 L i q 4 L i x 4 L i H 4 L i r 4 L i y 4 L i j 4 L i 0 4 L i h 4 L i X 4 L i j 4 L i x 4 L i e 4 L i i 4 L m M 4 L m B 4 L i l 4 L i w 4 L i B 4 L m I 4 L i t 4 L i q 4 L i j 4 L m J 4 L i y 4 L i H I C h Q U k 9 Q Q 0 9 O K S B c d T A w M 2 V c d T A w M 2 U g 4 L i n 4 L i x 4 L i q 4 L i U 4 L i 4 4 L i B 4 L m I 4 L i t 4 L i q 4 L i j 4 L m J 4 L i y 4 L i H I C h D T 0 5 N Q V Q p L 0 F 1 d G 9 S Z W 1 v d m V k Q 2 9 s d W 1 u c z E u e + C 4 o e C 4 u e C 4 p e C 4 h O C 5 i O C 4 s i A o X H U w M D I 3 M D A w I O C 4 m u C 4 s u C 4 l y k s M T B 9 J n F 1 b 3 Q 7 X S w m c X V v d D t S Z W x h d G l v b n N o a X B J b m Z v J n F 1 b 3 Q 7 O l t d f S 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E Y X R h M 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D a G F u Z 2 V k J T I w V H l w Z T w v S X R l b V B h d G g + P C 9 J d G V t T G 9 j Y X R p b 2 4 + P F N 0 Y W J s Z U V u d H J p Z X M g L z 4 8 L 0 l 0 Z W 0 + P E l 0 Z W 0 + P E l 0 Z W 1 M b 2 N h d G l v b j 4 8 S X R l b V R 5 c G U + R m 9 y b X V s Y T w v S X R l b V R 5 c G U + P E l 0 Z W 1 Q Y X R o P l N l Y 3 R p b 2 4 x L 1 R h Y m x l J T I w M T A 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M 5 M j g y N z N a I i A v P j x F b n R y e S B U e X B l P S J S Z W x h d G l v b n N o a X B J b m Z v Q 2 9 u d G F p b m V y I i B W Y W x 1 Z T 0 i c 3 s m c X V v d D t j b 2 x 1 b W 5 D b 3 V u d C Z x d W 9 0 O z o x M S w m c X V v d D t r Z X l D b 2 x 1 b W 5 O Y W 1 l c y Z x d W 9 0 O z p b X S w m c X V v d D t x d W V y e V J l b G F 0 a W 9 u c 2 h p c H M m c X V v d D s 6 W 1 0 s J n F 1 b 3 Q 7 Y 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0 N v b H V t b k N v d W 5 0 J n F 1 b 3 Q 7 O j E x L C Z x d W 9 0 O 0 t l e U N v b H V t b k 5 h b W V z J n F 1 b 3 Q 7 O l t d L C Z x d W 9 0 O 0 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S Z W x h d G l v b n N o a X B J b m Z v J n F 1 b 3 Q 7 O l t d f S I g L z 4 8 L 1 N 0 Y W J s Z U V u d H J p Z X M + P C 9 J d G V t P j x J d G V t P j x J d G V t T G 9 j Y X R p b 2 4 + P E l 0 Z W 1 U e X B l P k Z v c m 1 1 b G E 8 L 0 l 0 Z W 1 U e X B l P j x J d G V t U G F 0 a D 5 T Z W N 0 a W 9 u M S 9 U Y W J s Z S U y M D E w J T I w K D Q p L 1 N v d X J j Z T w v S X R l b V B h d G g + P C 9 J d G V t T G 9 j Y X R p b 2 4 + P F N 0 Y W J s Z U V u d H J p Z X M g L z 4 8 L 0 l 0 Z W 0 + P E l 0 Z W 0 + P E l 0 Z W 1 M b 2 N h d G l v b j 4 8 S X R l b V R 5 c G U + R m 9 y b X V s Y T w v S X R l b V R 5 c G U + P E l 0 Z W 1 Q Y X R o P l N l Y 3 R p b 2 4 x L 1 R h Y m x l J T I w M T A l M j A o N C k v R G F 0 Y T E w P C 9 J d G V t U G F 0 a D 4 8 L 0 l 0 Z W 1 M b 2 N h d G l v b j 4 8 U 3 R h Y m x l R W 5 0 c m l l c y A v P j w v S X R l b T 4 8 S X R l b T 4 8 S X R l b U x v Y 2 F 0 a W 9 u P j x J d G V t V H l w Z T 5 G b 3 J t d W x h P C 9 J d G V t V H l w Z T 4 8 S X R l b V B h d G g + U 2 V j d G l v b j E v V G F i b G U l M j A x M C U y M C g 0 K S 9 D a G F u Z 2 V k J T I w V H l w Z T w v S X R l b V B h d G g + P C 9 J d G V t T G 9 j Y X R p b 2 4 + P F N 0 Y W J s Z U V u d H J p Z X M g L z 4 8 L 0 l 0 Z W 0 + P E l 0 Z W 0 + P E l 0 Z W 1 M b 2 N h d G l v b j 4 8 S X R l b V R 5 c G U + R m 9 y b X V s Y T w v S X R l b V R 5 c G U + P E l 0 Z W 1 Q Y X R o P l N l Y 3 R p b 2 4 x L 1 R h Y m x l J T I w M y 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S 4 0 O D E 4 N D c x W i I g L z 4 8 R W 5 0 c n k g V H l w Z T 0 i U m V s Y X R p b 2 5 z a G l w S W 5 m b 0 N v b n R h a W 5 l c i I g V m F s d W U 9 I n N 7 J n F 1 b 3 Q 7 Y 2 9 s d W 1 u Q 2 9 1 b n Q m c X V v d D s 6 M T E s J n F 1 b 3 Q 7 a 2 V 5 Q 2 9 s d W 1 u T m F t Z X M m c X V v d D s 6 W 1 0 s J n F 1 b 3 Q 7 c X V l c n l S Z W x h d G l v b n N o a X B z J n F 1 b 3 Q 7 O l t d L C Z x d W 9 0 O 2 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Q 2 9 s d W 1 u Q 2 9 1 b n Q m c X V v d D s 6 M T E s J n F 1 b 3 Q 7 S 2 V 5 Q 2 9 s d W 1 u T m F t Z X M m c X V v d D s 6 W 1 0 s J n F 1 b 3 Q 7 Q 2 9 s d W 1 u S W R l b n R p d G l l c y Z x d W 9 0 O z p b J n F 1 b 3 Q 7 U 2 V j d G l v b j E v V G F i b G U g M y 9 B d X R v U m V t b 3 Z l Z E N v b H V t b n M x L n v g u K v g u K X g u L H g u I H g u J f g u K P g u L H g u J 7 g u K L g u Y w s M H 0 m c X V v d D s s J n F 1 b 3 Q 7 U 2 V j d G l v b j E v V G F i b G U g M y 9 B d X R v U m V t b 3 Z l Z E N v b H V t b n M x L n v g u Y D g u J v g u L T g u J Q s M X 0 m c X V v d D s s J n F 1 b 3 Q 7 U 2 V j d G l v b j E v V G F i b G U g M y 9 B d X R v U m V t b 3 Z l Z E N v b H V t b n M x L n v g u K r g u L n g u I f g u K r g u L j g u J Q s M n 0 m c X V v d D s s J n F 1 b 3 Q 7 U 2 V j d G l v b j E v V G F i b G U g M y 9 B d X R v U m V t b 3 Z l Z E N v b H V t b n M x L n v g u J X g u Y j g u L P g u K r g u L j g u J Q s M 3 0 m c X V v d D s s J n F 1 b 3 Q 7 U 2 V j d G l v b j E v V G F i b G U g M y 9 B d X R v U m V t b 3 Z l Z E N v b H V t b n M x L n v g u K X g u Y j g u L L g u K r g u L j g u J Q s N H 0 m c X V v d D s s J n F 1 b 3 Q 7 U 2 V j d G l v b j E v V G F i b G U g M y 9 B d X R v U m V t b 3 Z l Z E N v b H V t b n M x L n v g u Y D g u J v g u K X g u L X g u Y j g u K L g u J k g 4 L m B 4 L i b 4 L i l 4 L i H L D V 9 J n F 1 b 3 Q 7 L C Z x d W 9 0 O 1 N l Y 3 R p b 2 4 x L 1 R h Y m x l I D M v Q X V 0 b 1 J l b W 9 2 Z W R D b 2 x 1 b W 5 z M S 5 7 J e C 5 g O C 4 m + C 4 p e C 4 t e C 5 i O C 4 o u C 4 m S D g u Y H g u J v g u K X g u I c s N n 0 m c X V v d D s s J n F 1 b 3 Q 7 U 2 V j d G l v b j E v V G F i b G U g M y 9 B d X R v U m V t b 3 Z l Z E N v b H V t b n M x L n v g u Y D g u K r g u J n g u K 0 g 4 L i L 4 L i 3 4 L m J 4 L i t L D d 9 J n F 1 b 3 Q 7 L C Z x d W 9 0 O 1 N l Y 3 R p b 2 4 x L 1 R h Y m x l I D M v Q X V 0 b 1 J l b W 9 2 Z W R D b 2 x 1 b W 5 z M S 5 7 4 L m A 4 L i q 4 L i Z 4 L i t I O C 4 g u C 4 s u C 4 o i w 4 f S Z x d W 9 0 O y w m c X V v d D t T Z W N 0 a W 9 u M S 9 U Y W J s Z S A z L 0 F 1 d G 9 S Z W 1 v d m V k Q 2 9 s d W 1 u c z E u e + C 4 m + C 4 o + C 4 t O C 4 o e C 4 s u C 4 k y A o 4 L i r 4 L i 4 4 L m J 4 L i Z K S w 5 f S Z x d W 9 0 O y w m c X V v d D t T Z W N 0 a W 9 u M S 9 U Y W J s Z S A z L 0 F 1 d G 9 S Z W 1 v d m V k Q 2 9 s d W 1 u c z E u e + C 4 o e C 4 u e C 4 p e C 4 h O C 5 i O C 4 s i A o X H U w M D I 3 M D A w I O C 4 m u C 4 s u C 4 l y k s M T B 9 J n F 1 b 3 Q 7 X S w m c X V v d D t S Z W x h d G l v b n N o a X B J b m Z v J n F 1 b 3 Q 7 O l t d f S I g L z 4 8 L 1 N 0 Y W J s Z U V u d H J p Z X M + P C 9 J d G V t P j x J d G V t P j x J d G V t T G 9 j Y X R p b 2 4 + P E l 0 Z W 1 U e X B l P k Z v c m 1 1 b G E 8 L 0 l 0 Z W 1 U e X B l P j x J d G V t U G F 0 a D 5 T Z W N 0 a W 9 u M S 9 U Y W J s Z S U y M D M l M j A o N C k v U 2 9 1 c m N l P C 9 J d G V t U G F 0 a D 4 8 L 0 l 0 Z W 1 M b 2 N h d G l v b j 4 8 U 3 R h Y m x l R W 5 0 c m l l c y A v P j w v S X R l b T 4 8 S X R l b T 4 8 S X R l b U x v Y 2 F 0 a W 9 u P j x J d G V t V H l w Z T 5 G b 3 J t d W x h P C 9 J d G V t V H l w Z T 4 8 S X R l b V B h d G g + U 2 V j d G l v b j E v V G F i b G U l M j A z J T I w K D Q p L 0 R h d G E z P C 9 J d G V t U G F 0 a D 4 8 L 0 l 0 Z W 1 M b 2 N h d G l v b j 4 8 U 3 R h Y m x l R W 5 0 c m l l c y A v P j w v S X R l b T 4 8 S X R l b T 4 8 S X R l b U x v Y 2 F 0 a W 9 u P j x J d G V t V H l w Z T 5 G b 3 J t d W x h P C 9 J d G V t V H l w Z T 4 8 S X R l b V B h d G g + U 2 V j d G l v b j E v V G F i b G U l M j A z J T I w K D Q p L 0 N o Y W 5 n Z W Q l M j B U e X B l P C 9 J d G V t U G F 0 a D 4 8 L 0 l 0 Z W 1 M b 2 N h d G l v b j 4 8 U 3 R h Y m x l R W 5 0 c m l l c y A v P j w v S X R l b T 4 8 S X R l b T 4 8 S X R l b U x v Y 2 F 0 a W 9 u P j x J d G V t V H l w Z T 5 G b 3 J t d W x h P C 9 J d G V t V H l w Z T 4 8 S X R l b V B h d G g + U 2 V j d G l v b j E v V G F i b G U l M j A 0 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U 1 N T k y M D l a I i A v P j x F b n R y e S B U e X B l P S J S Z W x h d G l v b n N o a X B J b m Z v Q 2 9 u d G F p b m V y I i B W Y W x 1 Z T 0 i c 3 s m c X V v d D t j b 2 x 1 b W 5 D b 3 V u d C Z x d W 9 0 O z o x M S w m c X V v d D t r Z X l D b 2 x 1 b W 5 O Y W 1 l c y Z x d W 9 0 O z p b X S w m c X V v d D t x d W V y e V J l b G F 0 a W 9 u c 2 h p c H M m c X V v d D s 6 W 1 0 s J n F 1 b 3 Q 7 Y 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D b 2 x 1 b W 5 D b 3 V u d C Z x d W 9 0 O z o x M S w m c X V v d D t L Z X l D b 2 x 1 b W 5 O Y W 1 l c y Z x d W 9 0 O z p b X S w m c X V v d D t D b 2 x 1 b W 5 J Z G V u d G l 0 a W V z J n F 1 b 3 Q 7 O l s m c X V v d D t T Z W N 0 a W 9 u M S 9 U Y W J s Z S A 0 L 0 F 1 d G 9 S Z W 1 v d m V k Q 2 9 s d W 1 u c z E u e + C 4 q + C 4 p e C 4 s e C 4 g e C 4 l + C 4 o + C 4 s e C 4 n u C 4 o u C 5 j C w w f S Z x d W 9 0 O y w m c X V v d D t T Z W N 0 a W 9 u M S 9 U Y W J s Z S A 0 L 0 F 1 d G 9 S Z W 1 v d m V k Q 2 9 s d W 1 u c z E u e + C 5 g O C 4 m + C 4 t O C 4 l C w x f S Z x d W 9 0 O y w m c X V v d D t T Z W N 0 a W 9 u M S 9 U Y W J s Z S A 0 L 0 F 1 d G 9 S Z W 1 v d m V k Q 2 9 s d W 1 u c z E u e + C 4 q u C 4 u e C 4 h + C 4 q u C 4 u O C 4 l C w y f S Z x d W 9 0 O y w m c X V v d D t T Z W N 0 a W 9 u M S 9 U Y W J s Z S A 0 L 0 F 1 d G 9 S Z W 1 v d m V k Q 2 9 s d W 1 u c z E u e + C 4 l e C 5 i O C 4 s + C 4 q u C 4 u O C 4 l C w z f S Z x d W 9 0 O y w m c X V v d D t T Z W N 0 a W 9 u M S 9 U Y W J s Z S A 0 L 0 F 1 d G 9 S Z W 1 v d m V k Q 2 9 s d W 1 u c z E u e + C 4 p e C 5 i O C 4 s u C 4 q u C 4 u O C 4 l C w 0 f S Z x d W 9 0 O y w m c X V v d D t T Z W N 0 a W 9 u M S 9 U Y W J s Z S A 0 L 0 F 1 d G 9 S Z W 1 v d m V k Q 2 9 s d W 1 u c z E u e + C 5 g O C 4 m + C 4 p e C 4 t e C 5 i O C 4 o u C 4 m S D g u Y H g u J v g u K X g u I c s N X 0 m c X V v d D s s J n F 1 b 3 Q 7 U 2 V j d G l v b j E v V G F i b G U g N C 9 B d X R v U m V t b 3 Z l Z E N v b H V t b n M x L n s l 4 L m A 4 L i b 4 L i l 4 L i 1 4 L m I 4 L i i 4 L i Z I O C 5 g e C 4 m + C 4 p e C 4 h y w 2 f S Z x d W 9 0 O y w m c X V v d D t T Z W N 0 a W 9 u M S 9 U Y W J s Z S A 0 L 0 F 1 d G 9 S Z W 1 v d m V k Q 2 9 s d W 1 u c z E u e + C 5 g O C 4 q u C 4 m e C 4 r S D g u I v g u L f g u Y n g u K 0 s N 3 0 m c X V v d D s s J n F 1 b 3 Q 7 U 2 V j d G l v b j E v V G F i b G U g N C 9 B d X R v U m V t b 3 Z l Z E N v b H V t b n M x L n v g u Y D g u K r g u J n g u K 0 g 4 L i C 4 L i y 4 L i i L D h 9 J n F 1 b 3 Q 7 L C Z x d W 9 0 O 1 N l Y 3 R p b 2 4 x L 1 R h Y m x l I D Q v Q X V 0 b 1 J l b W 9 2 Z W R D b 2 x 1 b W 5 z M S 5 7 4 L i b 4 L i j 4 L i 0 4 L i h 4 L i y 4 L i T I C j g u K v g u L j g u Y n g u J k p L D l 9 J n F 1 b 3 Q 7 L C Z x d W 9 0 O 1 N l Y 3 R p b 2 4 x L 1 R h Y m x l I D Q v Q X V 0 b 1 J l b W 9 2 Z W R D b 2 x 1 b W 5 z M S 5 7 4 L i h 4 L i 5 4 L i l 4 L i E 4 L m I 4 L i y I C h c d T A w M j c w M D A g 4 L i a 4 L i y 4 L i X K S w x M H 0 m c X V v d D t d L C Z x d W 9 0 O 1 J l b G F 0 a W 9 u c 2 h p c E l u Z m 8 m c X V v d D s 6 W 1 1 9 I i A v P j w v U 3 R h Y m x l R W 5 0 c m l l c z 4 8 L 0 l 0 Z W 0 + P E l 0 Z W 0 + P E l 0 Z W 1 M b 2 N h d G l v b j 4 8 S X R l b V R 5 c G U + R m 9 y b X V s Y T w v S X R l b V R 5 c G U + P E l 0 Z W 1 Q Y X R o P l N l Y 3 R p b 2 4 x L 1 R h Y m x l J T I w N C U y M C g 0 K S 9 T b 3 V y Y 2 U 8 L 0 l 0 Z W 1 Q Y X R o P j w v S X R l b U x v Y 2 F 0 a W 9 u P j x T d G F i b G V F b n R y a W V z I C 8 + P C 9 J d G V t P j x J d G V t P j x J d G V t T G 9 j Y X R p b 2 4 + P E l 0 Z W 1 U e X B l P k Z v c m 1 1 b G E 8 L 0 l 0 Z W 1 U e X B l P j x J d G V t U G F 0 a D 5 T Z W N 0 a W 9 u M S 9 U Y W J s Z S U y M D Q l M j A o N C k v R G F 0 Y T Q 8 L 0 l 0 Z W 1 Q Y X R o P j w v S X R l b U x v Y 2 F 0 a W 9 u P j x T d G F i b G V F b n R y a W V z I C 8 + P C 9 J d G V t P j x J d G V t P j x J d G V t T G 9 j Y X R p b 2 4 + P E l 0 Z W 1 U e X B l P k Z v c m 1 1 b G E 8 L 0 l 0 Z W 1 U e X B l P j x J d G V t U G F 0 a D 5 T Z W N 0 a W 9 u M S 9 U Y W J s Z S U y M D Q l M j A o N C k v Q 2 h h b m d l Z C U y M F R 5 c G U 8 L 0 l 0 Z W 1 Q Y X R o P j w v S X R l b U x v Y 2 F 0 a W 9 u P j x T d G F i b G V F b n R y a W V z I C 8 + P C 9 J d G V t P j x J d G V t P j x J d G V t T G 9 j Y X R p b 2 4 + P E l 0 Z W 1 U e X B l P k Z v c m 1 1 b G E 8 L 0 l 0 Z W 1 U e X B l P j x J d G V t U G F 0 a D 5 T Z W N 0 a W 9 u M S 9 U Y W J s Z S U y M D U 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N j Q y M T c 1 M V o i I C 8 + P E V u d H J 5 I F R 5 c G U 9 I l J l b G F 0 a W 9 u c 2 h p c E l u Z m 9 D b 2 5 0 Y W l u Z X I i I F Z h b H V l P S J z e y Z x d W 9 0 O 2 N v b H V t b k N v d W 5 0 J n F 1 b 3 Q 7 O j E x L C Z x d W 9 0 O 2 t l e U N v b H V t b k 5 h b W V z J n F 1 b 3 Q 7 O l t d L C Z x d W 9 0 O 3 F 1 Z X J 5 U m V s Y X R p b 2 5 z a G l w c y Z x d W 9 0 O z p b X S w m c X V v d D t j 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0 N v b H V t b k N v d W 5 0 J n F 1 b 3 Q 7 O j E x L C Z x d W 9 0 O 0 t l e U N v b H V t b k 5 h b W V z J n F 1 b 3 Q 7 O l t d L C Z x d W 9 0 O 0 N v b H V t b k l k Z W 5 0 a X R p Z X M m c X V v d D s 6 W y Z x d W 9 0 O 1 N l Y 3 R p b 2 4 x L 1 R h Y m x l I D U v Q X V 0 b 1 J l b W 9 2 Z W R D b 2 x 1 b W 5 z M S 5 7 4 L i r 4 L i l 4 L i x 4 L i B 4 L i X 4 L i j 4 L i x 4 L i e 4 L i i 4 L m M L D B 9 J n F 1 b 3 Q 7 L C Z x d W 9 0 O 1 N l Y 3 R p b 2 4 x L 1 R h Y m x l I D U v Q X V 0 b 1 J l b W 9 2 Z W R D b 2 x 1 b W 5 z M S 5 7 4 L m A 4 L i b 4 L i 0 4 L i U L D F 9 J n F 1 b 3 Q 7 L C Z x d W 9 0 O 1 N l Y 3 R p b 2 4 x L 1 R h Y m x l I D U v Q X V 0 b 1 J l b W 9 2 Z W R D b 2 x 1 b W 5 z M S 5 7 4 L i q 4 L i 5 4 L i H 4 L i q 4 L i 4 4 L i U L D J 9 J n F 1 b 3 Q 7 L C Z x d W 9 0 O 1 N l Y 3 R p b 2 4 x L 1 R h Y m x l I D U v Q X V 0 b 1 J l b W 9 2 Z W R D b 2 x 1 b W 5 z M S 5 7 4 L i V 4 L m I 4 L i z 4 L i q 4 L i 4 4 L i U L D N 9 J n F 1 b 3 Q 7 L C Z x d W 9 0 O 1 N l Y 3 R p b 2 4 x L 1 R h Y m x l I D U v Q X V 0 b 1 J l b W 9 2 Z W R D b 2 x 1 b W 5 z M S 5 7 4 L i l 4 L m I 4 L i y 4 L i q 4 L i 4 4 L i U L D R 9 J n F 1 b 3 Q 7 L C Z x d W 9 0 O 1 N l Y 3 R p b 2 4 x L 1 R h Y m x l I D U v Q X V 0 b 1 J l b W 9 2 Z W R D b 2 x 1 b W 5 z M S 5 7 4 L m A 4 L i b 4 L i l 4 L i 1 4 L m I 4 L i i 4 L i Z I O C 5 g e C 4 m + C 4 p e C 4 h y w 1 f S Z x d W 9 0 O y w m c X V v d D t T Z W N 0 a W 9 u M S 9 U Y W J s Z S A 1 L 0 F 1 d G 9 S Z W 1 v d m V k Q 2 9 s d W 1 u c z E u e y X g u Y D g u J v g u K X g u L X g u Y j g u K L g u J k g 4 L m B 4 L i b 4 L i l 4 L i H L D Z 9 J n F 1 b 3 Q 7 L C Z x d W 9 0 O 1 N l Y 3 R p b 2 4 x L 1 R h Y m x l I D U v Q X V 0 b 1 J l b W 9 2 Z W R D b 2 x 1 b W 5 z M S 5 7 4 L m A 4 L i q 4 L i Z 4 L i t I O C 4 i + C 4 t + C 5 i e C 4 r S w 3 f S Z x d W 9 0 O y w m c X V v d D t T Z W N 0 a W 9 u M S 9 U Y W J s Z S A 1 L 0 F 1 d G 9 S Z W 1 v d m V k Q 2 9 s d W 1 u c z E u e + C 5 g O C 4 q u C 4 m e C 4 r S D g u I L g u L L g u K I s O H 0 m c X V v d D s s J n F 1 b 3 Q 7 U 2 V j d G l v b j E v V G F i b G U g N S 9 B d X R v U m V t b 3 Z l Z E N v b H V t b n M x L n v g u J v g u K P g u L T g u K H g u L L g u J M g K O C 4 q + C 4 u O C 5 i e C 4 m S k s O X 0 m c X V v d D s s J n F 1 b 3 Q 7 U 2 V j d G l v b j E v V G F i b G U g N S 9 B d X R v U m V t b 3 Z l Z E N v b H V t b n M x L n v g u K H g u L n g u K X g u I T g u Y j g u L I g K F x 1 M D A y N z A w M C D g u J r g u L L g u J c p L D E w f S Z x d W 9 0 O 1 0 s J n F 1 b 3 Q 7 U m V s Y X R p b 2 5 z a G l w S W 5 m b y Z x d W 9 0 O z p b X X 0 i I C 8 + P C 9 T d G F i b G V F b n R y a W V z P j w v S X R l b T 4 8 S X R l b T 4 8 S X R l b U x v Y 2 F 0 a W 9 u P j x J d G V t V H l w Z T 5 G b 3 J t d W x h P C 9 J d G V t V H l w Z T 4 8 S X R l b V B h d G g + U 2 V j d G l v b j E v V G F i b G U l M j A 1 J T I w K D Q p L 1 N v d X J j Z T w v S X R l b V B h d G g + P C 9 J d G V t T G 9 j Y X R p b 2 4 + P F N 0 Y W J s Z U V u d H J p Z X M g L z 4 8 L 0 l 0 Z W 0 + P E l 0 Z W 0 + P E l 0 Z W 1 M b 2 N h d G l v b j 4 8 S X R l b V R 5 c G U + R m 9 y b X V s Y T w v S X R l b V R 5 c G U + P E l 0 Z W 1 Q Y X R o P l N l Y 3 R p b 2 4 x L 1 R h Y m x l J T I w N S U y M C g 0 K S 9 E Y X R h N T w v S X R l b V B h d G g + P C 9 J d G V t T G 9 j Y X R p b 2 4 + P F N 0 Y W J s Z U V u d H J p Z X M g L z 4 8 L 0 l 0 Z W 0 + P E l 0 Z W 0 + P E l 0 Z W 1 M b 2 N h d G l v b j 4 8 S X R l b V R 5 c G U + R m 9 y b X V s Y T w v S X R l b V R 5 c G U + P E l 0 Z W 1 Q Y X R o P l N l Y 3 R p b 2 4 x L 1 R h Y m x l J T I w N S U y M C g 0 K S 9 D a G F u Z 2 V k J T I w V H l w Z T w v S X R l b V B h d G g + P C 9 J d G V t T G 9 j Y X R p b 2 4 + P F N 0 Y W J s Z U V u d H J p Z X M g L z 4 8 L 0 l 0 Z W 0 + P E l 0 Z W 0 + P E l 0 Z W 1 M b 2 N h d G l v b j 4 8 S X R l b V R 5 c G U + R m 9 y b X V s Y T w v S X R l b V R 5 c G U + P E l 0 Z W 1 Q Y X R o P l N l Y 3 R p b 2 4 x L 1 R h Y m x l J T I w N i 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S 4 3 M T Y 0 M T Y z W i I g L z 4 8 R W 5 0 c n k g V H l w Z T 0 i U m V s Y X R p b 2 5 z a G l w S W 5 m b 0 N v b n R h a W 5 l c i I g V m F s d W U 9 I n N 7 J n F 1 b 3 Q 7 Y 2 9 s d W 1 u Q 2 9 1 b n Q m c X V v d D s 6 M T E s J n F 1 b 3 Q 7 a 2 V 5 Q 2 9 s d W 1 u T m F t Z X M m c X V v d D s 6 W 1 0 s J n F 1 b 3 Q 7 c X V l c n l S Z W x h d G l v b n N o a X B z J n F 1 b 3 Q 7 O l t d L C Z x d W 9 0 O 2 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Q 2 9 s d W 1 u Q 2 9 1 b n Q m c X V v d D s 6 M T E s J n F 1 b 3 Q 7 S 2 V 5 Q 2 9 s d W 1 u T m F t Z X M m c X V v d D s 6 W 1 0 s J n F 1 b 3 Q 7 Q 2 9 s d W 1 u S W R l b n R p d G l l c y Z x d W 9 0 O z p b J n F 1 b 3 Q 7 U 2 V j d G l v b j E v V G F i b G U g N i 9 B d X R v U m V t b 3 Z l Z E N v b H V t b n M x L n v g u K v g u K X g u L H g u I H g u J f g u K P g u L H g u J 7 g u K L g u Y w s M H 0 m c X V v d D s s J n F 1 b 3 Q 7 U 2 V j d G l v b j E v V G F i b G U g N i 9 B d X R v U m V t b 3 Z l Z E N v b H V t b n M x L n v g u Y D g u J v g u L T g u J Q s M X 0 m c X V v d D s s J n F 1 b 3 Q 7 U 2 V j d G l v b j E v V G F i b G U g N i 9 B d X R v U m V t b 3 Z l Z E N v b H V t b n M x L n v g u K r g u L n g u I f g u K r g u L j g u J Q s M n 0 m c X V v d D s s J n F 1 b 3 Q 7 U 2 V j d G l v b j E v V G F i b G U g N i 9 B d X R v U m V t b 3 Z l Z E N v b H V t b n M x L n v g u J X g u Y j g u L P g u K r g u L j g u J Q s M 3 0 m c X V v d D s s J n F 1 b 3 Q 7 U 2 V j d G l v b j E v V G F i b G U g N i 9 B d X R v U m V t b 3 Z l Z E N v b H V t b n M x L n v g u K X g u Y j g u L L g u K r g u L j g u J Q s N H 0 m c X V v d D s s J n F 1 b 3 Q 7 U 2 V j d G l v b j E v V G F i b G U g N i 9 B d X R v U m V t b 3 Z l Z E N v b H V t b n M x L n v g u Y D g u J v g u K X g u L X g u Y j g u K L g u J k g 4 L m B 4 L i b 4 L i l 4 L i H L D V 9 J n F 1 b 3 Q 7 L C Z x d W 9 0 O 1 N l Y 3 R p b 2 4 x L 1 R h Y m x l I D Y v Q X V 0 b 1 J l b W 9 2 Z W R D b 2 x 1 b W 5 z M S 5 7 J e C 5 g O C 4 m + C 4 p e C 4 t e C 5 i O C 4 o u C 4 m S D g u Y H g u J v g u K X g u I c s N n 0 m c X V v d D s s J n F 1 b 3 Q 7 U 2 V j d G l v b j E v V G F i b G U g N i 9 B d X R v U m V t b 3 Z l Z E N v b H V t b n M x L n v g u Y D g u K r g u J n g u K 0 g 4 L i L 4 L i 3 4 L m J 4 L i t L D d 9 J n F 1 b 3 Q 7 L C Z x d W 9 0 O 1 N l Y 3 R p b 2 4 x L 1 R h Y m x l I D Y v Q X V 0 b 1 J l b W 9 2 Z W R D b 2 x 1 b W 5 z M S 5 7 4 L m A 4 L i q 4 L i Z 4 L i t I O C 4 g u C 4 s u C 4 o i w 4 f S Z x d W 9 0 O y w m c X V v d D t T Z W N 0 a W 9 u M S 9 U Y W J s Z S A 2 L 0 F 1 d G 9 S Z W 1 v d m V k Q 2 9 s d W 1 u c z E u e + C 4 m + C 4 o + C 4 t O C 4 o e C 4 s u C 4 k y A o 4 L i r 4 L i 4 4 L m J 4 L i Z K S w 5 f S Z x d W 9 0 O y w m c X V v d D t T Z W N 0 a W 9 u M S 9 U Y W J s Z S A 2 L 0 F 1 d G 9 S Z W 1 v d m V k Q 2 9 s d W 1 u c z E u e + C 4 o e C 4 u e C 4 p e C 4 h O C 5 i O C 4 s i A o X H U w M D I 3 M D A w I O C 4 m u C 4 s u C 4 l y k s M T B 9 J n F 1 b 3 Q 7 X S w m c X V v d D t S Z W x h d G l v b n N o a X B J b m Z v J n F 1 b 3 Q 7 O l t d f S I g L z 4 8 L 1 N 0 Y W J s Z U V u d H J p Z X M + P C 9 J d G V t P j x J d G V t P j x J d G V t T G 9 j Y X R p b 2 4 + P E l 0 Z W 1 U e X B l P k Z v c m 1 1 b G E 8 L 0 l 0 Z W 1 U e X B l P j x J d G V t U G F 0 a D 5 T Z W N 0 a W 9 u M S 9 U Y W J s Z S U y M D Y l M j A o N C k v U 2 9 1 c m N l P C 9 J d G V t U G F 0 a D 4 8 L 0 l 0 Z W 1 M b 2 N h d G l v b j 4 8 U 3 R h Y m x l R W 5 0 c m l l c y A v P j w v S X R l b T 4 8 S X R l b T 4 8 S X R l b U x v Y 2 F 0 a W 9 u P j x J d G V t V H l w Z T 5 G b 3 J t d W x h P C 9 J d G V t V H l w Z T 4 8 S X R l b V B h d G g + U 2 V j d G l v b j E v V G F i b G U l M j A 2 J T I w K D Q p L 0 R h d G E 2 P C 9 J d G V t U G F 0 a D 4 8 L 0 l 0 Z W 1 M b 2 N h d G l v b j 4 8 U 3 R h Y m x l R W 5 0 c m l l c y A v P j w v S X R l b T 4 8 S X R l b T 4 8 S X R l b U x v Y 2 F 0 a W 9 u P j x J d G V t V H l w Z T 5 G b 3 J t d W x h P C 9 J d G V t V H l w Z T 4 8 S X R l b V B h d G g + U 2 V j d G l v b j E v V G F i b G U l M j A 2 J T I w K D Q p L 0 N o Y W 5 n Z W Q l M j B U e X B l P C 9 J d G V t U G F 0 a D 4 8 L 0 l 0 Z W 1 M b 2 N h d G l v b j 4 8 U 3 R h Y m x l R W 5 0 c m l l c y A v P j w v S X R l b T 4 8 S X R l b T 4 8 S X R l b U x v Y 2 F 0 a W 9 u P j x J d G V t V H l w Z T 5 G b 3 J t d W x h P C 9 J d G V t V H l w Z T 4 8 S X R l b V B h d G g + U 2 V j d G l v b j E v V G F i b G U l M j A 3 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c 5 N D Q y N D R a I i A v P j x F b n R y e S B U e X B l P S J S Z W x h d G l v b n N o a X B J b m Z v Q 2 9 u d G F p b m V y I i B W Y W x 1 Z T 0 i c 3 s m c X V v d D t j b 2 x 1 b W 5 D b 3 V u d C Z x d W 9 0 O z o x M S w m c X V v d D t r Z X l D b 2 x 1 b W 5 O Y W 1 l c y Z x d W 9 0 O z p b X S w m c X V v d D t x d W V y e V J l b G F 0 a W 9 u c 2 h p c H M m c X V v d D s 6 W 1 0 s J n F 1 b 3 Q 7 Y 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D b 2 x 1 b W 5 D b 3 V u d C Z x d W 9 0 O z o x M S w m c X V v d D t L Z X l D b 2 x 1 b W 5 O Y W 1 l c y Z x d W 9 0 O z p b X S w m c X V v d D t D b 2 x 1 b W 5 J Z G V u d G l 0 a W V z J n F 1 b 3 Q 7 O l s m c X V v d D t T Z W N 0 a W 9 u M S 9 U Y W J s Z S A 3 L 0 F 1 d G 9 S Z W 1 v d m V k Q 2 9 s d W 1 u c z E u e + C 4 q + C 4 p e C 4 s e C 4 g e C 4 l + C 4 o + C 4 s e C 4 n u C 4 o u C 5 j C w w f S Z x d W 9 0 O y w m c X V v d D t T Z W N 0 a W 9 u M S 9 U Y W J s Z S A 3 L 0 F 1 d G 9 S Z W 1 v d m V k Q 2 9 s d W 1 u c z E u e + C 5 g O C 4 m + C 4 t O C 4 l C w x f S Z x d W 9 0 O y w m c X V v d D t T Z W N 0 a W 9 u M S 9 U Y W J s Z S A 3 L 0 F 1 d G 9 S Z W 1 v d m V k Q 2 9 s d W 1 u c z E u e + C 4 q u C 4 u e C 4 h + C 4 q u C 4 u O C 4 l C w y f S Z x d W 9 0 O y w m c X V v d D t T Z W N 0 a W 9 u M S 9 U Y W J s Z S A 3 L 0 F 1 d G 9 S Z W 1 v d m V k Q 2 9 s d W 1 u c z E u e + C 4 l e C 5 i O C 4 s + C 4 q u C 4 u O C 4 l C w z f S Z x d W 9 0 O y w m c X V v d D t T Z W N 0 a W 9 u M S 9 U Y W J s Z S A 3 L 0 F 1 d G 9 S Z W 1 v d m V k Q 2 9 s d W 1 u c z E u e + C 4 p e C 5 i O C 4 s u C 4 q u C 4 u O C 4 l C w 0 f S Z x d W 9 0 O y w m c X V v d D t T Z W N 0 a W 9 u M S 9 U Y W J s Z S A 3 L 0 F 1 d G 9 S Z W 1 v d m V k Q 2 9 s d W 1 u c z E u e + C 5 g O C 4 m + C 4 p e C 4 t e C 5 i O C 4 o u C 4 m S D g u Y H g u J v g u K X g u I c s N X 0 m c X V v d D s s J n F 1 b 3 Q 7 U 2 V j d G l v b j E v V G F i b G U g N y 9 B d X R v U m V t b 3 Z l Z E N v b H V t b n M x L n s l 4 L m A 4 L i b 4 L i l 4 L i 1 4 L m I 4 L i i 4 L i Z I O C 5 g e C 4 m + C 4 p e C 4 h y w 2 f S Z x d W 9 0 O y w m c X V v d D t T Z W N 0 a W 9 u M S 9 U Y W J s Z S A 3 L 0 F 1 d G 9 S Z W 1 v d m V k Q 2 9 s d W 1 u c z E u e + C 5 g O C 4 q u C 4 m e C 4 r S D g u I v g u L f g u Y n g u K 0 s N 3 0 m c X V v d D s s J n F 1 b 3 Q 7 U 2 V j d G l v b j E v V G F i b G U g N y 9 B d X R v U m V t b 3 Z l Z E N v b H V t b n M x L n v g u Y D g u K r g u J n g u K 0 g 4 L i C 4 L i y 4 L i i L D h 9 J n F 1 b 3 Q 7 L C Z x d W 9 0 O 1 N l Y 3 R p b 2 4 x L 1 R h Y m x l I D c v Q X V 0 b 1 J l b W 9 2 Z W R D b 2 x 1 b W 5 z M S 5 7 4 L i b 4 L i j 4 L i 0 4 L i h 4 L i y 4 L i T I C j g u K v g u L j g u Y n g u J k p L D l 9 J n F 1 b 3 Q 7 L C Z x d W 9 0 O 1 N l Y 3 R p b 2 4 x L 1 R h Y m x l I D c v Q X V 0 b 1 J l b W 9 2 Z W R D b 2 x 1 b W 5 z M S 5 7 4 L i h 4 L i 5 4 L i l 4 L i E 4 L m I 4 L i y I C h c d T A w M j c w M D A g 4 L i a 4 L i y 4 L i X K S w x M H 0 m c X V v d D t d L C Z x d W 9 0 O 1 J l b G F 0 a W 9 u c 2 h p c E l u Z m 8 m c X V v d D s 6 W 1 1 9 I i A v P j w v U 3 R h Y m x l R W 5 0 c m l l c z 4 8 L 0 l 0 Z W 0 + P E l 0 Z W 0 + P E l 0 Z W 1 M b 2 N h d G l v b j 4 8 S X R l b V R 5 c G U + R m 9 y b X V s Y T w v S X R l b V R 5 c G U + P E l 0 Z W 1 Q Y X R o P l N l Y 3 R p b 2 4 x L 1 R h Y m x l J T I w N y U y M C g 0 K S 9 T b 3 V y Y 2 U 8 L 0 l 0 Z W 1 Q Y X R o P j w v S X R l b U x v Y 2 F 0 a W 9 u P j x T d G F i b G V F b n R y a W V z I C 8 + P C 9 J d G V t P j x J d G V t P j x J d G V t T G 9 j Y X R p b 2 4 + P E l 0 Z W 1 U e X B l P k Z v c m 1 1 b G E 8 L 0 l 0 Z W 1 U e X B l P j x J d G V t U G F 0 a D 5 T Z W N 0 a W 9 u M S 9 U Y W J s Z S U y M D c l M j A o N C k v R G F 0 Y T c 8 L 0 l 0 Z W 1 Q Y X R o P j w v S X R l b U x v Y 2 F 0 a W 9 u P j x T d G F i b G V F b n R y a W V z I C 8 + P C 9 J d G V t P j x J d G V t P j x J d G V t T G 9 j Y X R p b 2 4 + P E l 0 Z W 1 U e X B l P k Z v c m 1 1 b G E 8 L 0 l 0 Z W 1 U e X B l P j x J d G V t U G F 0 a D 5 T Z W N 0 a W 9 u M S 9 U Y W J s Z S U y M D c l M j A o N C k v Q 2 h h b m d l Z C U y M F R 5 c G U 8 L 0 l 0 Z W 1 Q Y X R o P j w v S X R l b U x v Y 2 F 0 a W 9 u P j x T d G F i b G V F b n R y a W V z I C 8 + P C 9 J d G V t P j x J d G V t P j x J d G V t T G 9 j Y X R p b 2 4 + P E l 0 Z W 1 U e X B l P k Z v c m 1 1 b G E 8 L 0 l 0 Z W 1 U e X B l P j x J d G V t U G F 0 a D 5 T Z W N 0 a W 9 u M S 9 U Y W J s Z S U y M D g 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T m F 2 a W d h d G l v b l N 0 Z X B O Y W 1 l I i B W Y W x 1 Z T 0 i c 0 5 h d m l n Y X R p b 2 4 i I C 8 + P E V u d H J 5 I F R 5 c G U 9 I k Z p b G x M Y X N 0 V X B k Y X R l Z C I g V m F s d W U 9 I m Q y M D I z L T A y L T A z V D E w O j M z O j Q 1 L j g y N j Y 3 N z h a 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U y M C g 0 K S 9 T b 3 V y Y 2 U 8 L 0 l 0 Z W 1 Q Y X R o P j w v S X R l b U x v Y 2 F 0 a W 9 u P j x T d G F i b G V F b n R y a W V z I C 8 + P C 9 J d G V t P j x J d G V t P j x J d G V t T G 9 j Y X R p b 2 4 + P E l 0 Z W 1 U e X B l P k Z v c m 1 1 b G E 8 L 0 l 0 Z W 1 U e X B l P j x J d G V t U G F 0 a D 5 T Z W N 0 a W 9 u M S 9 U Y W J s Z S U y M D g l M j A o N C k v R G F 0 Y T g 8 L 0 l 0 Z W 1 Q Y X R o P j w v S X R l b U x v Y 2 F 0 a W 9 u P j x T d G F i b G V F b n R y a W V z I C 8 + P C 9 J d G V t P j x J d G V t P j x J d G V t T G 9 j Y X R p b 2 4 + P E l 0 Z W 1 U e X B l P k Z v c m 1 1 b G E 8 L 0 l 0 Z W 1 U e X B l P j x J d G V t U G F 0 a D 5 T Z W N 0 a W 9 u M S 9 U Y W J s Z S U y M D g l M j A o N C k v Q 2 h h b m d l Z C U y M F R 5 c G U 8 L 0 l 0 Z W 1 Q Y X R o P j w v S X R l b U x v Y 2 F 0 a W 9 u P j x T d G F i b G V F b n R y a W V z I C 8 + P C 9 J d G V t P j x J d G V t P j x J d G V t T G 9 j Y X R p b 2 4 + P E l 0 Z W 1 U e X B l P k Z v c m 1 1 b G E 8 L 0 l 0 Z W 1 U e X B l P j x J d G V t U G F 0 a D 5 T Z W N 0 a W 9 u M S 9 U Y W J s Z S U y M D 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T m F 2 a W d h d G l v b l N 0 Z X B O Y W 1 l I i B W Y W x 1 Z T 0 i c 0 5 h d m l n Y X R p b 2 4 i I C 8 + P E V u d H J 5 I F R 5 c G U 9 I k Z p b G x M Y X N 0 V X B k Y X R l Z C I g V m F s d W U 9 I m Q y M D I z L T A y L T A z V D E w O j M z O j Q 1 L j k w M T E z N D R a I i A v P j x F b n R y e S B U e X B l P S J S Z W x h d G l v b n N o a X B J b m Z v Q 2 9 u d G F p b m V y I i B W Y W x 1 Z T 0 i c 3 s m c X V v d D t j b 2 x 1 b W 5 D b 3 V u d C Z x d W 9 0 O z o x M S w m c X V v d D t r Z X l D b 2 x 1 b W 5 O Y W 1 l c y Z x d W 9 0 O z p b X S w m c X V v d D t x d W V y e V J l b G F 0 a W 9 u c 2 h p c H M m c X V v d D s 6 W 1 0 s J n F 1 b 3 Q 7 Y 2 9 s d W 1 u S W R l b n R p d G l l c y Z x d W 9 0 O z p b J n F 1 b 3 Q 7 U 2 V j d G l v b j E v V G F i b G U g O S 9 B d X R v U m V t b 3 Z l Z E N v b H V t b n M x L n v g u K v g u K X g u L H g u I H g u J f g u K P g u L H g u J 7 g u K L g u Y w s M H 0 m c X V v d D s s J n F 1 b 3 Q 7 U 2 V j d G l v b j E v V G F i b G U g O S 9 B d X R v U m V t b 3 Z l Z E N v b H V t b n M x L n v g u Y D g u J v g u L T g u J Q s M X 0 m c X V v d D s s J n F 1 b 3 Q 7 U 2 V j d G l v b j E v V G F i b G U g O S 9 B d X R v U m V t b 3 Z l Z E N v b H V t b n M x L n v g u K r g u L n g u I f g u K r g u L j g u J Q s M n 0 m c X V v d D s s J n F 1 b 3 Q 7 U 2 V j d G l v b j E v V G F i b G U g O S 9 B d X R v U m V t b 3 Z l Z E N v b H V t b n M x L n v g u J X g u Y j g u L P g u K r g u L j g u J Q s M 3 0 m c X V v d D s s J n F 1 b 3 Q 7 U 2 V j d G l v b j E v V G F i b G U g O S 9 B d X R v U m V t b 3 Z l Z E N v b H V t b n M x L n v g u K X g u Y j g u L L g u K r g u L j g u J Q s N H 0 m c X V v d D s s J n F 1 b 3 Q 7 U 2 V j d G l v b j E v V G F i b G U g O S 9 B d X R v U m V t b 3 Z l Z E N v b H V t b n M x L n v g u Y D g u J v g u K X g u L X g u Y j g u K L g u J k g 4 L m B 4 L i b 4 L i l 4 L i H L D V 9 J n F 1 b 3 Q 7 L C Z x d W 9 0 O 1 N l Y 3 R p b 2 4 x L 1 R h Y m x l I D k v Q X V 0 b 1 J l b W 9 2 Z W R D b 2 x 1 b W 5 z M S 5 7 J e C 5 g O C 4 m + C 4 p e C 4 t e C 5 i O C 4 o u C 4 m S D g u Y H g u J v g u K X g u I c s N n 0 m c X V v d D s s J n F 1 b 3 Q 7 U 2 V j d G l v b j E v V G F i b G U g O S 9 B d X R v U m V t b 3 Z l Z E N v b H V t b n M x L n v g u Y D g u K r g u J n g u K 0 g 4 L i L 4 L i 3 4 L m J 4 L i t L D d 9 J n F 1 b 3 Q 7 L C Z x d W 9 0 O 1 N l Y 3 R p b 2 4 x L 1 R h Y m x l I D k v Q X V 0 b 1 J l b W 9 2 Z W R D b 2 x 1 b W 5 z M S 5 7 4 L m A 4 L i q 4 L i Z 4 L i t I O C 4 g u C 4 s u C 4 o i w 4 f S Z x d W 9 0 O y w m c X V v d D t T Z W N 0 a W 9 u M S 9 U Y W J s Z S A 5 L 0 F 1 d G 9 S Z W 1 v d m V k Q 2 9 s d W 1 u c z E u e + C 4 m + C 4 o + C 4 t O C 4 o e C 4 s u C 4 k y A o 4 L i r 4 L i 4 4 L m J 4 L i Z K S w 5 f S Z x d W 9 0 O y w m c X V v d D t T Z W N 0 a W 9 u M S 9 U Y W J s Z S A 5 L 0 F 1 d G 9 S Z W 1 v d m V k Q 2 9 s d W 1 u c z E u e + C 4 o e C 4 u e C 4 p e C 4 h O C 5 i O C 4 s i A o X H U w M D I 3 M D A w I O C 4 m u C 4 s u C 4 l y k s M T B 9 J n F 1 b 3 Q 7 X S w m c X V v d D t D b 2 x 1 b W 5 D b 3 V u d C Z x d W 9 0 O z o x M S w m c X V v d D t L Z X l D b 2 x 1 b W 5 O Y W 1 l c y Z x d W 9 0 O z p b X S w m c X V v d D t D 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1 J l b G F 0 a W 9 u c 2 h p c E l u Z m 8 m c X V v d D s 6 W 1 1 9 I i A v P j w v U 3 R h Y m x l R W 5 0 c m l l c z 4 8 L 0 l 0 Z W 0 + P E l 0 Z W 0 + P E l 0 Z W 1 M b 2 N h d G l v b j 4 8 S X R l b V R 5 c G U + R m 9 y b X V s Y T w v S X R l b V R 5 c G U + P E l 0 Z W 1 Q Y X R o P l N l Y 3 R p b 2 4 x L 1 R h Y m x l J T I w O S U y M C g 0 K S 9 T b 3 V y Y 2 U 8 L 0 l 0 Z W 1 Q Y X R o P j w v S X R l b U x v Y 2 F 0 a W 9 u P j x T d G F i b G V F b n R y a W V z I C 8 + P C 9 J d G V t P j x J d G V t P j x J d G V t T G 9 j Y X R p b 2 4 + P E l 0 Z W 1 U e X B l P k Z v c m 1 1 b G E 8 L 0 l 0 Z W 1 U e X B l P j x J d G V t U G F 0 a D 5 T Z W N 0 a W 9 u M S 9 U Y W J s Z S U y M D k l M j A o N C k v R G F 0 Y T k 8 L 0 l 0 Z W 1 Q Y X R o P j w v S X R l b U x v Y 2 F 0 a W 9 u P j x T d G F i b G V F b n R y a W V z I C 8 + P C 9 J d G V t P j x J d G V t P j x J d G V t T G 9 j Y X R p b 2 4 + P E l 0 Z W 1 U e X B l P k Z v c m 1 1 b G E 8 L 0 l 0 Z W 1 U e X B l P j x J d G V t U G F 0 a D 5 T Z W N 0 a W 9 u M S 9 U Y W J s Z S U y M D k l M j A o N C k v Q 2 h h b m d l Z C U y M F R 5 c G U 8 L 0 l 0 Z W 1 Q Y X R o P j w v S X R l b U x v Y 2 F 0 a W 9 u P j x T d G F i b G V F b n R y a W V z I C 8 + P C 9 J d G V t P j w v S X R l b X M + P C 9 M b 2 N h b F B h Y 2 t h Z 2 V N Z X R h Z G F 0 Y U Z p b G U + F g A A A F B L B Q Y A A A A A A A A A A A A A A A A A A A A A A A A m A Q A A A Q A A A N C M n d 8 B F d E R j H o A w E / C l + s B A A A A X y k p V Z J u r E q b 5 + O K q s 8 1 / A A A A A A C A A A A A A A Q Z g A A A A E A A C A A A A A Q E c u W t 5 z W v c K e I g j Q V y Y P U / J / b 0 X 6 5 K j U q l v p G d S C F g A A A A A O g A A A A A I A A C A A A A B e r Y 7 G m F I P l 7 y U P f u L I P b K P l N 9 j K s j f e d n R t p + j K / x k l A A A A B x t W 0 A i 9 r M v 1 + 1 5 T A W u Y z m 8 b x C A O W R q H 7 y e W 9 k j 7 m 6 8 E S y k n S 5 r D c H B T h a / N / O T 7 p D K z e 8 R 1 3 e Y k 5 J 0 p J p G j K o X N N b 2 5 I f a N F I 9 4 R l P f m 6 k U A A A A A 5 S n 4 P 3 f Q 6 N i n R Z p C 0 L k Z O M 4 E x B Q f Q 0 s p V 5 7 s H I r q b J Z W W 8 n H g V G M A l 5 J p t 7 D Y m 9 4 r l B F Z O Y x p y N V N c W 3 v d v 8 T < / D a t a M a s h u p > 
</file>

<file path=customXml/itemProps1.xml><?xml version="1.0" encoding="utf-8"?>
<ds:datastoreItem xmlns:ds="http://schemas.openxmlformats.org/officeDocument/2006/customXml" ds:itemID="{8FAD0B40-CBB2-405D-A286-34725312AE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vt:lpstr>
      <vt:lpstr>PLUS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Prapas Boonchuen</dc:creator>
  <cp:lastModifiedBy>Windows10</cp:lastModifiedBy>
  <dcterms:created xsi:type="dcterms:W3CDTF">2020-09-21T15:20:24Z</dcterms:created>
  <dcterms:modified xsi:type="dcterms:W3CDTF">2023-04-12T08:31:34Z</dcterms:modified>
</cp:coreProperties>
</file>