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5EF10B7B-0990-46B2-B812-1D0B4357C3BA}" xr6:coauthVersionLast="47" xr6:coauthVersionMax="47" xr10:uidLastSave="{00000000-0000-0000-0000-000000000000}"/>
  <bookViews>
    <workbookView xWindow="38280" yWindow="-120" windowWidth="29040" windowHeight="15720" xr2:uid="{8CEC28E5-56F2-4E7D-AEBF-DD8F66A9774C}"/>
  </bookViews>
  <sheets>
    <sheet name="BAM (ฝึก)"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0" i="1" l="1"/>
  <c r="Q611" i="1"/>
  <c r="Q609" i="1"/>
  <c r="M669" i="1" l="1"/>
  <c r="N668" i="1"/>
  <c r="N669" i="1" s="1"/>
  <c r="N670" i="1" s="1"/>
  <c r="M665" i="1"/>
  <c r="L665" i="1"/>
  <c r="M667" i="1" s="1"/>
  <c r="M664" i="1"/>
  <c r="N664" i="1" s="1"/>
  <c r="K661" i="1"/>
  <c r="L660" i="1"/>
  <c r="K657" i="1"/>
  <c r="J657" i="1"/>
  <c r="L656" i="1"/>
  <c r="M656" i="1" s="1"/>
  <c r="K656" i="1"/>
  <c r="I653" i="1"/>
  <c r="J652" i="1"/>
  <c r="K652" i="1" s="1"/>
  <c r="H649" i="1"/>
  <c r="I648" i="1"/>
  <c r="I649" i="1" s="1"/>
  <c r="I651" i="1" s="1"/>
  <c r="H645" i="1"/>
  <c r="H647" i="1" s="1"/>
  <c r="G645" i="1"/>
  <c r="J644" i="1"/>
  <c r="H644" i="1"/>
  <c r="I644" i="1" s="1"/>
  <c r="I645" i="1" s="1"/>
  <c r="F641" i="1"/>
  <c r="G640" i="1"/>
  <c r="G641" i="1" s="1"/>
  <c r="G643" i="1" s="1"/>
  <c r="F639" i="1"/>
  <c r="F637" i="1"/>
  <c r="E637" i="1"/>
  <c r="G636" i="1"/>
  <c r="F636" i="1"/>
  <c r="E633" i="1"/>
  <c r="D633" i="1"/>
  <c r="F632" i="1"/>
  <c r="E632" i="1"/>
  <c r="C629" i="1"/>
  <c r="D628" i="1"/>
  <c r="E628" i="1" s="1"/>
  <c r="B625" i="1"/>
  <c r="C624" i="1"/>
  <c r="D624" i="1" s="1"/>
  <c r="D625" i="1" s="1"/>
  <c r="O621" i="1"/>
  <c r="N621" i="1"/>
  <c r="P614" i="1"/>
  <c r="O608" i="1"/>
  <c r="N608" i="1"/>
  <c r="M608" i="1"/>
  <c r="L608" i="1"/>
  <c r="K608" i="1"/>
  <c r="J608" i="1"/>
  <c r="I608" i="1"/>
  <c r="H608" i="1"/>
  <c r="G608" i="1"/>
  <c r="F608" i="1"/>
  <c r="E608" i="1"/>
  <c r="D608" i="1"/>
  <c r="C608" i="1"/>
  <c r="B608" i="1"/>
  <c r="O606" i="1"/>
  <c r="N606" i="1"/>
  <c r="M606" i="1"/>
  <c r="L606" i="1"/>
  <c r="K606" i="1"/>
  <c r="J606" i="1"/>
  <c r="I606" i="1"/>
  <c r="H606" i="1"/>
  <c r="G606" i="1"/>
  <c r="F606" i="1"/>
  <c r="E606" i="1"/>
  <c r="D606" i="1"/>
  <c r="C606" i="1"/>
  <c r="B606" i="1"/>
  <c r="P592" i="1"/>
  <c r="O592" i="1"/>
  <c r="N592" i="1"/>
  <c r="M592" i="1"/>
  <c r="L592" i="1"/>
  <c r="K592" i="1"/>
  <c r="J592" i="1"/>
  <c r="I592" i="1"/>
  <c r="H592" i="1"/>
  <c r="G592" i="1"/>
  <c r="F592" i="1"/>
  <c r="E592" i="1"/>
  <c r="D592" i="1"/>
  <c r="C592" i="1"/>
  <c r="B592" i="1"/>
  <c r="P591" i="1"/>
  <c r="O591" i="1"/>
  <c r="N591" i="1"/>
  <c r="M591" i="1"/>
  <c r="L591" i="1"/>
  <c r="K591" i="1"/>
  <c r="J591" i="1"/>
  <c r="I591" i="1"/>
  <c r="H591" i="1"/>
  <c r="G591" i="1"/>
  <c r="F591" i="1"/>
  <c r="E591" i="1"/>
  <c r="D591" i="1"/>
  <c r="C591" i="1"/>
  <c r="B591" i="1"/>
  <c r="P590" i="1"/>
  <c r="O590" i="1"/>
  <c r="N590" i="1"/>
  <c r="M590" i="1"/>
  <c r="L590" i="1"/>
  <c r="K590" i="1"/>
  <c r="J590" i="1"/>
  <c r="I590" i="1"/>
  <c r="H590" i="1"/>
  <c r="G590" i="1"/>
  <c r="F590" i="1"/>
  <c r="E590" i="1"/>
  <c r="D590" i="1"/>
  <c r="C590" i="1"/>
  <c r="B590" i="1"/>
  <c r="P589" i="1"/>
  <c r="O589" i="1"/>
  <c r="N589" i="1"/>
  <c r="M589" i="1"/>
  <c r="L589" i="1"/>
  <c r="K589" i="1"/>
  <c r="J589" i="1"/>
  <c r="I589" i="1"/>
  <c r="H589" i="1"/>
  <c r="G589" i="1"/>
  <c r="F589" i="1"/>
  <c r="E589" i="1"/>
  <c r="D589" i="1"/>
  <c r="C589" i="1"/>
  <c r="B589" i="1"/>
  <c r="P587" i="1"/>
  <c r="O587" i="1"/>
  <c r="N587" i="1"/>
  <c r="M587" i="1"/>
  <c r="L587" i="1"/>
  <c r="K587" i="1"/>
  <c r="J587" i="1"/>
  <c r="I587" i="1"/>
  <c r="H587" i="1"/>
  <c r="G587" i="1"/>
  <c r="F587" i="1"/>
  <c r="E587" i="1"/>
  <c r="D587" i="1"/>
  <c r="C587" i="1"/>
  <c r="B587" i="1"/>
  <c r="P586" i="1"/>
  <c r="O586" i="1"/>
  <c r="N586" i="1"/>
  <c r="M586" i="1"/>
  <c r="L586" i="1"/>
  <c r="K586" i="1"/>
  <c r="J586" i="1"/>
  <c r="I586" i="1"/>
  <c r="H586" i="1"/>
  <c r="G586" i="1"/>
  <c r="F586" i="1"/>
  <c r="E586" i="1"/>
  <c r="D586" i="1"/>
  <c r="C586" i="1"/>
  <c r="B586" i="1"/>
  <c r="P585" i="1"/>
  <c r="O585" i="1"/>
  <c r="N585" i="1"/>
  <c r="M585" i="1"/>
  <c r="L585" i="1"/>
  <c r="K585" i="1"/>
  <c r="J585" i="1"/>
  <c r="I585" i="1"/>
  <c r="H585" i="1"/>
  <c r="G585" i="1"/>
  <c r="F585" i="1"/>
  <c r="E585" i="1"/>
  <c r="D585" i="1"/>
  <c r="C585" i="1"/>
  <c r="B585" i="1"/>
  <c r="P584" i="1"/>
  <c r="O584" i="1"/>
  <c r="N584" i="1"/>
  <c r="M584" i="1"/>
  <c r="L584" i="1"/>
  <c r="K584" i="1"/>
  <c r="J584" i="1"/>
  <c r="I584" i="1"/>
  <c r="H584" i="1"/>
  <c r="G584" i="1"/>
  <c r="F584" i="1"/>
  <c r="E584" i="1"/>
  <c r="D584" i="1"/>
  <c r="C584" i="1"/>
  <c r="B584" i="1"/>
  <c r="P582" i="1"/>
  <c r="O582" i="1"/>
  <c r="N582" i="1"/>
  <c r="M582" i="1"/>
  <c r="L582" i="1"/>
  <c r="K582" i="1"/>
  <c r="J582" i="1"/>
  <c r="I582" i="1"/>
  <c r="H582" i="1"/>
  <c r="G582" i="1"/>
  <c r="F582" i="1"/>
  <c r="E582" i="1"/>
  <c r="D582" i="1"/>
  <c r="C582" i="1"/>
  <c r="B582" i="1"/>
  <c r="P581" i="1"/>
  <c r="O581" i="1"/>
  <c r="N581" i="1"/>
  <c r="M581" i="1"/>
  <c r="L581" i="1"/>
  <c r="K581" i="1"/>
  <c r="J581" i="1"/>
  <c r="I581" i="1"/>
  <c r="H581" i="1"/>
  <c r="G581" i="1"/>
  <c r="F581" i="1"/>
  <c r="E581" i="1"/>
  <c r="D581" i="1"/>
  <c r="C581" i="1"/>
  <c r="B581" i="1"/>
  <c r="P580" i="1"/>
  <c r="O580" i="1"/>
  <c r="N580" i="1"/>
  <c r="M580" i="1"/>
  <c r="L580" i="1"/>
  <c r="K580" i="1"/>
  <c r="J580" i="1"/>
  <c r="I580" i="1"/>
  <c r="H580" i="1"/>
  <c r="G580" i="1"/>
  <c r="F580" i="1"/>
  <c r="E580" i="1"/>
  <c r="D580" i="1"/>
  <c r="C580" i="1"/>
  <c r="B580" i="1"/>
  <c r="P579" i="1"/>
  <c r="O579" i="1"/>
  <c r="N579" i="1"/>
  <c r="M579" i="1"/>
  <c r="L579" i="1"/>
  <c r="K579" i="1"/>
  <c r="J579" i="1"/>
  <c r="I579" i="1"/>
  <c r="H579" i="1"/>
  <c r="G579" i="1"/>
  <c r="F579" i="1"/>
  <c r="E579" i="1"/>
  <c r="D579" i="1"/>
  <c r="C579" i="1"/>
  <c r="B579" i="1"/>
  <c r="P577" i="1"/>
  <c r="O577" i="1"/>
  <c r="N577" i="1"/>
  <c r="M577" i="1"/>
  <c r="M571" i="1" s="1"/>
  <c r="L577" i="1"/>
  <c r="K577" i="1"/>
  <c r="J577" i="1"/>
  <c r="I577" i="1"/>
  <c r="H577" i="1"/>
  <c r="G577" i="1"/>
  <c r="F577" i="1"/>
  <c r="E577" i="1"/>
  <c r="D577" i="1"/>
  <c r="C577" i="1"/>
  <c r="B577" i="1"/>
  <c r="P576" i="1"/>
  <c r="O576" i="1"/>
  <c r="N576" i="1"/>
  <c r="M576" i="1"/>
  <c r="L576" i="1"/>
  <c r="K576" i="1"/>
  <c r="K570" i="1" s="1"/>
  <c r="J576" i="1"/>
  <c r="I576" i="1"/>
  <c r="H576" i="1"/>
  <c r="G576" i="1"/>
  <c r="F576" i="1"/>
  <c r="E576" i="1"/>
  <c r="D576" i="1"/>
  <c r="C576" i="1"/>
  <c r="C570" i="1" s="1"/>
  <c r="B576" i="1"/>
  <c r="P575" i="1"/>
  <c r="O575" i="1"/>
  <c r="N575" i="1"/>
  <c r="M575" i="1"/>
  <c r="L575" i="1"/>
  <c r="K575" i="1"/>
  <c r="J575" i="1"/>
  <c r="J569" i="1" s="1"/>
  <c r="I575" i="1"/>
  <c r="H575" i="1"/>
  <c r="G575" i="1"/>
  <c r="F575" i="1"/>
  <c r="E575" i="1"/>
  <c r="D575" i="1"/>
  <c r="D569" i="1" s="1"/>
  <c r="C575" i="1"/>
  <c r="C569" i="1" s="1"/>
  <c r="B575" i="1"/>
  <c r="B569" i="1" s="1"/>
  <c r="P574" i="1"/>
  <c r="O574" i="1"/>
  <c r="N574" i="1"/>
  <c r="M574" i="1"/>
  <c r="L574" i="1"/>
  <c r="K574" i="1"/>
  <c r="J574" i="1"/>
  <c r="I574" i="1"/>
  <c r="H574" i="1"/>
  <c r="G574" i="1"/>
  <c r="F574" i="1"/>
  <c r="E574" i="1"/>
  <c r="D574" i="1"/>
  <c r="C574" i="1"/>
  <c r="B574" i="1"/>
  <c r="B568" i="1" s="1"/>
  <c r="P571" i="1"/>
  <c r="O571" i="1"/>
  <c r="N571" i="1"/>
  <c r="G571" i="1"/>
  <c r="F571" i="1"/>
  <c r="E571" i="1"/>
  <c r="N570" i="1"/>
  <c r="M570" i="1"/>
  <c r="L570" i="1"/>
  <c r="E570" i="1"/>
  <c r="D570" i="1"/>
  <c r="L569" i="1"/>
  <c r="K569" i="1"/>
  <c r="K568" i="1"/>
  <c r="F568" i="1"/>
  <c r="D568" i="1"/>
  <c r="C568" i="1"/>
  <c r="L566" i="1"/>
  <c r="P565" i="1"/>
  <c r="O565" i="1"/>
  <c r="N565" i="1"/>
  <c r="M565" i="1"/>
  <c r="L565" i="1"/>
  <c r="K565" i="1"/>
  <c r="K571" i="1" s="1"/>
  <c r="J565" i="1"/>
  <c r="I565" i="1"/>
  <c r="H565" i="1"/>
  <c r="G565" i="1"/>
  <c r="F565" i="1"/>
  <c r="E565" i="1"/>
  <c r="D565" i="1"/>
  <c r="C565" i="1"/>
  <c r="C571" i="1" s="1"/>
  <c r="B565" i="1"/>
  <c r="P564" i="1"/>
  <c r="P570" i="1" s="1"/>
  <c r="O564" i="1"/>
  <c r="O570" i="1" s="1"/>
  <c r="N564" i="1"/>
  <c r="M564" i="1"/>
  <c r="L564" i="1"/>
  <c r="K564" i="1"/>
  <c r="J564" i="1"/>
  <c r="J570" i="1" s="1"/>
  <c r="I564" i="1"/>
  <c r="I570" i="1" s="1"/>
  <c r="H564" i="1"/>
  <c r="H570" i="1" s="1"/>
  <c r="G564" i="1"/>
  <c r="G570" i="1" s="1"/>
  <c r="F564" i="1"/>
  <c r="F570" i="1" s="1"/>
  <c r="E564" i="1"/>
  <c r="D564" i="1"/>
  <c r="C564" i="1"/>
  <c r="B564" i="1"/>
  <c r="B570" i="1" s="1"/>
  <c r="P563" i="1"/>
  <c r="P569" i="1" s="1"/>
  <c r="O563" i="1"/>
  <c r="O569" i="1" s="1"/>
  <c r="N563" i="1"/>
  <c r="N569" i="1" s="1"/>
  <c r="M563" i="1"/>
  <c r="M569" i="1" s="1"/>
  <c r="L563" i="1"/>
  <c r="K563" i="1"/>
  <c r="J563" i="1"/>
  <c r="I563" i="1"/>
  <c r="I569" i="1" s="1"/>
  <c r="H563" i="1"/>
  <c r="H569" i="1" s="1"/>
  <c r="G563" i="1"/>
  <c r="G569" i="1" s="1"/>
  <c r="F563" i="1"/>
  <c r="F569" i="1" s="1"/>
  <c r="E563" i="1"/>
  <c r="E569" i="1" s="1"/>
  <c r="D563" i="1"/>
  <c r="C563" i="1"/>
  <c r="B563" i="1"/>
  <c r="P562" i="1"/>
  <c r="P568" i="1" s="1"/>
  <c r="O562" i="1"/>
  <c r="O568" i="1" s="1"/>
  <c r="N562" i="1"/>
  <c r="N568" i="1" s="1"/>
  <c r="M562" i="1"/>
  <c r="M568" i="1" s="1"/>
  <c r="L562" i="1"/>
  <c r="L568" i="1" s="1"/>
  <c r="K562" i="1"/>
  <c r="J562" i="1"/>
  <c r="J568" i="1" s="1"/>
  <c r="I562" i="1"/>
  <c r="H562" i="1"/>
  <c r="H568" i="1" s="1"/>
  <c r="G562" i="1"/>
  <c r="G568" i="1" s="1"/>
  <c r="F562" i="1"/>
  <c r="E562" i="1"/>
  <c r="E568" i="1" s="1"/>
  <c r="D562" i="1"/>
  <c r="C562" i="1"/>
  <c r="B562" i="1"/>
  <c r="P559" i="1"/>
  <c r="O559" i="1"/>
  <c r="N559" i="1"/>
  <c r="M559" i="1"/>
  <c r="L559" i="1"/>
  <c r="K559" i="1"/>
  <c r="J559" i="1"/>
  <c r="I559" i="1"/>
  <c r="H559" i="1"/>
  <c r="G559" i="1"/>
  <c r="F559" i="1"/>
  <c r="E559" i="1"/>
  <c r="D559" i="1"/>
  <c r="C559" i="1"/>
  <c r="B559" i="1"/>
  <c r="P558" i="1"/>
  <c r="O558" i="1"/>
  <c r="N558" i="1"/>
  <c r="M558" i="1"/>
  <c r="L558" i="1"/>
  <c r="K558" i="1"/>
  <c r="J558" i="1"/>
  <c r="I558" i="1"/>
  <c r="H558" i="1"/>
  <c r="G558" i="1"/>
  <c r="F558" i="1"/>
  <c r="E558" i="1"/>
  <c r="D558" i="1"/>
  <c r="C558" i="1"/>
  <c r="B558" i="1"/>
  <c r="P557" i="1"/>
  <c r="O557" i="1"/>
  <c r="N557" i="1"/>
  <c r="M557" i="1"/>
  <c r="L557" i="1"/>
  <c r="K557" i="1"/>
  <c r="J557" i="1"/>
  <c r="I557" i="1"/>
  <c r="H557" i="1"/>
  <c r="G557" i="1"/>
  <c r="F557" i="1"/>
  <c r="E557" i="1"/>
  <c r="D557" i="1"/>
  <c r="C557" i="1"/>
  <c r="B557" i="1"/>
  <c r="P556" i="1"/>
  <c r="O556" i="1"/>
  <c r="N556" i="1"/>
  <c r="M556" i="1"/>
  <c r="L556" i="1"/>
  <c r="K556" i="1"/>
  <c r="J556" i="1"/>
  <c r="I556" i="1"/>
  <c r="H556" i="1"/>
  <c r="G556" i="1"/>
  <c r="F556" i="1"/>
  <c r="E556" i="1"/>
  <c r="D556" i="1"/>
  <c r="C556" i="1"/>
  <c r="B556" i="1"/>
  <c r="J551" i="1"/>
  <c r="I551" i="1"/>
  <c r="B551" i="1"/>
  <c r="P550" i="1"/>
  <c r="P551" i="1" s="1"/>
  <c r="O550" i="1"/>
  <c r="N550" i="1"/>
  <c r="M550" i="1"/>
  <c r="L550" i="1"/>
  <c r="K550" i="1"/>
  <c r="J550" i="1"/>
  <c r="I550" i="1"/>
  <c r="H550" i="1"/>
  <c r="H551" i="1" s="1"/>
  <c r="G550" i="1"/>
  <c r="F550" i="1"/>
  <c r="E550" i="1"/>
  <c r="D550" i="1"/>
  <c r="C550" i="1"/>
  <c r="B550" i="1"/>
  <c r="P549" i="1"/>
  <c r="O549" i="1"/>
  <c r="N549" i="1"/>
  <c r="M549" i="1"/>
  <c r="L549" i="1"/>
  <c r="K549" i="1"/>
  <c r="J549" i="1"/>
  <c r="I549" i="1"/>
  <c r="H549" i="1"/>
  <c r="G549" i="1"/>
  <c r="F549" i="1"/>
  <c r="E549" i="1"/>
  <c r="D549" i="1"/>
  <c r="C549" i="1"/>
  <c r="B549" i="1"/>
  <c r="P548" i="1"/>
  <c r="O548" i="1"/>
  <c r="N548" i="1"/>
  <c r="N551" i="1" s="1"/>
  <c r="M548" i="1"/>
  <c r="L548" i="1"/>
  <c r="K548" i="1"/>
  <c r="J548" i="1"/>
  <c r="I548" i="1"/>
  <c r="H548" i="1"/>
  <c r="G548" i="1"/>
  <c r="F548" i="1"/>
  <c r="E548" i="1"/>
  <c r="D548" i="1"/>
  <c r="C548" i="1"/>
  <c r="B548" i="1"/>
  <c r="P547" i="1"/>
  <c r="O547" i="1"/>
  <c r="N547" i="1"/>
  <c r="M547" i="1"/>
  <c r="M551" i="1" s="1"/>
  <c r="L547" i="1"/>
  <c r="L551" i="1" s="1"/>
  <c r="K547" i="1"/>
  <c r="K551" i="1" s="1"/>
  <c r="J547" i="1"/>
  <c r="I547" i="1"/>
  <c r="H547" i="1"/>
  <c r="G547" i="1"/>
  <c r="F547" i="1"/>
  <c r="E547" i="1"/>
  <c r="E551" i="1" s="1"/>
  <c r="D547" i="1"/>
  <c r="D551" i="1" s="1"/>
  <c r="C547" i="1"/>
  <c r="C551" i="1" s="1"/>
  <c r="C566" i="1" s="1"/>
  <c r="B547" i="1"/>
  <c r="L544" i="1"/>
  <c r="K544" i="1"/>
  <c r="J544" i="1"/>
  <c r="C544" i="1"/>
  <c r="P543" i="1"/>
  <c r="O543" i="1"/>
  <c r="N543" i="1"/>
  <c r="M543" i="1"/>
  <c r="L543" i="1"/>
  <c r="K543" i="1"/>
  <c r="J543" i="1"/>
  <c r="I543" i="1"/>
  <c r="H543" i="1"/>
  <c r="G543" i="1"/>
  <c r="F543" i="1"/>
  <c r="E543" i="1"/>
  <c r="D543" i="1"/>
  <c r="C543" i="1"/>
  <c r="B543" i="1"/>
  <c r="B544" i="1" s="1"/>
  <c r="P542" i="1"/>
  <c r="O542" i="1"/>
  <c r="N542" i="1"/>
  <c r="M542" i="1"/>
  <c r="L542" i="1"/>
  <c r="K542" i="1"/>
  <c r="J542" i="1"/>
  <c r="I542" i="1"/>
  <c r="H542" i="1"/>
  <c r="G542" i="1"/>
  <c r="F542" i="1"/>
  <c r="E542" i="1"/>
  <c r="D542" i="1"/>
  <c r="C542" i="1"/>
  <c r="B542" i="1"/>
  <c r="P541" i="1"/>
  <c r="O541" i="1"/>
  <c r="O544" i="1" s="1"/>
  <c r="N541" i="1"/>
  <c r="N544" i="1" s="1"/>
  <c r="M541" i="1"/>
  <c r="L541" i="1"/>
  <c r="K541" i="1"/>
  <c r="J541" i="1"/>
  <c r="I541" i="1"/>
  <c r="H541" i="1"/>
  <c r="G541" i="1"/>
  <c r="F541" i="1"/>
  <c r="E541" i="1"/>
  <c r="D541" i="1"/>
  <c r="C541" i="1"/>
  <c r="B541" i="1"/>
  <c r="P540" i="1"/>
  <c r="O540" i="1"/>
  <c r="N540" i="1"/>
  <c r="M540" i="1"/>
  <c r="M544" i="1" s="1"/>
  <c r="L540" i="1"/>
  <c r="K540" i="1"/>
  <c r="J540" i="1"/>
  <c r="I540" i="1"/>
  <c r="H540" i="1"/>
  <c r="G540" i="1"/>
  <c r="F540" i="1"/>
  <c r="F544" i="1" s="1"/>
  <c r="E540" i="1"/>
  <c r="E544" i="1" s="1"/>
  <c r="D540" i="1"/>
  <c r="D544" i="1" s="1"/>
  <c r="C540" i="1"/>
  <c r="B540" i="1"/>
  <c r="L536" i="1"/>
  <c r="P533" i="1"/>
  <c r="N531" i="1"/>
  <c r="D530" i="1"/>
  <c r="N529" i="1"/>
  <c r="M529" i="1"/>
  <c r="F529" i="1"/>
  <c r="E529" i="1"/>
  <c r="D529" i="1"/>
  <c r="C529" i="1"/>
  <c r="P528" i="1"/>
  <c r="O528" i="1"/>
  <c r="N528" i="1"/>
  <c r="M528" i="1"/>
  <c r="L528" i="1"/>
  <c r="L529" i="1" s="1"/>
  <c r="K528" i="1"/>
  <c r="J528" i="1"/>
  <c r="I528" i="1"/>
  <c r="H528" i="1"/>
  <c r="G528" i="1"/>
  <c r="F528" i="1"/>
  <c r="E528" i="1"/>
  <c r="D528" i="1"/>
  <c r="C528" i="1"/>
  <c r="B528" i="1"/>
  <c r="P527" i="1"/>
  <c r="O527" i="1"/>
  <c r="N527" i="1"/>
  <c r="M527" i="1"/>
  <c r="L527" i="1"/>
  <c r="K527" i="1"/>
  <c r="J527" i="1"/>
  <c r="I527" i="1"/>
  <c r="H527" i="1"/>
  <c r="G527" i="1"/>
  <c r="F527" i="1"/>
  <c r="E527" i="1"/>
  <c r="D527" i="1"/>
  <c r="C527" i="1"/>
  <c r="B527" i="1"/>
  <c r="P526" i="1"/>
  <c r="P529" i="1" s="1"/>
  <c r="O526" i="1"/>
  <c r="O529" i="1" s="1"/>
  <c r="N526" i="1"/>
  <c r="M526" i="1"/>
  <c r="L526" i="1"/>
  <c r="K526" i="1"/>
  <c r="K529" i="1" s="1"/>
  <c r="J526" i="1"/>
  <c r="I526" i="1"/>
  <c r="H526" i="1"/>
  <c r="G526" i="1"/>
  <c r="F526" i="1"/>
  <c r="E526" i="1"/>
  <c r="D526" i="1"/>
  <c r="C526" i="1"/>
  <c r="B526" i="1"/>
  <c r="P525" i="1"/>
  <c r="O525" i="1"/>
  <c r="N525" i="1"/>
  <c r="M525" i="1"/>
  <c r="L525" i="1"/>
  <c r="K525" i="1"/>
  <c r="J525" i="1"/>
  <c r="I525" i="1"/>
  <c r="H525" i="1"/>
  <c r="G525" i="1"/>
  <c r="G529" i="1" s="1"/>
  <c r="G531" i="1" s="1"/>
  <c r="F525" i="1"/>
  <c r="E525" i="1"/>
  <c r="D525" i="1"/>
  <c r="C525" i="1"/>
  <c r="B525" i="1"/>
  <c r="O523" i="1"/>
  <c r="N521" i="1"/>
  <c r="F521" i="1"/>
  <c r="P520" i="1"/>
  <c r="O520" i="1"/>
  <c r="N520" i="1"/>
  <c r="M520" i="1"/>
  <c r="M521" i="1" s="1"/>
  <c r="L520" i="1"/>
  <c r="K520" i="1"/>
  <c r="J520" i="1"/>
  <c r="I520" i="1"/>
  <c r="H520" i="1"/>
  <c r="G520" i="1"/>
  <c r="F520" i="1"/>
  <c r="E520" i="1"/>
  <c r="D520" i="1"/>
  <c r="C520" i="1"/>
  <c r="B520" i="1"/>
  <c r="P519" i="1"/>
  <c r="O519" i="1"/>
  <c r="N519" i="1"/>
  <c r="M519" i="1"/>
  <c r="L519" i="1"/>
  <c r="K519" i="1"/>
  <c r="J519" i="1"/>
  <c r="I519" i="1"/>
  <c r="H519" i="1"/>
  <c r="G519" i="1"/>
  <c r="F519" i="1"/>
  <c r="E519" i="1"/>
  <c r="E521" i="1" s="1"/>
  <c r="D519" i="1"/>
  <c r="C519" i="1"/>
  <c r="B519" i="1"/>
  <c r="P518" i="1"/>
  <c r="O518" i="1"/>
  <c r="N518" i="1"/>
  <c r="M518" i="1"/>
  <c r="L518" i="1"/>
  <c r="K518" i="1"/>
  <c r="K521" i="1" s="1"/>
  <c r="J518" i="1"/>
  <c r="I518" i="1"/>
  <c r="H518" i="1"/>
  <c r="G518" i="1"/>
  <c r="F518" i="1"/>
  <c r="E518" i="1"/>
  <c r="D518" i="1"/>
  <c r="C518" i="1"/>
  <c r="B518" i="1"/>
  <c r="P517" i="1"/>
  <c r="O517" i="1"/>
  <c r="O521" i="1" s="1"/>
  <c r="N517" i="1"/>
  <c r="M517" i="1"/>
  <c r="L517" i="1"/>
  <c r="K517" i="1"/>
  <c r="J517" i="1"/>
  <c r="I517" i="1"/>
  <c r="I521" i="1" s="1"/>
  <c r="H517" i="1"/>
  <c r="H521" i="1" s="1"/>
  <c r="G517" i="1"/>
  <c r="G521" i="1" s="1"/>
  <c r="F517" i="1"/>
  <c r="E517" i="1"/>
  <c r="D517" i="1"/>
  <c r="C517" i="1"/>
  <c r="B517" i="1"/>
  <c r="C513" i="1"/>
  <c r="F512" i="1"/>
  <c r="K511" i="1"/>
  <c r="D510" i="1"/>
  <c r="I509" i="1"/>
  <c r="K505" i="1"/>
  <c r="P504" i="1"/>
  <c r="O504" i="1"/>
  <c r="N504" i="1"/>
  <c r="M504" i="1"/>
  <c r="L504" i="1"/>
  <c r="K504" i="1"/>
  <c r="J504" i="1"/>
  <c r="I504" i="1"/>
  <c r="H504" i="1"/>
  <c r="H512" i="1" s="1"/>
  <c r="G504" i="1"/>
  <c r="F504" i="1"/>
  <c r="E504" i="1"/>
  <c r="D504" i="1"/>
  <c r="C504" i="1"/>
  <c r="B504" i="1"/>
  <c r="P503" i="1"/>
  <c r="O503" i="1"/>
  <c r="N503" i="1"/>
  <c r="M503" i="1"/>
  <c r="L503" i="1"/>
  <c r="K503" i="1"/>
  <c r="J503" i="1"/>
  <c r="I503" i="1"/>
  <c r="H503" i="1"/>
  <c r="G503" i="1"/>
  <c r="F503" i="1"/>
  <c r="E503" i="1"/>
  <c r="D503" i="1"/>
  <c r="C503" i="1"/>
  <c r="B503" i="1"/>
  <c r="P502" i="1"/>
  <c r="P505" i="1" s="1"/>
  <c r="P507" i="1" s="1"/>
  <c r="O502" i="1"/>
  <c r="N502" i="1"/>
  <c r="N505" i="1" s="1"/>
  <c r="M502" i="1"/>
  <c r="L502" i="1"/>
  <c r="L505" i="1" s="1"/>
  <c r="K502" i="1"/>
  <c r="J502" i="1"/>
  <c r="I502" i="1"/>
  <c r="H502" i="1"/>
  <c r="G502" i="1"/>
  <c r="F502" i="1"/>
  <c r="F510" i="1" s="1"/>
  <c r="E502" i="1"/>
  <c r="D502" i="1"/>
  <c r="D505" i="1" s="1"/>
  <c r="C502" i="1"/>
  <c r="B502" i="1"/>
  <c r="P501" i="1"/>
  <c r="O501" i="1"/>
  <c r="O505" i="1" s="1"/>
  <c r="N501" i="1"/>
  <c r="M501" i="1"/>
  <c r="M505" i="1" s="1"/>
  <c r="L501" i="1"/>
  <c r="K501" i="1"/>
  <c r="J501" i="1"/>
  <c r="I501" i="1"/>
  <c r="I505" i="1" s="1"/>
  <c r="H501" i="1"/>
  <c r="G501" i="1"/>
  <c r="G505" i="1" s="1"/>
  <c r="F501" i="1"/>
  <c r="F505" i="1" s="1"/>
  <c r="F507" i="1" s="1"/>
  <c r="E501" i="1"/>
  <c r="E505" i="1" s="1"/>
  <c r="D501" i="1"/>
  <c r="C501" i="1"/>
  <c r="C505" i="1" s="1"/>
  <c r="B501" i="1"/>
  <c r="L490" i="1"/>
  <c r="D490" i="1"/>
  <c r="K489" i="1"/>
  <c r="J489" i="1"/>
  <c r="C489" i="1"/>
  <c r="B489" i="1"/>
  <c r="P488" i="1"/>
  <c r="O488" i="1"/>
  <c r="N488" i="1"/>
  <c r="M488" i="1"/>
  <c r="L488" i="1"/>
  <c r="K488" i="1"/>
  <c r="J488" i="1"/>
  <c r="I488" i="1"/>
  <c r="I489" i="1" s="1"/>
  <c r="H488" i="1"/>
  <c r="G488" i="1"/>
  <c r="F488" i="1"/>
  <c r="E488" i="1"/>
  <c r="D488" i="1"/>
  <c r="C488" i="1"/>
  <c r="B488" i="1"/>
  <c r="P487" i="1"/>
  <c r="O487" i="1"/>
  <c r="N487" i="1"/>
  <c r="M487" i="1"/>
  <c r="L487" i="1"/>
  <c r="K487" i="1"/>
  <c r="J487" i="1"/>
  <c r="I487" i="1"/>
  <c r="H487" i="1"/>
  <c r="G487" i="1"/>
  <c r="F487" i="1"/>
  <c r="E487" i="1"/>
  <c r="D487" i="1"/>
  <c r="C487" i="1"/>
  <c r="B487" i="1"/>
  <c r="P486" i="1"/>
  <c r="P489" i="1" s="1"/>
  <c r="O486" i="1"/>
  <c r="O489" i="1" s="1"/>
  <c r="N486" i="1"/>
  <c r="N489" i="1" s="1"/>
  <c r="N490" i="1" s="1"/>
  <c r="M486" i="1"/>
  <c r="L486" i="1"/>
  <c r="K486" i="1"/>
  <c r="J486" i="1"/>
  <c r="I486" i="1"/>
  <c r="H486" i="1"/>
  <c r="G486" i="1"/>
  <c r="F486" i="1"/>
  <c r="E486" i="1"/>
  <c r="D486" i="1"/>
  <c r="C486" i="1"/>
  <c r="B486" i="1"/>
  <c r="P485" i="1"/>
  <c r="O485" i="1"/>
  <c r="N485" i="1"/>
  <c r="M485" i="1"/>
  <c r="M489" i="1" s="1"/>
  <c r="L485" i="1"/>
  <c r="L489" i="1" s="1"/>
  <c r="K485" i="1"/>
  <c r="J485" i="1"/>
  <c r="I485" i="1"/>
  <c r="H485" i="1"/>
  <c r="G485" i="1"/>
  <c r="F485" i="1"/>
  <c r="F489" i="1" s="1"/>
  <c r="E485" i="1"/>
  <c r="E489" i="1" s="1"/>
  <c r="E490" i="1" s="1"/>
  <c r="D485" i="1"/>
  <c r="D489" i="1" s="1"/>
  <c r="C485" i="1"/>
  <c r="B485" i="1"/>
  <c r="L482" i="1"/>
  <c r="K482" i="1"/>
  <c r="D482" i="1"/>
  <c r="C482" i="1"/>
  <c r="P481" i="1"/>
  <c r="P512" i="1" s="1"/>
  <c r="O481" i="1"/>
  <c r="N481" i="1"/>
  <c r="M481" i="1"/>
  <c r="M536" i="1" s="1"/>
  <c r="L481" i="1"/>
  <c r="L512" i="1" s="1"/>
  <c r="K481" i="1"/>
  <c r="K512" i="1" s="1"/>
  <c r="J481" i="1"/>
  <c r="I481" i="1"/>
  <c r="H481" i="1"/>
  <c r="G481" i="1"/>
  <c r="F481" i="1"/>
  <c r="E481" i="1"/>
  <c r="E536" i="1" s="1"/>
  <c r="D481" i="1"/>
  <c r="D512" i="1" s="1"/>
  <c r="C481" i="1"/>
  <c r="C512" i="1" s="1"/>
  <c r="B481" i="1"/>
  <c r="P480" i="1"/>
  <c r="O480" i="1"/>
  <c r="O511" i="1" s="1"/>
  <c r="N480" i="1"/>
  <c r="M480" i="1"/>
  <c r="M511" i="1" s="1"/>
  <c r="L480" i="1"/>
  <c r="L535" i="1" s="1"/>
  <c r="K480" i="1"/>
  <c r="K535" i="1" s="1"/>
  <c r="J480" i="1"/>
  <c r="J535" i="1" s="1"/>
  <c r="I480" i="1"/>
  <c r="I511" i="1" s="1"/>
  <c r="H480" i="1"/>
  <c r="G480" i="1"/>
  <c r="G511" i="1" s="1"/>
  <c r="F480" i="1"/>
  <c r="E480" i="1"/>
  <c r="D480" i="1"/>
  <c r="D535" i="1" s="1"/>
  <c r="C480" i="1"/>
  <c r="C511" i="1" s="1"/>
  <c r="B480" i="1"/>
  <c r="B535" i="1" s="1"/>
  <c r="P479" i="1"/>
  <c r="O479" i="1"/>
  <c r="N479" i="1"/>
  <c r="N510" i="1" s="1"/>
  <c r="M479" i="1"/>
  <c r="L479" i="1"/>
  <c r="K479" i="1"/>
  <c r="K534" i="1" s="1"/>
  <c r="J479" i="1"/>
  <c r="J534" i="1" s="1"/>
  <c r="I479" i="1"/>
  <c r="I534" i="1" s="1"/>
  <c r="H479" i="1"/>
  <c r="G479" i="1"/>
  <c r="F479" i="1"/>
  <c r="E479" i="1"/>
  <c r="D479" i="1"/>
  <c r="C479" i="1"/>
  <c r="C534" i="1" s="1"/>
  <c r="B479" i="1"/>
  <c r="B510" i="1" s="1"/>
  <c r="P478" i="1"/>
  <c r="P509" i="1" s="1"/>
  <c r="O478" i="1"/>
  <c r="N478" i="1"/>
  <c r="M478" i="1"/>
  <c r="M509" i="1" s="1"/>
  <c r="L478" i="1"/>
  <c r="K478" i="1"/>
  <c r="K509" i="1" s="1"/>
  <c r="J478" i="1"/>
  <c r="J533" i="1" s="1"/>
  <c r="I478" i="1"/>
  <c r="I533" i="1" s="1"/>
  <c r="H478" i="1"/>
  <c r="H533" i="1" s="1"/>
  <c r="G478" i="1"/>
  <c r="F478" i="1"/>
  <c r="E478" i="1"/>
  <c r="E509" i="1" s="1"/>
  <c r="D478" i="1"/>
  <c r="C478" i="1"/>
  <c r="B478" i="1"/>
  <c r="B533" i="1" s="1"/>
  <c r="O476" i="1"/>
  <c r="N476" i="1"/>
  <c r="G476" i="1"/>
  <c r="F476" i="1"/>
  <c r="P475" i="1"/>
  <c r="O475" i="1"/>
  <c r="N475" i="1"/>
  <c r="M475" i="1"/>
  <c r="M476" i="1" s="1"/>
  <c r="L475" i="1"/>
  <c r="K475" i="1"/>
  <c r="J475" i="1"/>
  <c r="I475" i="1"/>
  <c r="H475" i="1"/>
  <c r="G475" i="1"/>
  <c r="F475" i="1"/>
  <c r="E475" i="1"/>
  <c r="E476" i="1" s="1"/>
  <c r="D475" i="1"/>
  <c r="C475" i="1"/>
  <c r="B475" i="1"/>
  <c r="P474" i="1"/>
  <c r="O474" i="1"/>
  <c r="N474" i="1"/>
  <c r="M474" i="1"/>
  <c r="L474" i="1"/>
  <c r="K474" i="1"/>
  <c r="J474" i="1"/>
  <c r="I474" i="1"/>
  <c r="H474" i="1"/>
  <c r="G474" i="1"/>
  <c r="F474" i="1"/>
  <c r="E474" i="1"/>
  <c r="D474" i="1"/>
  <c r="C474" i="1"/>
  <c r="B474" i="1"/>
  <c r="P473" i="1"/>
  <c r="P476" i="1" s="1"/>
  <c r="O473" i="1"/>
  <c r="N473" i="1"/>
  <c r="M473" i="1"/>
  <c r="L473" i="1"/>
  <c r="K473" i="1"/>
  <c r="J473" i="1"/>
  <c r="I473" i="1"/>
  <c r="H473" i="1"/>
  <c r="G473" i="1"/>
  <c r="F473" i="1"/>
  <c r="E473" i="1"/>
  <c r="D473" i="1"/>
  <c r="C473" i="1"/>
  <c r="B473" i="1"/>
  <c r="P472" i="1"/>
  <c r="O472" i="1"/>
  <c r="N472" i="1"/>
  <c r="M472" i="1"/>
  <c r="L472" i="1"/>
  <c r="L476" i="1" s="1"/>
  <c r="K472" i="1"/>
  <c r="J472" i="1"/>
  <c r="J476" i="1" s="1"/>
  <c r="I472" i="1"/>
  <c r="I476" i="1" s="1"/>
  <c r="H472" i="1"/>
  <c r="H476" i="1" s="1"/>
  <c r="G472" i="1"/>
  <c r="F472" i="1"/>
  <c r="E472" i="1"/>
  <c r="D472" i="1"/>
  <c r="D476" i="1" s="1"/>
  <c r="C472" i="1"/>
  <c r="B472" i="1"/>
  <c r="B476" i="1" s="1"/>
  <c r="P470" i="1"/>
  <c r="J470" i="1"/>
  <c r="I470" i="1"/>
  <c r="B470" i="1"/>
  <c r="P469" i="1"/>
  <c r="O469" i="1"/>
  <c r="N469" i="1"/>
  <c r="M469" i="1"/>
  <c r="L469" i="1"/>
  <c r="K469" i="1"/>
  <c r="J469" i="1"/>
  <c r="I469" i="1"/>
  <c r="H469" i="1"/>
  <c r="H470" i="1" s="1"/>
  <c r="G469" i="1"/>
  <c r="F469" i="1"/>
  <c r="E469" i="1"/>
  <c r="D469" i="1"/>
  <c r="C469" i="1"/>
  <c r="B469" i="1"/>
  <c r="P468" i="1"/>
  <c r="O468" i="1"/>
  <c r="N468" i="1"/>
  <c r="M468" i="1"/>
  <c r="L468" i="1"/>
  <c r="K468" i="1"/>
  <c r="J468" i="1"/>
  <c r="I468" i="1"/>
  <c r="H468" i="1"/>
  <c r="G468" i="1"/>
  <c r="F468" i="1"/>
  <c r="E468" i="1"/>
  <c r="D468" i="1"/>
  <c r="C468" i="1"/>
  <c r="B468" i="1"/>
  <c r="P467" i="1"/>
  <c r="O467" i="1"/>
  <c r="O470" i="1" s="1"/>
  <c r="N467" i="1"/>
  <c r="N470" i="1" s="1"/>
  <c r="M467" i="1"/>
  <c r="L467" i="1"/>
  <c r="K467" i="1"/>
  <c r="J467" i="1"/>
  <c r="I467" i="1"/>
  <c r="H467" i="1"/>
  <c r="G467" i="1"/>
  <c r="F467" i="1"/>
  <c r="E467" i="1"/>
  <c r="D467" i="1"/>
  <c r="C467" i="1"/>
  <c r="B467" i="1"/>
  <c r="P466" i="1"/>
  <c r="O466" i="1"/>
  <c r="N466" i="1"/>
  <c r="M466" i="1"/>
  <c r="M470" i="1" s="1"/>
  <c r="L466" i="1"/>
  <c r="L470" i="1" s="1"/>
  <c r="K466" i="1"/>
  <c r="K470" i="1" s="1"/>
  <c r="J466" i="1"/>
  <c r="I466" i="1"/>
  <c r="H466" i="1"/>
  <c r="G466" i="1"/>
  <c r="G470" i="1" s="1"/>
  <c r="F466" i="1"/>
  <c r="E466" i="1"/>
  <c r="E470" i="1" s="1"/>
  <c r="D466" i="1"/>
  <c r="D470" i="1" s="1"/>
  <c r="C466" i="1"/>
  <c r="C470" i="1" s="1"/>
  <c r="B466" i="1"/>
  <c r="P462" i="1"/>
  <c r="P463" i="1" s="1"/>
  <c r="J462" i="1"/>
  <c r="I462" i="1"/>
  <c r="B462" i="1"/>
  <c r="P461" i="1"/>
  <c r="O461" i="1"/>
  <c r="N461" i="1"/>
  <c r="M461" i="1"/>
  <c r="L461" i="1"/>
  <c r="K461" i="1"/>
  <c r="J461" i="1"/>
  <c r="I461" i="1"/>
  <c r="H461" i="1"/>
  <c r="H462" i="1" s="1"/>
  <c r="G461" i="1"/>
  <c r="F461" i="1"/>
  <c r="E461" i="1"/>
  <c r="D461" i="1"/>
  <c r="C461" i="1"/>
  <c r="B461" i="1"/>
  <c r="P460" i="1"/>
  <c r="O460" i="1"/>
  <c r="N460" i="1"/>
  <c r="M460" i="1"/>
  <c r="L460" i="1"/>
  <c r="K460" i="1"/>
  <c r="J460" i="1"/>
  <c r="I460" i="1"/>
  <c r="H460" i="1"/>
  <c r="G460" i="1"/>
  <c r="F460" i="1"/>
  <c r="E460" i="1"/>
  <c r="D460" i="1"/>
  <c r="C460" i="1"/>
  <c r="B460" i="1"/>
  <c r="P459" i="1"/>
  <c r="O459" i="1"/>
  <c r="O462" i="1" s="1"/>
  <c r="N459" i="1"/>
  <c r="N462" i="1" s="1"/>
  <c r="M459" i="1"/>
  <c r="L459" i="1"/>
  <c r="K459" i="1"/>
  <c r="J459" i="1"/>
  <c r="I459" i="1"/>
  <c r="H459" i="1"/>
  <c r="G459" i="1"/>
  <c r="F459" i="1"/>
  <c r="E459" i="1"/>
  <c r="D459" i="1"/>
  <c r="C459" i="1"/>
  <c r="B459" i="1"/>
  <c r="P458" i="1"/>
  <c r="O458" i="1"/>
  <c r="N458" i="1"/>
  <c r="M458" i="1"/>
  <c r="M462" i="1" s="1"/>
  <c r="L458" i="1"/>
  <c r="L462" i="1" s="1"/>
  <c r="K458" i="1"/>
  <c r="K462" i="1" s="1"/>
  <c r="K464" i="1" s="1"/>
  <c r="J458" i="1"/>
  <c r="I458" i="1"/>
  <c r="H458" i="1"/>
  <c r="G458" i="1"/>
  <c r="F458" i="1"/>
  <c r="E458" i="1"/>
  <c r="E462" i="1" s="1"/>
  <c r="D458" i="1"/>
  <c r="D462" i="1" s="1"/>
  <c r="C458" i="1"/>
  <c r="C462" i="1" s="1"/>
  <c r="C464" i="1" s="1"/>
  <c r="B458" i="1"/>
  <c r="L456" i="1"/>
  <c r="C455" i="1"/>
  <c r="P454" i="1"/>
  <c r="P455" i="1" s="1"/>
  <c r="J454" i="1"/>
  <c r="I454" i="1"/>
  <c r="B454" i="1"/>
  <c r="P453" i="1"/>
  <c r="O453" i="1"/>
  <c r="N453" i="1"/>
  <c r="M453" i="1"/>
  <c r="L453" i="1"/>
  <c r="K453" i="1"/>
  <c r="J453" i="1"/>
  <c r="I453" i="1"/>
  <c r="H453" i="1"/>
  <c r="H454" i="1" s="1"/>
  <c r="G453" i="1"/>
  <c r="F453" i="1"/>
  <c r="E453" i="1"/>
  <c r="D453" i="1"/>
  <c r="C453" i="1"/>
  <c r="B453" i="1"/>
  <c r="P452" i="1"/>
  <c r="O452" i="1"/>
  <c r="N452" i="1"/>
  <c r="M452" i="1"/>
  <c r="L452" i="1"/>
  <c r="K452" i="1"/>
  <c r="J452" i="1"/>
  <c r="I452" i="1"/>
  <c r="H452" i="1"/>
  <c r="G452" i="1"/>
  <c r="F452" i="1"/>
  <c r="E452" i="1"/>
  <c r="D452" i="1"/>
  <c r="C452" i="1"/>
  <c r="B452" i="1"/>
  <c r="P451" i="1"/>
  <c r="O451" i="1"/>
  <c r="O454" i="1" s="1"/>
  <c r="N451" i="1"/>
  <c r="N454" i="1" s="1"/>
  <c r="M451" i="1"/>
  <c r="L451" i="1"/>
  <c r="K451" i="1"/>
  <c r="J451" i="1"/>
  <c r="I451" i="1"/>
  <c r="H451" i="1"/>
  <c r="G451" i="1"/>
  <c r="F451" i="1"/>
  <c r="E451" i="1"/>
  <c r="D451" i="1"/>
  <c r="C451" i="1"/>
  <c r="B451" i="1"/>
  <c r="P450" i="1"/>
  <c r="O450" i="1"/>
  <c r="N450" i="1"/>
  <c r="M450" i="1"/>
  <c r="M454" i="1" s="1"/>
  <c r="L450" i="1"/>
  <c r="L454" i="1" s="1"/>
  <c r="L455" i="1" s="1"/>
  <c r="K450" i="1"/>
  <c r="K454" i="1" s="1"/>
  <c r="J450" i="1"/>
  <c r="I450" i="1"/>
  <c r="H450" i="1"/>
  <c r="G450" i="1"/>
  <c r="G454" i="1" s="1"/>
  <c r="F450" i="1"/>
  <c r="E450" i="1"/>
  <c r="E454" i="1" s="1"/>
  <c r="D450" i="1"/>
  <c r="D454" i="1" s="1"/>
  <c r="D455" i="1" s="1"/>
  <c r="C450" i="1"/>
  <c r="C454" i="1" s="1"/>
  <c r="B450" i="1"/>
  <c r="P445" i="1"/>
  <c r="P496" i="1" s="1"/>
  <c r="O445" i="1"/>
  <c r="O496" i="1" s="1"/>
  <c r="N445" i="1"/>
  <c r="N496" i="1" s="1"/>
  <c r="M445" i="1"/>
  <c r="M496" i="1" s="1"/>
  <c r="L445" i="1"/>
  <c r="L496" i="1" s="1"/>
  <c r="K445" i="1"/>
  <c r="K496" i="1" s="1"/>
  <c r="J445" i="1"/>
  <c r="J496" i="1" s="1"/>
  <c r="I445" i="1"/>
  <c r="H445" i="1"/>
  <c r="G445" i="1"/>
  <c r="G496" i="1" s="1"/>
  <c r="F445" i="1"/>
  <c r="F496" i="1" s="1"/>
  <c r="E445" i="1"/>
  <c r="E496" i="1" s="1"/>
  <c r="D445" i="1"/>
  <c r="D496" i="1" s="1"/>
  <c r="C445" i="1"/>
  <c r="C496" i="1" s="1"/>
  <c r="B445" i="1"/>
  <c r="B496" i="1" s="1"/>
  <c r="P444" i="1"/>
  <c r="O444" i="1"/>
  <c r="O495" i="1" s="1"/>
  <c r="N444" i="1"/>
  <c r="N495" i="1" s="1"/>
  <c r="M444" i="1"/>
  <c r="M495" i="1" s="1"/>
  <c r="L444" i="1"/>
  <c r="L495" i="1" s="1"/>
  <c r="K444" i="1"/>
  <c r="K495" i="1" s="1"/>
  <c r="J444" i="1"/>
  <c r="J495" i="1" s="1"/>
  <c r="I444" i="1"/>
  <c r="I495" i="1" s="1"/>
  <c r="H444" i="1"/>
  <c r="G444" i="1"/>
  <c r="G495" i="1" s="1"/>
  <c r="F444" i="1"/>
  <c r="F495" i="1" s="1"/>
  <c r="E444" i="1"/>
  <c r="E495" i="1" s="1"/>
  <c r="D444" i="1"/>
  <c r="D495" i="1" s="1"/>
  <c r="C444" i="1"/>
  <c r="C495" i="1" s="1"/>
  <c r="B444" i="1"/>
  <c r="B495" i="1" s="1"/>
  <c r="P443" i="1"/>
  <c r="P494" i="1" s="1"/>
  <c r="O443" i="1"/>
  <c r="N443" i="1"/>
  <c r="M443" i="1"/>
  <c r="M494" i="1" s="1"/>
  <c r="L443" i="1"/>
  <c r="L494" i="1" s="1"/>
  <c r="K443" i="1"/>
  <c r="K494" i="1" s="1"/>
  <c r="J443" i="1"/>
  <c r="J494" i="1" s="1"/>
  <c r="I443" i="1"/>
  <c r="I494" i="1" s="1"/>
  <c r="H443" i="1"/>
  <c r="H494" i="1" s="1"/>
  <c r="G443" i="1"/>
  <c r="F443" i="1"/>
  <c r="F494" i="1" s="1"/>
  <c r="E443" i="1"/>
  <c r="E494" i="1" s="1"/>
  <c r="D443" i="1"/>
  <c r="D494" i="1" s="1"/>
  <c r="C443" i="1"/>
  <c r="C494" i="1" s="1"/>
  <c r="B443" i="1"/>
  <c r="B494" i="1" s="1"/>
  <c r="P442" i="1"/>
  <c r="P493" i="1" s="1"/>
  <c r="O442" i="1"/>
  <c r="O493" i="1" s="1"/>
  <c r="N442" i="1"/>
  <c r="M442" i="1"/>
  <c r="L442" i="1"/>
  <c r="L493" i="1" s="1"/>
  <c r="K442" i="1"/>
  <c r="K493" i="1" s="1"/>
  <c r="J442" i="1"/>
  <c r="J493" i="1" s="1"/>
  <c r="I442" i="1"/>
  <c r="I493" i="1" s="1"/>
  <c r="H442" i="1"/>
  <c r="H493" i="1" s="1"/>
  <c r="G442" i="1"/>
  <c r="F442" i="1"/>
  <c r="E442" i="1"/>
  <c r="D442" i="1"/>
  <c r="C442" i="1"/>
  <c r="C493" i="1" s="1"/>
  <c r="B442" i="1"/>
  <c r="B493" i="1" s="1"/>
  <c r="P438" i="1"/>
  <c r="P602" i="1" s="1"/>
  <c r="O438" i="1"/>
  <c r="O602" i="1" s="1"/>
  <c r="O609" i="1" s="1"/>
  <c r="O618" i="1" s="1"/>
  <c r="N438" i="1"/>
  <c r="N602" i="1" s="1"/>
  <c r="N609" i="1" s="1"/>
  <c r="N618" i="1" s="1"/>
  <c r="M438" i="1"/>
  <c r="M602" i="1" s="1"/>
  <c r="M609" i="1" s="1"/>
  <c r="L438" i="1"/>
  <c r="L602" i="1" s="1"/>
  <c r="L609" i="1" s="1"/>
  <c r="L618" i="1" s="1"/>
  <c r="L622" i="1" s="1"/>
  <c r="K438" i="1"/>
  <c r="K602" i="1" s="1"/>
  <c r="K609" i="1" s="1"/>
  <c r="K618" i="1" s="1"/>
  <c r="K622" i="1" s="1"/>
  <c r="J438" i="1"/>
  <c r="I438" i="1"/>
  <c r="I602" i="1" s="1"/>
  <c r="I609" i="1" s="1"/>
  <c r="H438" i="1"/>
  <c r="H602" i="1" s="1"/>
  <c r="H609" i="1" s="1"/>
  <c r="G438" i="1"/>
  <c r="G602" i="1" s="1"/>
  <c r="G609" i="1" s="1"/>
  <c r="F438" i="1"/>
  <c r="F602" i="1" s="1"/>
  <c r="F609" i="1" s="1"/>
  <c r="E438" i="1"/>
  <c r="E602" i="1" s="1"/>
  <c r="E609" i="1" s="1"/>
  <c r="D438" i="1"/>
  <c r="D602" i="1" s="1"/>
  <c r="D609" i="1" s="1"/>
  <c r="D618" i="1" s="1"/>
  <c r="D622" i="1" s="1"/>
  <c r="C438" i="1"/>
  <c r="C602" i="1" s="1"/>
  <c r="C609" i="1" s="1"/>
  <c r="C618" i="1" s="1"/>
  <c r="C622" i="1" s="1"/>
  <c r="B438" i="1"/>
  <c r="P437" i="1"/>
  <c r="O437" i="1"/>
  <c r="N437" i="1"/>
  <c r="M437" i="1"/>
  <c r="L437" i="1"/>
  <c r="K437" i="1"/>
  <c r="J437" i="1"/>
  <c r="I437" i="1"/>
  <c r="H437" i="1"/>
  <c r="G437" i="1"/>
  <c r="F437" i="1"/>
  <c r="E437" i="1"/>
  <c r="D437" i="1"/>
  <c r="C437" i="1"/>
  <c r="B437" i="1"/>
  <c r="P436" i="1"/>
  <c r="O436" i="1"/>
  <c r="N436" i="1"/>
  <c r="M436" i="1"/>
  <c r="L436" i="1"/>
  <c r="K436" i="1"/>
  <c r="J436" i="1"/>
  <c r="I436" i="1"/>
  <c r="H436" i="1"/>
  <c r="G436" i="1"/>
  <c r="F436" i="1"/>
  <c r="E436" i="1"/>
  <c r="D436" i="1"/>
  <c r="C436" i="1"/>
  <c r="B436" i="1"/>
  <c r="P435" i="1"/>
  <c r="O435" i="1"/>
  <c r="N435" i="1"/>
  <c r="M435" i="1"/>
  <c r="L435" i="1"/>
  <c r="K435" i="1"/>
  <c r="J435" i="1"/>
  <c r="I435" i="1"/>
  <c r="H435" i="1"/>
  <c r="G435" i="1"/>
  <c r="F435" i="1"/>
  <c r="E435" i="1"/>
  <c r="D435" i="1"/>
  <c r="C435" i="1"/>
  <c r="B435" i="1"/>
  <c r="P432" i="1"/>
  <c r="O432" i="1"/>
  <c r="N432" i="1"/>
  <c r="N433" i="1" s="1"/>
  <c r="M432" i="1"/>
  <c r="L432" i="1"/>
  <c r="K432" i="1"/>
  <c r="J432" i="1"/>
  <c r="I432" i="1"/>
  <c r="H432" i="1"/>
  <c r="G432" i="1"/>
  <c r="F432" i="1"/>
  <c r="F433" i="1" s="1"/>
  <c r="E432" i="1"/>
  <c r="D432" i="1"/>
  <c r="C432" i="1"/>
  <c r="B432" i="1"/>
  <c r="P431" i="1"/>
  <c r="O431" i="1"/>
  <c r="N431" i="1"/>
  <c r="M431" i="1"/>
  <c r="L431" i="1"/>
  <c r="K431" i="1"/>
  <c r="J431" i="1"/>
  <c r="I431" i="1"/>
  <c r="H431" i="1"/>
  <c r="G431" i="1"/>
  <c r="F431" i="1"/>
  <c r="E431" i="1"/>
  <c r="D431" i="1"/>
  <c r="C431" i="1"/>
  <c r="B431" i="1"/>
  <c r="P430" i="1"/>
  <c r="O430" i="1"/>
  <c r="N430" i="1"/>
  <c r="M430" i="1"/>
  <c r="L430" i="1"/>
  <c r="K430" i="1"/>
  <c r="J430" i="1"/>
  <c r="I430" i="1"/>
  <c r="H430" i="1"/>
  <c r="G430" i="1"/>
  <c r="F430" i="1"/>
  <c r="E430" i="1"/>
  <c r="D430" i="1"/>
  <c r="C430" i="1"/>
  <c r="B430" i="1"/>
  <c r="P429" i="1"/>
  <c r="O429" i="1"/>
  <c r="N429" i="1"/>
  <c r="M429" i="1"/>
  <c r="L429" i="1"/>
  <c r="K429" i="1"/>
  <c r="J429" i="1"/>
  <c r="I429" i="1"/>
  <c r="H429" i="1"/>
  <c r="G429" i="1"/>
  <c r="F429" i="1"/>
  <c r="E429" i="1"/>
  <c r="D429" i="1"/>
  <c r="C429" i="1"/>
  <c r="B429" i="1"/>
  <c r="I426" i="1"/>
  <c r="P425" i="1"/>
  <c r="P426" i="1" s="1"/>
  <c r="O425" i="1"/>
  <c r="N425" i="1"/>
  <c r="N426" i="1" s="1"/>
  <c r="M425" i="1"/>
  <c r="L425" i="1"/>
  <c r="L426" i="1" s="1"/>
  <c r="K425" i="1"/>
  <c r="J425" i="1"/>
  <c r="I425" i="1"/>
  <c r="H425" i="1"/>
  <c r="H426" i="1" s="1"/>
  <c r="G425" i="1"/>
  <c r="F425" i="1"/>
  <c r="F426" i="1" s="1"/>
  <c r="E425" i="1"/>
  <c r="D425" i="1"/>
  <c r="D426" i="1" s="1"/>
  <c r="C425" i="1"/>
  <c r="C426" i="1" s="1"/>
  <c r="B425" i="1"/>
  <c r="B426" i="1" s="1"/>
  <c r="P424" i="1"/>
  <c r="O424" i="1"/>
  <c r="N424" i="1"/>
  <c r="M424" i="1"/>
  <c r="L424" i="1"/>
  <c r="K424" i="1"/>
  <c r="J424" i="1"/>
  <c r="I424" i="1"/>
  <c r="H424" i="1"/>
  <c r="G424" i="1"/>
  <c r="F424" i="1"/>
  <c r="E424" i="1"/>
  <c r="D424" i="1"/>
  <c r="C424" i="1"/>
  <c r="B424" i="1"/>
  <c r="P423" i="1"/>
  <c r="O423" i="1"/>
  <c r="N423" i="1"/>
  <c r="M423" i="1"/>
  <c r="L423" i="1"/>
  <c r="K423" i="1"/>
  <c r="J423" i="1"/>
  <c r="I423" i="1"/>
  <c r="H423" i="1"/>
  <c r="G423" i="1"/>
  <c r="F423" i="1"/>
  <c r="E423" i="1"/>
  <c r="D423" i="1"/>
  <c r="C423" i="1"/>
  <c r="B423" i="1"/>
  <c r="P422" i="1"/>
  <c r="O422" i="1"/>
  <c r="N422" i="1"/>
  <c r="M422" i="1"/>
  <c r="L422" i="1"/>
  <c r="K422" i="1"/>
  <c r="J422" i="1"/>
  <c r="I422" i="1"/>
  <c r="H422" i="1"/>
  <c r="G422" i="1"/>
  <c r="F422" i="1"/>
  <c r="E422" i="1"/>
  <c r="D422" i="1"/>
  <c r="C422" i="1"/>
  <c r="B422" i="1"/>
  <c r="J420" i="1"/>
  <c r="H420" i="1"/>
  <c r="B420" i="1"/>
  <c r="K419" i="1"/>
  <c r="J419" i="1"/>
  <c r="I419" i="1"/>
  <c r="I420" i="1" s="1"/>
  <c r="H419" i="1"/>
  <c r="G419" i="1"/>
  <c r="G420" i="1" s="1"/>
  <c r="F419" i="1"/>
  <c r="F420" i="1" s="1"/>
  <c r="E419" i="1"/>
  <c r="D419" i="1"/>
  <c r="C419" i="1"/>
  <c r="B419" i="1"/>
  <c r="L418" i="1"/>
  <c r="K418" i="1"/>
  <c r="J418" i="1"/>
  <c r="I418" i="1"/>
  <c r="H418" i="1"/>
  <c r="G418" i="1"/>
  <c r="F418" i="1"/>
  <c r="E418" i="1"/>
  <c r="D418" i="1"/>
  <c r="C418" i="1"/>
  <c r="B418" i="1"/>
  <c r="M417" i="1"/>
  <c r="L417" i="1"/>
  <c r="K417" i="1"/>
  <c r="J417" i="1"/>
  <c r="I417" i="1"/>
  <c r="H417" i="1"/>
  <c r="G417" i="1"/>
  <c r="F417" i="1"/>
  <c r="E417" i="1"/>
  <c r="D417" i="1"/>
  <c r="C417" i="1"/>
  <c r="B417" i="1"/>
  <c r="M416" i="1"/>
  <c r="L416" i="1"/>
  <c r="K416" i="1"/>
  <c r="J416" i="1"/>
  <c r="I416" i="1"/>
  <c r="H416" i="1"/>
  <c r="G416" i="1"/>
  <c r="F416" i="1"/>
  <c r="E416" i="1"/>
  <c r="D416" i="1"/>
  <c r="C416" i="1"/>
  <c r="B416" i="1"/>
  <c r="H414" i="1"/>
  <c r="G414" i="1"/>
  <c r="F414" i="1"/>
  <c r="E414" i="1"/>
  <c r="K413" i="1"/>
  <c r="J413" i="1"/>
  <c r="J414" i="1" s="1"/>
  <c r="I413" i="1"/>
  <c r="I414" i="1" s="1"/>
  <c r="H413" i="1"/>
  <c r="G413" i="1"/>
  <c r="F413" i="1"/>
  <c r="E413" i="1"/>
  <c r="D413" i="1"/>
  <c r="D414" i="1" s="1"/>
  <c r="C413" i="1"/>
  <c r="B413" i="1"/>
  <c r="B414" i="1" s="1"/>
  <c r="L412" i="1"/>
  <c r="K412" i="1"/>
  <c r="J412" i="1"/>
  <c r="I412" i="1"/>
  <c r="H412" i="1"/>
  <c r="G412" i="1"/>
  <c r="F412" i="1"/>
  <c r="E412" i="1"/>
  <c r="D412" i="1"/>
  <c r="C412" i="1"/>
  <c r="B412" i="1"/>
  <c r="M411" i="1"/>
  <c r="L411" i="1"/>
  <c r="K411" i="1"/>
  <c r="J411" i="1"/>
  <c r="I411" i="1"/>
  <c r="H411" i="1"/>
  <c r="G411" i="1"/>
  <c r="F411" i="1"/>
  <c r="E411" i="1"/>
  <c r="D411" i="1"/>
  <c r="C411" i="1"/>
  <c r="B411" i="1"/>
  <c r="M410" i="1"/>
  <c r="L410" i="1"/>
  <c r="K410" i="1"/>
  <c r="J410" i="1"/>
  <c r="I410" i="1"/>
  <c r="H410" i="1"/>
  <c r="G410" i="1"/>
  <c r="F410" i="1"/>
  <c r="E410" i="1"/>
  <c r="D410" i="1"/>
  <c r="C410" i="1"/>
  <c r="B410" i="1"/>
  <c r="H408" i="1"/>
  <c r="F408" i="1"/>
  <c r="K407" i="1"/>
  <c r="J407" i="1"/>
  <c r="I407" i="1"/>
  <c r="H407" i="1"/>
  <c r="G407" i="1"/>
  <c r="G408" i="1" s="1"/>
  <c r="F407" i="1"/>
  <c r="E407" i="1"/>
  <c r="E408" i="1" s="1"/>
  <c r="D407" i="1"/>
  <c r="D408" i="1" s="1"/>
  <c r="C407" i="1"/>
  <c r="B407" i="1"/>
  <c r="L406" i="1"/>
  <c r="K406" i="1"/>
  <c r="J406" i="1"/>
  <c r="I406" i="1"/>
  <c r="H406" i="1"/>
  <c r="G406" i="1"/>
  <c r="F406" i="1"/>
  <c r="E406" i="1"/>
  <c r="D406" i="1"/>
  <c r="C406" i="1"/>
  <c r="B406" i="1"/>
  <c r="M405" i="1"/>
  <c r="L405" i="1"/>
  <c r="K405" i="1"/>
  <c r="J405" i="1"/>
  <c r="I405" i="1"/>
  <c r="H405" i="1"/>
  <c r="G405" i="1"/>
  <c r="F405" i="1"/>
  <c r="E405" i="1"/>
  <c r="D405" i="1"/>
  <c r="C405" i="1"/>
  <c r="B405" i="1"/>
  <c r="M404" i="1"/>
  <c r="L404" i="1"/>
  <c r="K404" i="1"/>
  <c r="J404" i="1"/>
  <c r="I404" i="1"/>
  <c r="H404" i="1"/>
  <c r="G404" i="1"/>
  <c r="F404" i="1"/>
  <c r="E404" i="1"/>
  <c r="D404" i="1"/>
  <c r="C404" i="1"/>
  <c r="B404" i="1"/>
  <c r="P401" i="1"/>
  <c r="P433" i="1" s="1"/>
  <c r="O401" i="1"/>
  <c r="O439" i="1" s="1"/>
  <c r="N401" i="1"/>
  <c r="M401" i="1"/>
  <c r="M439" i="1" s="1"/>
  <c r="L401" i="1"/>
  <c r="L439" i="1" s="1"/>
  <c r="K401" i="1"/>
  <c r="K414" i="1" s="1"/>
  <c r="J401" i="1"/>
  <c r="J433" i="1" s="1"/>
  <c r="I401" i="1"/>
  <c r="I396" i="1" s="1"/>
  <c r="H401" i="1"/>
  <c r="H433" i="1" s="1"/>
  <c r="G401" i="1"/>
  <c r="G439" i="1" s="1"/>
  <c r="F401" i="1"/>
  <c r="E401" i="1"/>
  <c r="E439" i="1" s="1"/>
  <c r="D401" i="1"/>
  <c r="D439" i="1" s="1"/>
  <c r="C401" i="1"/>
  <c r="C414" i="1" s="1"/>
  <c r="B401" i="1"/>
  <c r="B433" i="1" s="1"/>
  <c r="P400" i="1"/>
  <c r="O400" i="1"/>
  <c r="N400" i="1"/>
  <c r="M400" i="1"/>
  <c r="L400" i="1"/>
  <c r="K400" i="1"/>
  <c r="J400" i="1"/>
  <c r="I400" i="1"/>
  <c r="H400" i="1"/>
  <c r="G400" i="1"/>
  <c r="F400" i="1"/>
  <c r="E400" i="1"/>
  <c r="D400" i="1"/>
  <c r="C400" i="1"/>
  <c r="B400" i="1"/>
  <c r="P399" i="1"/>
  <c r="O399" i="1"/>
  <c r="N399" i="1"/>
  <c r="M399" i="1"/>
  <c r="L399" i="1"/>
  <c r="K399" i="1"/>
  <c r="J399" i="1"/>
  <c r="I399" i="1"/>
  <c r="H399" i="1"/>
  <c r="G399" i="1"/>
  <c r="F399" i="1"/>
  <c r="E399" i="1"/>
  <c r="D399" i="1"/>
  <c r="C399" i="1"/>
  <c r="B399" i="1"/>
  <c r="P398" i="1"/>
  <c r="O398" i="1"/>
  <c r="N398" i="1"/>
  <c r="M398" i="1"/>
  <c r="L398" i="1"/>
  <c r="K398" i="1"/>
  <c r="J398" i="1"/>
  <c r="I398" i="1"/>
  <c r="H398" i="1"/>
  <c r="G398" i="1"/>
  <c r="F398" i="1"/>
  <c r="E398" i="1"/>
  <c r="D398" i="1"/>
  <c r="C398" i="1"/>
  <c r="B398" i="1"/>
  <c r="P396" i="1"/>
  <c r="O396" i="1"/>
  <c r="M396" i="1"/>
  <c r="H396" i="1"/>
  <c r="G396" i="1"/>
  <c r="E396" i="1"/>
  <c r="P395" i="1"/>
  <c r="O395" i="1"/>
  <c r="N395" i="1"/>
  <c r="N396" i="1" s="1"/>
  <c r="M395" i="1"/>
  <c r="L395" i="1"/>
  <c r="L396" i="1" s="1"/>
  <c r="K395" i="1"/>
  <c r="K396" i="1" s="1"/>
  <c r="J395" i="1"/>
  <c r="I395" i="1"/>
  <c r="H395" i="1"/>
  <c r="G395" i="1"/>
  <c r="F395" i="1"/>
  <c r="F396" i="1" s="1"/>
  <c r="E395" i="1"/>
  <c r="D395" i="1"/>
  <c r="D396" i="1" s="1"/>
  <c r="C395" i="1"/>
  <c r="C396" i="1" s="1"/>
  <c r="B395" i="1"/>
  <c r="P394" i="1"/>
  <c r="O394" i="1"/>
  <c r="N394" i="1"/>
  <c r="M394" i="1"/>
  <c r="L394" i="1"/>
  <c r="K394" i="1"/>
  <c r="J394" i="1"/>
  <c r="I394" i="1"/>
  <c r="H394" i="1"/>
  <c r="G394" i="1"/>
  <c r="F394" i="1"/>
  <c r="E394" i="1"/>
  <c r="D394" i="1"/>
  <c r="C394" i="1"/>
  <c r="B394" i="1"/>
  <c r="P393" i="1"/>
  <c r="O393" i="1"/>
  <c r="N393" i="1"/>
  <c r="M393" i="1"/>
  <c r="L393" i="1"/>
  <c r="K393" i="1"/>
  <c r="J393" i="1"/>
  <c r="I393" i="1"/>
  <c r="H393" i="1"/>
  <c r="G393" i="1"/>
  <c r="F393" i="1"/>
  <c r="E393" i="1"/>
  <c r="D393" i="1"/>
  <c r="C393" i="1"/>
  <c r="B393" i="1"/>
  <c r="P392" i="1"/>
  <c r="O392" i="1"/>
  <c r="N392" i="1"/>
  <c r="M392" i="1"/>
  <c r="L392" i="1"/>
  <c r="K392" i="1"/>
  <c r="J392" i="1"/>
  <c r="I392" i="1"/>
  <c r="H392" i="1"/>
  <c r="G392" i="1"/>
  <c r="F392" i="1"/>
  <c r="E392" i="1"/>
  <c r="D392" i="1"/>
  <c r="C392" i="1"/>
  <c r="B392" i="1"/>
  <c r="M390" i="1"/>
  <c r="L390" i="1"/>
  <c r="J390" i="1"/>
  <c r="E390" i="1"/>
  <c r="D390" i="1"/>
  <c r="B390" i="1"/>
  <c r="P389" i="1"/>
  <c r="P390" i="1" s="1"/>
  <c r="O389" i="1"/>
  <c r="O390" i="1" s="1"/>
  <c r="N389" i="1"/>
  <c r="N390" i="1" s="1"/>
  <c r="M389" i="1"/>
  <c r="L389" i="1"/>
  <c r="K389" i="1"/>
  <c r="J389" i="1"/>
  <c r="I389" i="1"/>
  <c r="I390" i="1" s="1"/>
  <c r="H389" i="1"/>
  <c r="H390" i="1" s="1"/>
  <c r="G389" i="1"/>
  <c r="G390" i="1" s="1"/>
  <c r="F389" i="1"/>
  <c r="F390" i="1" s="1"/>
  <c r="E389" i="1"/>
  <c r="D389" i="1"/>
  <c r="C389" i="1"/>
  <c r="B389" i="1"/>
  <c r="P388" i="1"/>
  <c r="O388" i="1"/>
  <c r="N388" i="1"/>
  <c r="M388" i="1"/>
  <c r="L388" i="1"/>
  <c r="K388" i="1"/>
  <c r="J388" i="1"/>
  <c r="I388" i="1"/>
  <c r="H388" i="1"/>
  <c r="G388" i="1"/>
  <c r="F388" i="1"/>
  <c r="E388" i="1"/>
  <c r="D388" i="1"/>
  <c r="C388" i="1"/>
  <c r="B388" i="1"/>
  <c r="P387" i="1"/>
  <c r="O387" i="1"/>
  <c r="N387" i="1"/>
  <c r="M387" i="1"/>
  <c r="L387" i="1"/>
  <c r="K387" i="1"/>
  <c r="J387" i="1"/>
  <c r="I387" i="1"/>
  <c r="H387" i="1"/>
  <c r="G387" i="1"/>
  <c r="F387" i="1"/>
  <c r="E387" i="1"/>
  <c r="D387" i="1"/>
  <c r="C387" i="1"/>
  <c r="B387" i="1"/>
  <c r="P386" i="1"/>
  <c r="O386" i="1"/>
  <c r="N386" i="1"/>
  <c r="M386" i="1"/>
  <c r="L386" i="1"/>
  <c r="K386" i="1"/>
  <c r="J386" i="1"/>
  <c r="I386" i="1"/>
  <c r="H386" i="1"/>
  <c r="G386" i="1"/>
  <c r="F386" i="1"/>
  <c r="E386" i="1"/>
  <c r="D386" i="1"/>
  <c r="C386" i="1"/>
  <c r="B386" i="1"/>
  <c r="P384" i="1"/>
  <c r="O384" i="1"/>
  <c r="N384" i="1"/>
  <c r="M384" i="1"/>
  <c r="H384" i="1"/>
  <c r="G384" i="1"/>
  <c r="F384" i="1"/>
  <c r="E384" i="1"/>
  <c r="P383" i="1"/>
  <c r="O383" i="1"/>
  <c r="N383" i="1"/>
  <c r="M383" i="1"/>
  <c r="L383" i="1"/>
  <c r="L384" i="1" s="1"/>
  <c r="K383" i="1"/>
  <c r="K384" i="1" s="1"/>
  <c r="J383" i="1"/>
  <c r="J384" i="1" s="1"/>
  <c r="I383" i="1"/>
  <c r="I384" i="1" s="1"/>
  <c r="H383" i="1"/>
  <c r="G383" i="1"/>
  <c r="F383" i="1"/>
  <c r="E383" i="1"/>
  <c r="D383" i="1"/>
  <c r="D384" i="1" s="1"/>
  <c r="C383" i="1"/>
  <c r="C384" i="1" s="1"/>
  <c r="B383" i="1"/>
  <c r="B384" i="1" s="1"/>
  <c r="P382" i="1"/>
  <c r="O382" i="1"/>
  <c r="N382" i="1"/>
  <c r="M382" i="1"/>
  <c r="L382" i="1"/>
  <c r="K382" i="1"/>
  <c r="J382" i="1"/>
  <c r="I382" i="1"/>
  <c r="H382" i="1"/>
  <c r="G382" i="1"/>
  <c r="F382" i="1"/>
  <c r="E382" i="1"/>
  <c r="D382" i="1"/>
  <c r="C382" i="1"/>
  <c r="B382" i="1"/>
  <c r="P381" i="1"/>
  <c r="O381" i="1"/>
  <c r="N381" i="1"/>
  <c r="M381" i="1"/>
  <c r="L381" i="1"/>
  <c r="K381" i="1"/>
  <c r="J381" i="1"/>
  <c r="I381" i="1"/>
  <c r="H381" i="1"/>
  <c r="G381" i="1"/>
  <c r="F381" i="1"/>
  <c r="E381" i="1"/>
  <c r="D381" i="1"/>
  <c r="C381" i="1"/>
  <c r="B381" i="1"/>
  <c r="P380" i="1"/>
  <c r="O380" i="1"/>
  <c r="N380" i="1"/>
  <c r="M380" i="1"/>
  <c r="L380" i="1"/>
  <c r="K380" i="1"/>
  <c r="J380" i="1"/>
  <c r="I380" i="1"/>
  <c r="H380" i="1"/>
  <c r="G380" i="1"/>
  <c r="F380" i="1"/>
  <c r="E380" i="1"/>
  <c r="D380" i="1"/>
  <c r="C380" i="1"/>
  <c r="B380" i="1"/>
  <c r="J378" i="1"/>
  <c r="I378" i="1"/>
  <c r="H378" i="1"/>
  <c r="B378" i="1"/>
  <c r="K377" i="1"/>
  <c r="J377" i="1"/>
  <c r="I377" i="1"/>
  <c r="H377" i="1"/>
  <c r="G377" i="1"/>
  <c r="G378" i="1" s="1"/>
  <c r="F377" i="1"/>
  <c r="F378" i="1" s="1"/>
  <c r="E377" i="1"/>
  <c r="E378" i="1" s="1"/>
  <c r="D377" i="1"/>
  <c r="D378" i="1" s="1"/>
  <c r="C377" i="1"/>
  <c r="B377" i="1"/>
  <c r="L376" i="1"/>
  <c r="K376" i="1"/>
  <c r="J376" i="1"/>
  <c r="I376" i="1"/>
  <c r="H376" i="1"/>
  <c r="G376" i="1"/>
  <c r="F376" i="1"/>
  <c r="E376" i="1"/>
  <c r="D376" i="1"/>
  <c r="C376" i="1"/>
  <c r="B376" i="1"/>
  <c r="M375" i="1"/>
  <c r="L375" i="1"/>
  <c r="K375" i="1"/>
  <c r="J375" i="1"/>
  <c r="I375" i="1"/>
  <c r="H375" i="1"/>
  <c r="G375" i="1"/>
  <c r="F375" i="1"/>
  <c r="E375" i="1"/>
  <c r="D375" i="1"/>
  <c r="C375" i="1"/>
  <c r="B375" i="1"/>
  <c r="M374" i="1"/>
  <c r="L374" i="1"/>
  <c r="K374" i="1"/>
  <c r="J374" i="1"/>
  <c r="I374" i="1"/>
  <c r="H374" i="1"/>
  <c r="G374" i="1"/>
  <c r="F374" i="1"/>
  <c r="E374" i="1"/>
  <c r="D374" i="1"/>
  <c r="C374" i="1"/>
  <c r="B374" i="1"/>
  <c r="K372" i="1"/>
  <c r="F372" i="1"/>
  <c r="E372" i="1"/>
  <c r="D372" i="1"/>
  <c r="C372" i="1"/>
  <c r="K371" i="1"/>
  <c r="J371" i="1"/>
  <c r="J372" i="1" s="1"/>
  <c r="I371" i="1"/>
  <c r="I372" i="1" s="1"/>
  <c r="H371" i="1"/>
  <c r="H372" i="1" s="1"/>
  <c r="G371" i="1"/>
  <c r="G372" i="1" s="1"/>
  <c r="F371" i="1"/>
  <c r="E371" i="1"/>
  <c r="D371" i="1"/>
  <c r="C371" i="1"/>
  <c r="B371" i="1"/>
  <c r="B372" i="1" s="1"/>
  <c r="P370" i="1"/>
  <c r="L370" i="1"/>
  <c r="K370" i="1"/>
  <c r="J370" i="1"/>
  <c r="I370" i="1"/>
  <c r="H370" i="1"/>
  <c r="G370" i="1"/>
  <c r="F370" i="1"/>
  <c r="E370" i="1"/>
  <c r="D370" i="1"/>
  <c r="C370" i="1"/>
  <c r="B370" i="1"/>
  <c r="P369" i="1"/>
  <c r="O369" i="1"/>
  <c r="M369" i="1"/>
  <c r="L369" i="1"/>
  <c r="K369" i="1"/>
  <c r="J369" i="1"/>
  <c r="I369" i="1"/>
  <c r="H369" i="1"/>
  <c r="G369" i="1"/>
  <c r="F369" i="1"/>
  <c r="E369" i="1"/>
  <c r="D369" i="1"/>
  <c r="C369" i="1"/>
  <c r="B369" i="1"/>
  <c r="O368" i="1"/>
  <c r="N368" i="1"/>
  <c r="M368" i="1"/>
  <c r="L368" i="1"/>
  <c r="K368" i="1"/>
  <c r="J368" i="1"/>
  <c r="I368" i="1"/>
  <c r="H368" i="1"/>
  <c r="G368" i="1"/>
  <c r="F368" i="1"/>
  <c r="E368" i="1"/>
  <c r="D368" i="1"/>
  <c r="C368" i="1"/>
  <c r="B368" i="1"/>
  <c r="O366" i="1"/>
  <c r="N366" i="1"/>
  <c r="I366" i="1"/>
  <c r="G366" i="1"/>
  <c r="F366" i="1"/>
  <c r="P365" i="1"/>
  <c r="P366" i="1" s="1"/>
  <c r="O365" i="1"/>
  <c r="N365" i="1"/>
  <c r="M365" i="1"/>
  <c r="M366" i="1" s="1"/>
  <c r="L365" i="1"/>
  <c r="L366" i="1" s="1"/>
  <c r="K365" i="1"/>
  <c r="K366" i="1" s="1"/>
  <c r="J365" i="1"/>
  <c r="J366" i="1" s="1"/>
  <c r="I365" i="1"/>
  <c r="H365" i="1"/>
  <c r="H366" i="1" s="1"/>
  <c r="G365" i="1"/>
  <c r="F365" i="1"/>
  <c r="E365" i="1"/>
  <c r="E366" i="1" s="1"/>
  <c r="D365" i="1"/>
  <c r="D366" i="1" s="1"/>
  <c r="C365" i="1"/>
  <c r="C366" i="1" s="1"/>
  <c r="B365" i="1"/>
  <c r="B366" i="1" s="1"/>
  <c r="P364" i="1"/>
  <c r="O364" i="1"/>
  <c r="N364" i="1"/>
  <c r="M364" i="1"/>
  <c r="L364" i="1"/>
  <c r="K364" i="1"/>
  <c r="J364" i="1"/>
  <c r="I364" i="1"/>
  <c r="H364" i="1"/>
  <c r="G364" i="1"/>
  <c r="F364" i="1"/>
  <c r="E364" i="1"/>
  <c r="D364" i="1"/>
  <c r="C364" i="1"/>
  <c r="B364" i="1"/>
  <c r="P363" i="1"/>
  <c r="O363" i="1"/>
  <c r="N363" i="1"/>
  <c r="M363" i="1"/>
  <c r="L363" i="1"/>
  <c r="K363" i="1"/>
  <c r="J363" i="1"/>
  <c r="I363" i="1"/>
  <c r="H363" i="1"/>
  <c r="G363" i="1"/>
  <c r="F363" i="1"/>
  <c r="E363" i="1"/>
  <c r="D363" i="1"/>
  <c r="C363" i="1"/>
  <c r="B363" i="1"/>
  <c r="P362" i="1"/>
  <c r="O362" i="1"/>
  <c r="N362" i="1"/>
  <c r="M362" i="1"/>
  <c r="L362" i="1"/>
  <c r="K362" i="1"/>
  <c r="J362" i="1"/>
  <c r="I362" i="1"/>
  <c r="H362" i="1"/>
  <c r="G362" i="1"/>
  <c r="F362" i="1"/>
  <c r="E362" i="1"/>
  <c r="D362" i="1"/>
  <c r="C362" i="1"/>
  <c r="B362" i="1"/>
  <c r="J360" i="1"/>
  <c r="I360" i="1"/>
  <c r="D360" i="1"/>
  <c r="B360" i="1"/>
  <c r="O359" i="1"/>
  <c r="O360" i="1" s="1"/>
  <c r="K359" i="1"/>
  <c r="K360" i="1" s="1"/>
  <c r="J359" i="1"/>
  <c r="I359" i="1"/>
  <c r="H359" i="1"/>
  <c r="H360" i="1" s="1"/>
  <c r="G359" i="1"/>
  <c r="G360" i="1" s="1"/>
  <c r="F359" i="1"/>
  <c r="F360" i="1" s="1"/>
  <c r="E359" i="1"/>
  <c r="E360" i="1" s="1"/>
  <c r="D359" i="1"/>
  <c r="C359" i="1"/>
  <c r="C360" i="1" s="1"/>
  <c r="B359" i="1"/>
  <c r="O358" i="1"/>
  <c r="L358" i="1"/>
  <c r="K358" i="1"/>
  <c r="J358" i="1"/>
  <c r="I358" i="1"/>
  <c r="H358" i="1"/>
  <c r="G358" i="1"/>
  <c r="F358" i="1"/>
  <c r="E358" i="1"/>
  <c r="D358" i="1"/>
  <c r="C358" i="1"/>
  <c r="B358" i="1"/>
  <c r="O357" i="1"/>
  <c r="N357" i="1"/>
  <c r="M357" i="1"/>
  <c r="L357" i="1"/>
  <c r="K357" i="1"/>
  <c r="J357" i="1"/>
  <c r="I357" i="1"/>
  <c r="H357" i="1"/>
  <c r="G357" i="1"/>
  <c r="F357" i="1"/>
  <c r="E357" i="1"/>
  <c r="D357" i="1"/>
  <c r="C357" i="1"/>
  <c r="B357" i="1"/>
  <c r="M356" i="1"/>
  <c r="L356" i="1"/>
  <c r="K356" i="1"/>
  <c r="J356" i="1"/>
  <c r="I356" i="1"/>
  <c r="H356" i="1"/>
  <c r="G356" i="1"/>
  <c r="F356" i="1"/>
  <c r="E356" i="1"/>
  <c r="D356" i="1"/>
  <c r="C356" i="1"/>
  <c r="B356" i="1"/>
  <c r="O354" i="1"/>
  <c r="G354" i="1"/>
  <c r="E354" i="1"/>
  <c r="D354" i="1"/>
  <c r="P353" i="1"/>
  <c r="P354" i="1" s="1"/>
  <c r="O353" i="1"/>
  <c r="N353" i="1"/>
  <c r="N354" i="1" s="1"/>
  <c r="M353" i="1"/>
  <c r="M354" i="1" s="1"/>
  <c r="L353" i="1"/>
  <c r="L354" i="1" s="1"/>
  <c r="K353" i="1"/>
  <c r="K354" i="1" s="1"/>
  <c r="J353" i="1"/>
  <c r="J354" i="1" s="1"/>
  <c r="I353" i="1"/>
  <c r="I354" i="1" s="1"/>
  <c r="H353" i="1"/>
  <c r="H354" i="1" s="1"/>
  <c r="G353" i="1"/>
  <c r="F353" i="1"/>
  <c r="F354" i="1" s="1"/>
  <c r="E353" i="1"/>
  <c r="D353" i="1"/>
  <c r="C353" i="1"/>
  <c r="C354" i="1" s="1"/>
  <c r="B353" i="1"/>
  <c r="B354" i="1" s="1"/>
  <c r="P352" i="1"/>
  <c r="O352" i="1"/>
  <c r="N352" i="1"/>
  <c r="M352" i="1"/>
  <c r="L352" i="1"/>
  <c r="K352" i="1"/>
  <c r="J352" i="1"/>
  <c r="I352" i="1"/>
  <c r="H352" i="1"/>
  <c r="G352" i="1"/>
  <c r="F352" i="1"/>
  <c r="E352" i="1"/>
  <c r="D352" i="1"/>
  <c r="C352" i="1"/>
  <c r="B352" i="1"/>
  <c r="P351" i="1"/>
  <c r="O351" i="1"/>
  <c r="N351" i="1"/>
  <c r="M351" i="1"/>
  <c r="L351" i="1"/>
  <c r="K351" i="1"/>
  <c r="J351" i="1"/>
  <c r="I351" i="1"/>
  <c r="H351" i="1"/>
  <c r="G351" i="1"/>
  <c r="F351" i="1"/>
  <c r="E351" i="1"/>
  <c r="D351" i="1"/>
  <c r="C351" i="1"/>
  <c r="B351" i="1"/>
  <c r="P350" i="1"/>
  <c r="O350" i="1"/>
  <c r="N350" i="1"/>
  <c r="M350" i="1"/>
  <c r="L350" i="1"/>
  <c r="K350" i="1"/>
  <c r="J350" i="1"/>
  <c r="I350" i="1"/>
  <c r="H350" i="1"/>
  <c r="G350" i="1"/>
  <c r="F350" i="1"/>
  <c r="E350" i="1"/>
  <c r="D350" i="1"/>
  <c r="C350" i="1"/>
  <c r="B350" i="1"/>
  <c r="BL122" i="1"/>
  <c r="BK122" i="1"/>
  <c r="BJ122" i="1"/>
  <c r="BI122"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E122" i="1"/>
  <c r="D122" i="1"/>
  <c r="C122" i="1"/>
  <c r="B122"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L371" i="1" s="1"/>
  <c r="L372" i="1" s="1"/>
  <c r="P120" i="1"/>
  <c r="O120" i="1"/>
  <c r="M370" i="1" s="1"/>
  <c r="N120" i="1"/>
  <c r="M371" i="1" s="1"/>
  <c r="M372" i="1" s="1"/>
  <c r="M120" i="1"/>
  <c r="L120" i="1"/>
  <c r="N369" i="1" s="1"/>
  <c r="K120" i="1"/>
  <c r="N370" i="1" s="1"/>
  <c r="J120" i="1"/>
  <c r="N371" i="1" s="1"/>
  <c r="N372" i="1" s="1"/>
  <c r="I120" i="1"/>
  <c r="H120" i="1"/>
  <c r="G120" i="1"/>
  <c r="O370" i="1" s="1"/>
  <c r="F120" i="1"/>
  <c r="O371" i="1" s="1"/>
  <c r="O372" i="1" s="1"/>
  <c r="E120" i="1"/>
  <c r="P368" i="1" s="1"/>
  <c r="D120" i="1"/>
  <c r="C120" i="1"/>
  <c r="B120" i="1"/>
  <c r="P371" i="1" s="1"/>
  <c r="P372" i="1" s="1"/>
  <c r="BA119" i="1"/>
  <c r="BA121" i="1" s="1"/>
  <c r="AZ119" i="1"/>
  <c r="AZ121" i="1" s="1"/>
  <c r="AY119" i="1"/>
  <c r="AY121" i="1" s="1"/>
  <c r="AX119" i="1"/>
  <c r="AX121" i="1" s="1"/>
  <c r="AW119" i="1"/>
  <c r="AW121" i="1" s="1"/>
  <c r="AV119" i="1"/>
  <c r="AV121" i="1" s="1"/>
  <c r="AU119" i="1"/>
  <c r="AU121" i="1" s="1"/>
  <c r="AT119" i="1"/>
  <c r="AT121" i="1" s="1"/>
  <c r="AS119" i="1"/>
  <c r="AS121" i="1" s="1"/>
  <c r="AR119" i="1"/>
  <c r="AR121" i="1" s="1"/>
  <c r="AQ119" i="1"/>
  <c r="AQ121" i="1" s="1"/>
  <c r="AP119" i="1"/>
  <c r="AP121" i="1" s="1"/>
  <c r="AO119" i="1"/>
  <c r="AO121" i="1" s="1"/>
  <c r="AN119" i="1"/>
  <c r="AN121" i="1" s="1"/>
  <c r="AM119" i="1"/>
  <c r="AM121" i="1" s="1"/>
  <c r="AL119" i="1"/>
  <c r="AL121" i="1" s="1"/>
  <c r="AK119" i="1"/>
  <c r="AK121" i="1" s="1"/>
  <c r="AJ119" i="1"/>
  <c r="AJ121" i="1" s="1"/>
  <c r="AI119" i="1"/>
  <c r="AI121" i="1" s="1"/>
  <c r="AH119" i="1"/>
  <c r="AH121" i="1" s="1"/>
  <c r="AG119" i="1"/>
  <c r="AG121" i="1" s="1"/>
  <c r="AF119" i="1"/>
  <c r="AF121" i="1" s="1"/>
  <c r="AE119" i="1"/>
  <c r="AE121" i="1" s="1"/>
  <c r="AD119" i="1"/>
  <c r="AD121" i="1" s="1"/>
  <c r="AC119" i="1"/>
  <c r="AC121" i="1" s="1"/>
  <c r="AB119" i="1"/>
  <c r="AB121" i="1" s="1"/>
  <c r="AA119" i="1"/>
  <c r="AA121" i="1" s="1"/>
  <c r="Z119" i="1"/>
  <c r="Z121" i="1" s="1"/>
  <c r="Y119" i="1"/>
  <c r="Y121" i="1" s="1"/>
  <c r="X119" i="1"/>
  <c r="X121" i="1" s="1"/>
  <c r="W119" i="1"/>
  <c r="W121" i="1" s="1"/>
  <c r="V119" i="1"/>
  <c r="V121" i="1" s="1"/>
  <c r="U119" i="1"/>
  <c r="U121" i="1" s="1"/>
  <c r="T119" i="1"/>
  <c r="T121" i="1" s="1"/>
  <c r="S119" i="1"/>
  <c r="S121" i="1" s="1"/>
  <c r="R119" i="1"/>
  <c r="R121" i="1" s="1"/>
  <c r="Q119" i="1"/>
  <c r="Q121" i="1" s="1"/>
  <c r="L377" i="1" s="1"/>
  <c r="L378" i="1" s="1"/>
  <c r="P119" i="1"/>
  <c r="P121" i="1" s="1"/>
  <c r="O119" i="1"/>
  <c r="M358" i="1" s="1"/>
  <c r="N119" i="1"/>
  <c r="M359" i="1" s="1"/>
  <c r="M360" i="1" s="1"/>
  <c r="M119" i="1"/>
  <c r="M121" i="1" s="1"/>
  <c r="N374" i="1" s="1"/>
  <c r="L119" i="1"/>
  <c r="L121" i="1" s="1"/>
  <c r="N375" i="1" s="1"/>
  <c r="K119" i="1"/>
  <c r="K121" i="1" s="1"/>
  <c r="N376" i="1" s="1"/>
  <c r="J119" i="1"/>
  <c r="N359" i="1" s="1"/>
  <c r="N360" i="1" s="1"/>
  <c r="I119" i="1"/>
  <c r="I121" i="1" s="1"/>
  <c r="O374" i="1" s="1"/>
  <c r="H119" i="1"/>
  <c r="H121" i="1" s="1"/>
  <c r="O375" i="1" s="1"/>
  <c r="G119" i="1"/>
  <c r="G121" i="1" s="1"/>
  <c r="O376" i="1" s="1"/>
  <c r="F119" i="1"/>
  <c r="F121" i="1" s="1"/>
  <c r="O377" i="1" s="1"/>
  <c r="O378" i="1" s="1"/>
  <c r="E119" i="1"/>
  <c r="P356" i="1" s="1"/>
  <c r="D119" i="1"/>
  <c r="P357" i="1" s="1"/>
  <c r="C119" i="1"/>
  <c r="P358" i="1" s="1"/>
  <c r="B119" i="1"/>
  <c r="P359" i="1" s="1"/>
  <c r="P360" i="1" s="1"/>
  <c r="BF118" i="1"/>
  <c r="AX118" i="1"/>
  <c r="BL117" i="1"/>
  <c r="BH117" i="1"/>
  <c r="BG117" i="1"/>
  <c r="BF117" i="1"/>
  <c r="BE117" i="1"/>
  <c r="BD117" i="1"/>
  <c r="AZ117" i="1"/>
  <c r="AY117" i="1"/>
  <c r="AX117" i="1"/>
  <c r="AW117" i="1"/>
  <c r="AV117" i="1"/>
  <c r="AR117" i="1"/>
  <c r="AQ117" i="1"/>
  <c r="AO117" i="1"/>
  <c r="AN117" i="1"/>
  <c r="AJ117" i="1"/>
  <c r="AI117" i="1"/>
  <c r="AG117" i="1"/>
  <c r="AF117" i="1"/>
  <c r="AB117" i="1"/>
  <c r="AA117" i="1"/>
  <c r="Y117" i="1"/>
  <c r="X117" i="1"/>
  <c r="T117" i="1"/>
  <c r="S117" i="1"/>
  <c r="Q117" i="1"/>
  <c r="L413" i="1" s="1"/>
  <c r="L414" i="1" s="1"/>
  <c r="P117" i="1"/>
  <c r="L117" i="1"/>
  <c r="N411" i="1" s="1"/>
  <c r="K117" i="1"/>
  <c r="N412" i="1" s="1"/>
  <c r="I117" i="1"/>
  <c r="O410" i="1" s="1"/>
  <c r="H117" i="1"/>
  <c r="O411" i="1" s="1"/>
  <c r="D117" i="1"/>
  <c r="P411" i="1" s="1"/>
  <c r="C117" i="1"/>
  <c r="P412" i="1" s="1"/>
  <c r="BL116" i="1"/>
  <c r="BL118" i="1" s="1"/>
  <c r="BK116" i="1"/>
  <c r="BF116" i="1"/>
  <c r="BD116" i="1"/>
  <c r="BD118" i="1" s="1"/>
  <c r="BC116" i="1"/>
  <c r="BC118" i="1" s="1"/>
  <c r="AX116" i="1"/>
  <c r="AV116" i="1"/>
  <c r="AV118" i="1" s="1"/>
  <c r="AU116" i="1"/>
  <c r="AN116" i="1"/>
  <c r="AN118" i="1" s="1"/>
  <c r="AM116" i="1"/>
  <c r="AF116" i="1"/>
  <c r="AF118" i="1" s="1"/>
  <c r="AE116" i="1"/>
  <c r="X116" i="1"/>
  <c r="X118" i="1" s="1"/>
  <c r="W116" i="1"/>
  <c r="P116" i="1"/>
  <c r="P118" i="1" s="1"/>
  <c r="O116" i="1"/>
  <c r="H116" i="1"/>
  <c r="H118" i="1" s="1"/>
  <c r="O417" i="1" s="1"/>
  <c r="G116" i="1"/>
  <c r="BL115" i="1"/>
  <c r="BK115" i="1"/>
  <c r="BK117" i="1" s="1"/>
  <c r="BJ115" i="1"/>
  <c r="BJ117" i="1" s="1"/>
  <c r="BI115" i="1"/>
  <c r="BI117" i="1" s="1"/>
  <c r="BH115" i="1"/>
  <c r="BG115" i="1"/>
  <c r="BF115" i="1"/>
  <c r="BE115" i="1"/>
  <c r="BD115" i="1"/>
  <c r="BC115" i="1"/>
  <c r="BC117" i="1" s="1"/>
  <c r="BB115" i="1"/>
  <c r="BB117" i="1" s="1"/>
  <c r="BA115" i="1"/>
  <c r="BA117" i="1" s="1"/>
  <c r="AZ115" i="1"/>
  <c r="AY115" i="1"/>
  <c r="AX115" i="1"/>
  <c r="AW115" i="1"/>
  <c r="AV115" i="1"/>
  <c r="AU115" i="1"/>
  <c r="AU117" i="1" s="1"/>
  <c r="AT115" i="1"/>
  <c r="AT117" i="1" s="1"/>
  <c r="AS115" i="1"/>
  <c r="AS117" i="1" s="1"/>
  <c r="AR115" i="1"/>
  <c r="AQ115" i="1"/>
  <c r="AP115" i="1"/>
  <c r="AP117" i="1" s="1"/>
  <c r="AO115" i="1"/>
  <c r="AN115" i="1"/>
  <c r="AM115" i="1"/>
  <c r="AM117" i="1" s="1"/>
  <c r="AL115" i="1"/>
  <c r="AL117" i="1" s="1"/>
  <c r="AK115" i="1"/>
  <c r="AK117" i="1" s="1"/>
  <c r="AJ115" i="1"/>
  <c r="AI115" i="1"/>
  <c r="AH115" i="1"/>
  <c r="AH117" i="1" s="1"/>
  <c r="AG115" i="1"/>
  <c r="AF115" i="1"/>
  <c r="AE115" i="1"/>
  <c r="AE117" i="1" s="1"/>
  <c r="AD115" i="1"/>
  <c r="AD117" i="1" s="1"/>
  <c r="AC115" i="1"/>
  <c r="AC117" i="1" s="1"/>
  <c r="AB115" i="1"/>
  <c r="AA115" i="1"/>
  <c r="Z115" i="1"/>
  <c r="Z117" i="1" s="1"/>
  <c r="Y115" i="1"/>
  <c r="X115" i="1"/>
  <c r="W115" i="1"/>
  <c r="W117" i="1" s="1"/>
  <c r="V115" i="1"/>
  <c r="V117" i="1" s="1"/>
  <c r="U115" i="1"/>
  <c r="U117" i="1" s="1"/>
  <c r="T115" i="1"/>
  <c r="S115" i="1"/>
  <c r="R115" i="1"/>
  <c r="R117" i="1" s="1"/>
  <c r="Q115" i="1"/>
  <c r="P115" i="1"/>
  <c r="O115" i="1"/>
  <c r="O117" i="1" s="1"/>
  <c r="M412" i="1" s="1"/>
  <c r="N115" i="1"/>
  <c r="N117" i="1" s="1"/>
  <c r="M413" i="1" s="1"/>
  <c r="M414" i="1" s="1"/>
  <c r="M115" i="1"/>
  <c r="M117" i="1" s="1"/>
  <c r="N410" i="1" s="1"/>
  <c r="L115" i="1"/>
  <c r="K115" i="1"/>
  <c r="J115" i="1"/>
  <c r="J117" i="1" s="1"/>
  <c r="N413" i="1" s="1"/>
  <c r="N414" i="1" s="1"/>
  <c r="I115" i="1"/>
  <c r="H115" i="1"/>
  <c r="G115" i="1"/>
  <c r="G117" i="1" s="1"/>
  <c r="O412" i="1" s="1"/>
  <c r="F115" i="1"/>
  <c r="F117" i="1" s="1"/>
  <c r="O413" i="1" s="1"/>
  <c r="O414" i="1" s="1"/>
  <c r="E115" i="1"/>
  <c r="E117" i="1" s="1"/>
  <c r="P410" i="1" s="1"/>
  <c r="D115" i="1"/>
  <c r="C115" i="1"/>
  <c r="B115" i="1"/>
  <c r="B117" i="1" s="1"/>
  <c r="P413" i="1" s="1"/>
  <c r="P414" i="1" s="1"/>
  <c r="BL114" i="1"/>
  <c r="BK114" i="1"/>
  <c r="BJ114" i="1"/>
  <c r="BI114" i="1"/>
  <c r="BH114" i="1"/>
  <c r="BG114" i="1"/>
  <c r="BF114" i="1"/>
  <c r="BE114" i="1"/>
  <c r="BE116" i="1" s="1"/>
  <c r="BE118" i="1" s="1"/>
  <c r="BD114" i="1"/>
  <c r="BC114" i="1"/>
  <c r="BB114" i="1"/>
  <c r="BA114" i="1"/>
  <c r="AZ114" i="1"/>
  <c r="AY114" i="1"/>
  <c r="AX114" i="1"/>
  <c r="AW114" i="1"/>
  <c r="AW116" i="1" s="1"/>
  <c r="AW118" i="1" s="1"/>
  <c r="AV114" i="1"/>
  <c r="AU114" i="1"/>
  <c r="AT114" i="1"/>
  <c r="AS114" i="1"/>
  <c r="AR114" i="1"/>
  <c r="AQ114" i="1"/>
  <c r="AP114" i="1"/>
  <c r="AO114" i="1"/>
  <c r="AO116" i="1" s="1"/>
  <c r="AO118" i="1" s="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E114" i="1"/>
  <c r="D114" i="1"/>
  <c r="C114" i="1"/>
  <c r="B114" i="1"/>
  <c r="BL113" i="1"/>
  <c r="BK113" i="1"/>
  <c r="BJ113" i="1"/>
  <c r="BJ116" i="1" s="1"/>
  <c r="BI113" i="1"/>
  <c r="BI116" i="1" s="1"/>
  <c r="BI118" i="1" s="1"/>
  <c r="BH113" i="1"/>
  <c r="BH116" i="1" s="1"/>
  <c r="BH118" i="1" s="1"/>
  <c r="BG113" i="1"/>
  <c r="BG116" i="1" s="1"/>
  <c r="BG118" i="1" s="1"/>
  <c r="BF113" i="1"/>
  <c r="BE113" i="1"/>
  <c r="BD113" i="1"/>
  <c r="BC113" i="1"/>
  <c r="BB113" i="1"/>
  <c r="BB116" i="1" s="1"/>
  <c r="BA113" i="1"/>
  <c r="BA116" i="1" s="1"/>
  <c r="BA118" i="1" s="1"/>
  <c r="AZ113" i="1"/>
  <c r="AZ116" i="1" s="1"/>
  <c r="AZ118" i="1" s="1"/>
  <c r="AY113" i="1"/>
  <c r="AY116" i="1" s="1"/>
  <c r="AY118" i="1" s="1"/>
  <c r="AX113" i="1"/>
  <c r="AW113" i="1"/>
  <c r="AV113" i="1"/>
  <c r="AU113" i="1"/>
  <c r="AT113" i="1"/>
  <c r="AT116" i="1" s="1"/>
  <c r="AS113" i="1"/>
  <c r="AS116" i="1" s="1"/>
  <c r="AS118" i="1" s="1"/>
  <c r="AR113" i="1"/>
  <c r="AR116" i="1" s="1"/>
  <c r="AR118" i="1" s="1"/>
  <c r="AQ113" i="1"/>
  <c r="AQ116" i="1" s="1"/>
  <c r="AQ118" i="1" s="1"/>
  <c r="AP113" i="1"/>
  <c r="AP116" i="1" s="1"/>
  <c r="AO113" i="1"/>
  <c r="AN113" i="1"/>
  <c r="AM113" i="1"/>
  <c r="AL113" i="1"/>
  <c r="AL116" i="1" s="1"/>
  <c r="AK113" i="1"/>
  <c r="AK116" i="1" s="1"/>
  <c r="AK118" i="1" s="1"/>
  <c r="AJ113" i="1"/>
  <c r="AJ116" i="1" s="1"/>
  <c r="AJ118" i="1" s="1"/>
  <c r="AI113" i="1"/>
  <c r="AI116" i="1" s="1"/>
  <c r="AI118" i="1" s="1"/>
  <c r="AH113" i="1"/>
  <c r="AH116" i="1" s="1"/>
  <c r="AG113" i="1"/>
  <c r="AG116" i="1" s="1"/>
  <c r="AG118" i="1" s="1"/>
  <c r="AF113" i="1"/>
  <c r="AE113" i="1"/>
  <c r="AD113" i="1"/>
  <c r="AD116" i="1" s="1"/>
  <c r="AC113" i="1"/>
  <c r="AC116" i="1" s="1"/>
  <c r="AC118" i="1" s="1"/>
  <c r="AB113" i="1"/>
  <c r="AB116" i="1" s="1"/>
  <c r="AB118" i="1" s="1"/>
  <c r="AA113" i="1"/>
  <c r="AA116" i="1" s="1"/>
  <c r="AA118" i="1" s="1"/>
  <c r="Z113" i="1"/>
  <c r="Z116" i="1" s="1"/>
  <c r="Y113" i="1"/>
  <c r="Y116" i="1" s="1"/>
  <c r="Y118" i="1" s="1"/>
  <c r="X113" i="1"/>
  <c r="W113" i="1"/>
  <c r="V113" i="1"/>
  <c r="V116" i="1" s="1"/>
  <c r="U113" i="1"/>
  <c r="U116" i="1" s="1"/>
  <c r="U118" i="1" s="1"/>
  <c r="T113" i="1"/>
  <c r="T116" i="1" s="1"/>
  <c r="T118" i="1" s="1"/>
  <c r="S113" i="1"/>
  <c r="S116" i="1" s="1"/>
  <c r="S118" i="1" s="1"/>
  <c r="R113" i="1"/>
  <c r="R116" i="1" s="1"/>
  <c r="Q113" i="1"/>
  <c r="Q116" i="1" s="1"/>
  <c r="P113" i="1"/>
  <c r="O113" i="1"/>
  <c r="N113" i="1"/>
  <c r="N116" i="1" s="1"/>
  <c r="M113" i="1"/>
  <c r="M116" i="1" s="1"/>
  <c r="L113" i="1"/>
  <c r="L116" i="1" s="1"/>
  <c r="K113" i="1"/>
  <c r="K116" i="1" s="1"/>
  <c r="J113" i="1"/>
  <c r="J116" i="1" s="1"/>
  <c r="I113" i="1"/>
  <c r="I116" i="1" s="1"/>
  <c r="H113" i="1"/>
  <c r="G113" i="1"/>
  <c r="F113" i="1"/>
  <c r="F116" i="1" s="1"/>
  <c r="E113" i="1"/>
  <c r="E116" i="1" s="1"/>
  <c r="D113" i="1"/>
  <c r="D116" i="1" s="1"/>
  <c r="C113" i="1"/>
  <c r="C116" i="1" s="1"/>
  <c r="B113" i="1"/>
  <c r="B116" i="1" s="1"/>
  <c r="I446" i="1" l="1"/>
  <c r="B446" i="1"/>
  <c r="B611" i="1" s="1"/>
  <c r="J446" i="1"/>
  <c r="J611" i="1" s="1"/>
  <c r="P446" i="1"/>
  <c r="P497" i="1" s="1"/>
  <c r="O446" i="1"/>
  <c r="O497" i="1" s="1"/>
  <c r="F618" i="1"/>
  <c r="F622" i="1" s="1"/>
  <c r="G618" i="1"/>
  <c r="G622" i="1" s="1"/>
  <c r="O404" i="1"/>
  <c r="I118" i="1"/>
  <c r="O416" i="1" s="1"/>
  <c r="L407" i="1"/>
  <c r="L408" i="1" s="1"/>
  <c r="Q118" i="1"/>
  <c r="L419" i="1" s="1"/>
  <c r="O118" i="1"/>
  <c r="M418" i="1" s="1"/>
  <c r="AU118" i="1"/>
  <c r="P407" i="1"/>
  <c r="P408" i="1" s="1"/>
  <c r="B118" i="1"/>
  <c r="P419" i="1" s="1"/>
  <c r="J118" i="1"/>
  <c r="N419" i="1" s="1"/>
  <c r="N407" i="1"/>
  <c r="N408" i="1" s="1"/>
  <c r="R118" i="1"/>
  <c r="Z118" i="1"/>
  <c r="AH118" i="1"/>
  <c r="AP118" i="1"/>
  <c r="P406" i="1"/>
  <c r="C118" i="1"/>
  <c r="P418" i="1" s="1"/>
  <c r="K118" i="1"/>
  <c r="N418" i="1" s="1"/>
  <c r="N406" i="1"/>
  <c r="W118" i="1"/>
  <c r="P404" i="1"/>
  <c r="E118" i="1"/>
  <c r="P416" i="1" s="1"/>
  <c r="M118" i="1"/>
  <c r="N416" i="1" s="1"/>
  <c r="N404" i="1"/>
  <c r="AE118" i="1"/>
  <c r="P405" i="1"/>
  <c r="D118" i="1"/>
  <c r="P417" i="1" s="1"/>
  <c r="L118" i="1"/>
  <c r="N417" i="1" s="1"/>
  <c r="N405" i="1"/>
  <c r="F118" i="1"/>
  <c r="O419" i="1" s="1"/>
  <c r="O407" i="1"/>
  <c r="O408" i="1" s="1"/>
  <c r="M407" i="1"/>
  <c r="M408" i="1" s="1"/>
  <c r="N118" i="1"/>
  <c r="M419" i="1" s="1"/>
  <c r="V118" i="1"/>
  <c r="AD118" i="1"/>
  <c r="AL118" i="1"/>
  <c r="AT118" i="1"/>
  <c r="BB118" i="1"/>
  <c r="BJ118" i="1"/>
  <c r="G118" i="1"/>
  <c r="O418" i="1" s="1"/>
  <c r="AM118" i="1"/>
  <c r="BK118" i="1"/>
  <c r="B121" i="1"/>
  <c r="P377" i="1" s="1"/>
  <c r="P378" i="1" s="1"/>
  <c r="J121" i="1"/>
  <c r="N377" i="1" s="1"/>
  <c r="N378" i="1" s="1"/>
  <c r="N358" i="1"/>
  <c r="M406" i="1"/>
  <c r="H598" i="1"/>
  <c r="H599" i="1"/>
  <c r="F454" i="1"/>
  <c r="G455" i="1" s="1"/>
  <c r="O455" i="1"/>
  <c r="B456" i="1"/>
  <c r="C463" i="1"/>
  <c r="F470" i="1"/>
  <c r="D483" i="1"/>
  <c r="E507" i="1"/>
  <c r="E506" i="1"/>
  <c r="M507" i="1"/>
  <c r="N506" i="1"/>
  <c r="C521" i="1"/>
  <c r="C537" i="1" s="1"/>
  <c r="D521" i="1"/>
  <c r="E523" i="1" s="1"/>
  <c r="L521" i="1"/>
  <c r="E522" i="1"/>
  <c r="K530" i="1"/>
  <c r="M530" i="1"/>
  <c r="C121" i="1"/>
  <c r="P376" i="1" s="1"/>
  <c r="O509" i="1"/>
  <c r="O533" i="1"/>
  <c r="B512" i="1"/>
  <c r="B536" i="1"/>
  <c r="B482" i="1"/>
  <c r="D121" i="1"/>
  <c r="P375" i="1" s="1"/>
  <c r="N356" i="1"/>
  <c r="C390" i="1"/>
  <c r="K390" i="1"/>
  <c r="O406" i="1"/>
  <c r="I408" i="1"/>
  <c r="B598" i="1"/>
  <c r="B599" i="1"/>
  <c r="J598" i="1"/>
  <c r="J599" i="1"/>
  <c r="C420" i="1"/>
  <c r="K420" i="1"/>
  <c r="G426" i="1"/>
  <c r="O426" i="1"/>
  <c r="J426" i="1"/>
  <c r="I433" i="1"/>
  <c r="D493" i="1"/>
  <c r="D446" i="1"/>
  <c r="D611" i="1" s="1"/>
  <c r="D620" i="1" s="1"/>
  <c r="D463" i="1"/>
  <c r="L463" i="1"/>
  <c r="D464" i="1"/>
  <c r="K513" i="1"/>
  <c r="K537" i="1"/>
  <c r="L483" i="1"/>
  <c r="F490" i="1"/>
  <c r="O490" i="1"/>
  <c r="O491" i="1"/>
  <c r="I491" i="1"/>
  <c r="B491" i="1"/>
  <c r="C490" i="1"/>
  <c r="G507" i="1"/>
  <c r="O507" i="1"/>
  <c r="F506" i="1"/>
  <c r="B571" i="1"/>
  <c r="B566" i="1"/>
  <c r="J566" i="1"/>
  <c r="J571" i="1"/>
  <c r="E121" i="1"/>
  <c r="P374" i="1" s="1"/>
  <c r="O356" i="1"/>
  <c r="O405" i="1"/>
  <c r="B408" i="1"/>
  <c r="J408" i="1"/>
  <c r="C598" i="1"/>
  <c r="C599" i="1"/>
  <c r="K598" i="1"/>
  <c r="K599" i="1"/>
  <c r="D420" i="1"/>
  <c r="K426" i="1"/>
  <c r="G433" i="1"/>
  <c r="E493" i="1"/>
  <c r="E446" i="1"/>
  <c r="E491" i="1" s="1"/>
  <c r="M493" i="1"/>
  <c r="M446" i="1"/>
  <c r="N446" i="1"/>
  <c r="N491" i="1" s="1"/>
  <c r="N494" i="1"/>
  <c r="H496" i="1"/>
  <c r="H446" i="1"/>
  <c r="E463" i="1"/>
  <c r="E464" i="1"/>
  <c r="M463" i="1"/>
  <c r="N463" i="1"/>
  <c r="N464" i="1"/>
  <c r="L464" i="1"/>
  <c r="L537" i="1"/>
  <c r="G489" i="1"/>
  <c r="P490" i="1"/>
  <c r="P491" i="1"/>
  <c r="C491" i="1"/>
  <c r="F523" i="1"/>
  <c r="F522" i="1"/>
  <c r="D545" i="1"/>
  <c r="P534" i="1"/>
  <c r="P482" i="1"/>
  <c r="K506" i="1"/>
  <c r="N121" i="1"/>
  <c r="M377" i="1" s="1"/>
  <c r="M378" i="1" s="1"/>
  <c r="C378" i="1"/>
  <c r="K378" i="1"/>
  <c r="B396" i="1"/>
  <c r="J396" i="1"/>
  <c r="C408" i="1"/>
  <c r="K408" i="1"/>
  <c r="D598" i="1"/>
  <c r="D599" i="1"/>
  <c r="E420" i="1"/>
  <c r="C433" i="1"/>
  <c r="K433" i="1"/>
  <c r="C439" i="1"/>
  <c r="F493" i="1"/>
  <c r="N493" i="1"/>
  <c r="G494" i="1"/>
  <c r="O560" i="1"/>
  <c r="O448" i="1"/>
  <c r="H495" i="1"/>
  <c r="P495" i="1"/>
  <c r="F462" i="1"/>
  <c r="O463" i="1"/>
  <c r="O464" i="1"/>
  <c r="B464" i="1"/>
  <c r="H489" i="1"/>
  <c r="J490" i="1"/>
  <c r="J491" i="1"/>
  <c r="K490" i="1"/>
  <c r="N507" i="1"/>
  <c r="G523" i="1"/>
  <c r="O530" i="1"/>
  <c r="O531" i="1"/>
  <c r="C530" i="1"/>
  <c r="H560" i="1"/>
  <c r="I599" i="1"/>
  <c r="I598" i="1"/>
  <c r="G509" i="1"/>
  <c r="G533" i="1"/>
  <c r="G482" i="1"/>
  <c r="O121" i="1"/>
  <c r="M376" i="1" s="1"/>
  <c r="L359" i="1"/>
  <c r="L360" i="1" s="1"/>
  <c r="E598" i="1"/>
  <c r="E599" i="1"/>
  <c r="M426" i="1"/>
  <c r="D433" i="1"/>
  <c r="L433" i="1"/>
  <c r="B602" i="1"/>
  <c r="B609" i="1" s="1"/>
  <c r="B439" i="1"/>
  <c r="J602" i="1"/>
  <c r="J609" i="1" s="1"/>
  <c r="J439" i="1"/>
  <c r="G446" i="1"/>
  <c r="I560" i="1"/>
  <c r="I497" i="1"/>
  <c r="J447" i="1"/>
  <c r="C456" i="1"/>
  <c r="K456" i="1"/>
  <c r="K455" i="1"/>
  <c r="G462" i="1"/>
  <c r="H463" i="1" s="1"/>
  <c r="I463" i="1"/>
  <c r="J463" i="1"/>
  <c r="C476" i="1"/>
  <c r="K476" i="1"/>
  <c r="G456" i="1"/>
  <c r="I455" i="1"/>
  <c r="J455" i="1"/>
  <c r="K463" i="1"/>
  <c r="H534" i="1"/>
  <c r="H510" i="1"/>
  <c r="J536" i="1"/>
  <c r="J512" i="1"/>
  <c r="J482" i="1"/>
  <c r="K483" i="1" s="1"/>
  <c r="D537" i="1"/>
  <c r="M490" i="1"/>
  <c r="M491" i="1"/>
  <c r="F598" i="1"/>
  <c r="E433" i="1"/>
  <c r="M433" i="1"/>
  <c r="O433" i="1"/>
  <c r="K439" i="1"/>
  <c r="D456" i="1"/>
  <c r="J464" i="1"/>
  <c r="C506" i="1"/>
  <c r="D506" i="1"/>
  <c r="D507" i="1"/>
  <c r="L506" i="1"/>
  <c r="L507" i="1"/>
  <c r="I523" i="1"/>
  <c r="I535" i="1"/>
  <c r="G598" i="1"/>
  <c r="E426" i="1"/>
  <c r="E455" i="1"/>
  <c r="E456" i="1"/>
  <c r="M455" i="1"/>
  <c r="N455" i="1"/>
  <c r="N456" i="1"/>
  <c r="H455" i="1"/>
  <c r="I496" i="1"/>
  <c r="P510" i="1"/>
  <c r="K522" i="1"/>
  <c r="K523" i="1"/>
  <c r="M523" i="1"/>
  <c r="M522" i="1"/>
  <c r="N523" i="1"/>
  <c r="L531" i="1"/>
  <c r="L530" i="1"/>
  <c r="F533" i="1"/>
  <c r="F509" i="1"/>
  <c r="N533" i="1"/>
  <c r="N509" i="1"/>
  <c r="G534" i="1"/>
  <c r="G510" i="1"/>
  <c r="O534" i="1"/>
  <c r="O510" i="1"/>
  <c r="H535" i="1"/>
  <c r="H511" i="1"/>
  <c r="P535" i="1"/>
  <c r="P511" i="1"/>
  <c r="I536" i="1"/>
  <c r="I512" i="1"/>
  <c r="G493" i="1"/>
  <c r="B497" i="1"/>
  <c r="B498" i="1" s="1"/>
  <c r="H509" i="1"/>
  <c r="C510" i="1"/>
  <c r="J511" i="1"/>
  <c r="E512" i="1"/>
  <c r="L513" i="1"/>
  <c r="H523" i="1"/>
  <c r="C535" i="1"/>
  <c r="K536" i="1"/>
  <c r="I603" i="1"/>
  <c r="I595" i="1"/>
  <c r="I596" i="1"/>
  <c r="I553" i="1"/>
  <c r="I552" i="1"/>
  <c r="I566" i="1"/>
  <c r="J509" i="1"/>
  <c r="B511" i="1"/>
  <c r="L511" i="1"/>
  <c r="D513" i="1"/>
  <c r="B521" i="1"/>
  <c r="B522" i="1" s="1"/>
  <c r="J521" i="1"/>
  <c r="P530" i="1"/>
  <c r="D531" i="1"/>
  <c r="B534" i="1"/>
  <c r="B552" i="1"/>
  <c r="F439" i="1"/>
  <c r="N439" i="1"/>
  <c r="C446" i="1"/>
  <c r="C514" i="1" s="1"/>
  <c r="K446" i="1"/>
  <c r="K491" i="1" s="1"/>
  <c r="E482" i="1"/>
  <c r="M482" i="1"/>
  <c r="M506" i="1" s="1"/>
  <c r="H529" i="1"/>
  <c r="E531" i="1"/>
  <c r="G544" i="1"/>
  <c r="P544" i="1"/>
  <c r="J552" i="1"/>
  <c r="I568" i="1"/>
  <c r="D571" i="1"/>
  <c r="L571" i="1"/>
  <c r="O664" i="1"/>
  <c r="N665" i="1"/>
  <c r="L446" i="1"/>
  <c r="L611" i="1" s="1"/>
  <c r="L620" i="1" s="1"/>
  <c r="F482" i="1"/>
  <c r="N482" i="1"/>
  <c r="O494" i="1"/>
  <c r="B509" i="1"/>
  <c r="I510" i="1"/>
  <c r="D511" i="1"/>
  <c r="I529" i="1"/>
  <c r="P531" i="1"/>
  <c r="H544" i="1"/>
  <c r="I544" i="1"/>
  <c r="C603" i="1"/>
  <c r="C595" i="1"/>
  <c r="C596" i="1"/>
  <c r="C553" i="1"/>
  <c r="K603" i="1"/>
  <c r="K595" i="1"/>
  <c r="K596" i="1"/>
  <c r="K553" i="1"/>
  <c r="C560" i="1"/>
  <c r="H439" i="1"/>
  <c r="P439" i="1"/>
  <c r="P448" i="1"/>
  <c r="P456" i="1"/>
  <c r="P464" i="1"/>
  <c r="C533" i="1"/>
  <c r="K533" i="1"/>
  <c r="D534" i="1"/>
  <c r="L534" i="1"/>
  <c r="E535" i="1"/>
  <c r="M535" i="1"/>
  <c r="F536" i="1"/>
  <c r="N536" i="1"/>
  <c r="O482" i="1"/>
  <c r="O522" i="1" s="1"/>
  <c r="H505" i="1"/>
  <c r="C509" i="1"/>
  <c r="J510" i="1"/>
  <c r="E511" i="1"/>
  <c r="B529" i="1"/>
  <c r="B530" i="1" s="1"/>
  <c r="J529" i="1"/>
  <c r="K531" i="1" s="1"/>
  <c r="C536" i="1"/>
  <c r="D595" i="1"/>
  <c r="D596" i="1"/>
  <c r="D603" i="1"/>
  <c r="D566" i="1"/>
  <c r="D553" i="1"/>
  <c r="L595" i="1"/>
  <c r="L596" i="1"/>
  <c r="L553" i="1"/>
  <c r="L603" i="1"/>
  <c r="J645" i="1"/>
  <c r="K644" i="1"/>
  <c r="I439" i="1"/>
  <c r="F446" i="1"/>
  <c r="P447" i="1"/>
  <c r="D533" i="1"/>
  <c r="D509" i="1"/>
  <c r="L533" i="1"/>
  <c r="L509" i="1"/>
  <c r="E534" i="1"/>
  <c r="E510" i="1"/>
  <c r="M534" i="1"/>
  <c r="M510" i="1"/>
  <c r="F535" i="1"/>
  <c r="F511" i="1"/>
  <c r="N535" i="1"/>
  <c r="N511" i="1"/>
  <c r="G536" i="1"/>
  <c r="G512" i="1"/>
  <c r="O536" i="1"/>
  <c r="O512" i="1"/>
  <c r="H482" i="1"/>
  <c r="K510" i="1"/>
  <c r="M512" i="1"/>
  <c r="D536" i="1"/>
  <c r="E595" i="1"/>
  <c r="E596" i="1"/>
  <c r="E553" i="1"/>
  <c r="E603" i="1"/>
  <c r="E566" i="1"/>
  <c r="M595" i="1"/>
  <c r="M596" i="1"/>
  <c r="M553" i="1"/>
  <c r="M603" i="1"/>
  <c r="M552" i="1"/>
  <c r="M566" i="1"/>
  <c r="N595" i="1"/>
  <c r="N596" i="1"/>
  <c r="N603" i="1"/>
  <c r="N552" i="1"/>
  <c r="N566" i="1"/>
  <c r="N553" i="1"/>
  <c r="H603" i="1"/>
  <c r="H595" i="1"/>
  <c r="H552" i="1"/>
  <c r="H596" i="1"/>
  <c r="P603" i="1"/>
  <c r="P595" i="1"/>
  <c r="P552" i="1"/>
  <c r="P596" i="1"/>
  <c r="P553" i="1"/>
  <c r="N656" i="1"/>
  <c r="M657" i="1"/>
  <c r="E533" i="1"/>
  <c r="M533" i="1"/>
  <c r="F534" i="1"/>
  <c r="N534" i="1"/>
  <c r="G535" i="1"/>
  <c r="O535" i="1"/>
  <c r="H536" i="1"/>
  <c r="P536" i="1"/>
  <c r="I482" i="1"/>
  <c r="J497" i="1"/>
  <c r="B505" i="1"/>
  <c r="B506" i="1" s="1"/>
  <c r="J505" i="1"/>
  <c r="K507" i="1" s="1"/>
  <c r="L510" i="1"/>
  <c r="N512" i="1"/>
  <c r="P521" i="1"/>
  <c r="M531" i="1"/>
  <c r="F531" i="1"/>
  <c r="F551" i="1"/>
  <c r="G551" i="1"/>
  <c r="O551" i="1"/>
  <c r="O566" i="1" s="1"/>
  <c r="H566" i="1"/>
  <c r="P566" i="1"/>
  <c r="B560" i="1"/>
  <c r="J560" i="1"/>
  <c r="K566" i="1"/>
  <c r="B603" i="1"/>
  <c r="B595" i="1"/>
  <c r="B596" i="1"/>
  <c r="J603" i="1"/>
  <c r="J595" i="1"/>
  <c r="J596" i="1"/>
  <c r="H571" i="1"/>
  <c r="M611" i="1"/>
  <c r="M620" i="1" s="1"/>
  <c r="F628" i="1"/>
  <c r="E629" i="1"/>
  <c r="F633" i="1"/>
  <c r="G632" i="1"/>
  <c r="G637" i="1"/>
  <c r="H636" i="1"/>
  <c r="M659" i="1"/>
  <c r="L659" i="1"/>
  <c r="K659" i="1"/>
  <c r="I571" i="1"/>
  <c r="E624" i="1"/>
  <c r="O611" i="1"/>
  <c r="O620" i="1" s="1"/>
  <c r="L652" i="1"/>
  <c r="K653" i="1"/>
  <c r="J553" i="1"/>
  <c r="H611" i="1"/>
  <c r="H620" i="1" s="1"/>
  <c r="K655" i="1"/>
  <c r="J655" i="1"/>
  <c r="L661" i="1"/>
  <c r="L663" i="1" s="1"/>
  <c r="M660" i="1"/>
  <c r="I611" i="1"/>
  <c r="I620" i="1" s="1"/>
  <c r="P608" i="1"/>
  <c r="P611" i="1" s="1"/>
  <c r="P620" i="1" s="1"/>
  <c r="P621" i="1"/>
  <c r="P610" i="1"/>
  <c r="P609" i="1"/>
  <c r="P618" i="1" s="1"/>
  <c r="P606" i="1"/>
  <c r="J618" i="1"/>
  <c r="J622" i="1" s="1"/>
  <c r="J653" i="1"/>
  <c r="E618" i="1"/>
  <c r="E622" i="1" s="1"/>
  <c r="M618" i="1"/>
  <c r="D629" i="1"/>
  <c r="D631" i="1"/>
  <c r="G639" i="1"/>
  <c r="L657" i="1"/>
  <c r="E631" i="1"/>
  <c r="E635" i="1"/>
  <c r="F635" i="1"/>
  <c r="O668" i="1"/>
  <c r="H618" i="1"/>
  <c r="H622" i="1" s="1"/>
  <c r="B620" i="1"/>
  <c r="J620" i="1"/>
  <c r="C625" i="1"/>
  <c r="C627" i="1" s="1"/>
  <c r="H640" i="1"/>
  <c r="I647" i="1"/>
  <c r="N671" i="1"/>
  <c r="I618" i="1"/>
  <c r="I622" i="1" s="1"/>
  <c r="J647" i="1"/>
  <c r="J648" i="1"/>
  <c r="B618" i="1"/>
  <c r="B622" i="1" s="1"/>
  <c r="D627" i="1"/>
  <c r="J448" i="1" l="1"/>
  <c r="B448" i="1"/>
  <c r="P560" i="1"/>
  <c r="L552" i="1"/>
  <c r="E552" i="1"/>
  <c r="O447" i="1"/>
  <c r="E611" i="1"/>
  <c r="E620" i="1" s="1"/>
  <c r="C538" i="1"/>
  <c r="C545" i="1"/>
  <c r="M598" i="1"/>
  <c r="M599" i="1"/>
  <c r="M420" i="1"/>
  <c r="I640" i="1"/>
  <c r="H641" i="1"/>
  <c r="H643" i="1" s="1"/>
  <c r="F595" i="1"/>
  <c r="F596" i="1"/>
  <c r="F603" i="1"/>
  <c r="F552" i="1"/>
  <c r="F566" i="1"/>
  <c r="F553" i="1"/>
  <c r="J498" i="1"/>
  <c r="J499" i="1"/>
  <c r="H537" i="1"/>
  <c r="H538" i="1" s="1"/>
  <c r="H513" i="1"/>
  <c r="H483" i="1"/>
  <c r="F599" i="1"/>
  <c r="H490" i="1"/>
  <c r="H491" i="1"/>
  <c r="O498" i="1"/>
  <c r="H464" i="1"/>
  <c r="H497" i="1"/>
  <c r="I499" i="1" s="1"/>
  <c r="H447" i="1"/>
  <c r="H448" i="1"/>
  <c r="K538" i="1"/>
  <c r="K545" i="1"/>
  <c r="P598" i="1"/>
  <c r="P599" i="1"/>
  <c r="P420" i="1"/>
  <c r="H637" i="1"/>
  <c r="H639" i="1" s="1"/>
  <c r="I636" i="1"/>
  <c r="O537" i="1"/>
  <c r="O513" i="1"/>
  <c r="O483" i="1"/>
  <c r="M537" i="1"/>
  <c r="M483" i="1"/>
  <c r="M513" i="1"/>
  <c r="C507" i="1"/>
  <c r="P619" i="1"/>
  <c r="P622" i="1" s="1"/>
  <c r="M652" i="1"/>
  <c r="L653" i="1"/>
  <c r="L655" i="1" s="1"/>
  <c r="I537" i="1"/>
  <c r="I538" i="1" s="1"/>
  <c r="I513" i="1"/>
  <c r="I483" i="1"/>
  <c r="E604" i="1"/>
  <c r="E607" i="1"/>
  <c r="E610" i="1"/>
  <c r="C604" i="1"/>
  <c r="C607" i="1"/>
  <c r="C610" i="1"/>
  <c r="E537" i="1"/>
  <c r="E513" i="1"/>
  <c r="E530" i="1"/>
  <c r="E483" i="1"/>
  <c r="I610" i="1"/>
  <c r="I604" i="1"/>
  <c r="I607" i="1"/>
  <c r="M456" i="1"/>
  <c r="B537" i="1"/>
  <c r="B513" i="1"/>
  <c r="C483" i="1"/>
  <c r="G560" i="1"/>
  <c r="G497" i="1"/>
  <c r="G447" i="1"/>
  <c r="G448" i="1"/>
  <c r="H610" i="1"/>
  <c r="H604" i="1"/>
  <c r="H607" i="1"/>
  <c r="J530" i="1"/>
  <c r="J531" i="1"/>
  <c r="I490" i="1"/>
  <c r="K514" i="1"/>
  <c r="O598" i="1"/>
  <c r="O599" i="1"/>
  <c r="O420" i="1"/>
  <c r="G596" i="1"/>
  <c r="G603" i="1"/>
  <c r="G552" i="1"/>
  <c r="G595" i="1"/>
  <c r="G553" i="1"/>
  <c r="H507" i="1"/>
  <c r="H506" i="1"/>
  <c r="P664" i="1"/>
  <c r="P665" i="1" s="1"/>
  <c r="O665" i="1"/>
  <c r="P522" i="1"/>
  <c r="P523" i="1"/>
  <c r="M604" i="1"/>
  <c r="M607" i="1"/>
  <c r="M610" i="1"/>
  <c r="K552" i="1"/>
  <c r="N537" i="1"/>
  <c r="N530" i="1"/>
  <c r="N522" i="1"/>
  <c r="N513" i="1"/>
  <c r="N483" i="1"/>
  <c r="C611" i="1"/>
  <c r="C620" i="1" s="1"/>
  <c r="C448" i="1"/>
  <c r="C497" i="1"/>
  <c r="C447" i="1"/>
  <c r="P499" i="1"/>
  <c r="P498" i="1"/>
  <c r="I522" i="1"/>
  <c r="I448" i="1"/>
  <c r="G537" i="1"/>
  <c r="G538" i="1" s="1"/>
  <c r="G513" i="1"/>
  <c r="G483" i="1"/>
  <c r="G522" i="1"/>
  <c r="I507" i="1"/>
  <c r="N611" i="1"/>
  <c r="N620" i="1" s="1"/>
  <c r="N447" i="1"/>
  <c r="N560" i="1"/>
  <c r="N497" i="1"/>
  <c r="N448" i="1"/>
  <c r="O506" i="1"/>
  <c r="L598" i="1"/>
  <c r="L599" i="1"/>
  <c r="L420" i="1"/>
  <c r="G566" i="1"/>
  <c r="G633" i="1"/>
  <c r="G635" i="1" s="1"/>
  <c r="H632" i="1"/>
  <c r="F611" i="1"/>
  <c r="F620" i="1" s="1"/>
  <c r="F560" i="1"/>
  <c r="F497" i="1"/>
  <c r="F447" i="1"/>
  <c r="F448" i="1"/>
  <c r="K611" i="1"/>
  <c r="K620" i="1" s="1"/>
  <c r="K497" i="1"/>
  <c r="K448" i="1"/>
  <c r="K447" i="1"/>
  <c r="M661" i="1"/>
  <c r="M663" i="1" s="1"/>
  <c r="N660" i="1"/>
  <c r="J649" i="1"/>
  <c r="J651" i="1" s="1"/>
  <c r="K648" i="1"/>
  <c r="J604" i="1"/>
  <c r="J607" i="1"/>
  <c r="J610" i="1"/>
  <c r="K645" i="1"/>
  <c r="K647" i="1" s="1"/>
  <c r="L644" i="1"/>
  <c r="K604" i="1"/>
  <c r="K607" i="1"/>
  <c r="K610" i="1"/>
  <c r="H545" i="1"/>
  <c r="F537" i="1"/>
  <c r="F513" i="1"/>
  <c r="F530" i="1"/>
  <c r="F483" i="1"/>
  <c r="G530" i="1"/>
  <c r="I464" i="1"/>
  <c r="I498" i="1"/>
  <c r="C531" i="1"/>
  <c r="I506" i="1"/>
  <c r="F463" i="1"/>
  <c r="F464" i="1"/>
  <c r="M464" i="1"/>
  <c r="M560" i="1"/>
  <c r="M447" i="1"/>
  <c r="M497" i="1"/>
  <c r="M448" i="1"/>
  <c r="L523" i="1"/>
  <c r="L522" i="1"/>
  <c r="B607" i="1"/>
  <c r="B610" i="1"/>
  <c r="B619" i="1" s="1"/>
  <c r="H530" i="1"/>
  <c r="H531" i="1"/>
  <c r="D560" i="1"/>
  <c r="D497" i="1"/>
  <c r="D447" i="1"/>
  <c r="D448" i="1"/>
  <c r="F455" i="1"/>
  <c r="F456" i="1"/>
  <c r="P668" i="1"/>
  <c r="P669" i="1" s="1"/>
  <c r="O669" i="1"/>
  <c r="G628" i="1"/>
  <c r="F629" i="1"/>
  <c r="F631" i="1" s="1"/>
  <c r="O656" i="1"/>
  <c r="N657" i="1"/>
  <c r="P607" i="1"/>
  <c r="D552" i="1"/>
  <c r="C552" i="1"/>
  <c r="L560" i="1"/>
  <c r="L447" i="1"/>
  <c r="L497" i="1"/>
  <c r="L448" i="1"/>
  <c r="J522" i="1"/>
  <c r="J523" i="1"/>
  <c r="H522" i="1"/>
  <c r="H456" i="1"/>
  <c r="D538" i="1"/>
  <c r="I456" i="1"/>
  <c r="I447" i="1"/>
  <c r="P537" i="1"/>
  <c r="P538" i="1" s="1"/>
  <c r="P513" i="1"/>
  <c r="P483" i="1"/>
  <c r="P506" i="1"/>
  <c r="G490" i="1"/>
  <c r="G491" i="1"/>
  <c r="G506" i="1"/>
  <c r="F491" i="1"/>
  <c r="D523" i="1"/>
  <c r="D522" i="1"/>
  <c r="L491" i="1"/>
  <c r="O456" i="1"/>
  <c r="E625" i="1"/>
  <c r="E627" i="1" s="1"/>
  <c r="F624" i="1"/>
  <c r="L604" i="1"/>
  <c r="L607" i="1"/>
  <c r="L610" i="1"/>
  <c r="D514" i="1"/>
  <c r="D515" i="1"/>
  <c r="G611" i="1"/>
  <c r="G620" i="1" s="1"/>
  <c r="O596" i="1"/>
  <c r="O603" i="1"/>
  <c r="O552" i="1"/>
  <c r="O595" i="1"/>
  <c r="O553" i="1"/>
  <c r="J507" i="1"/>
  <c r="J506" i="1"/>
  <c r="H553" i="1"/>
  <c r="N607" i="1"/>
  <c r="N610" i="1"/>
  <c r="N604" i="1"/>
  <c r="D604" i="1"/>
  <c r="D607" i="1"/>
  <c r="D610" i="1"/>
  <c r="K560" i="1"/>
  <c r="I530" i="1"/>
  <c r="I531" i="1"/>
  <c r="N666" i="1"/>
  <c r="N667" i="1"/>
  <c r="L515" i="1"/>
  <c r="L514" i="1"/>
  <c r="G599" i="1"/>
  <c r="J537" i="1"/>
  <c r="J513" i="1"/>
  <c r="K515" i="1" s="1"/>
  <c r="J483" i="1"/>
  <c r="G463" i="1"/>
  <c r="G464" i="1"/>
  <c r="L538" i="1"/>
  <c r="L545" i="1"/>
  <c r="E497" i="1"/>
  <c r="E447" i="1"/>
  <c r="E560" i="1"/>
  <c r="E448" i="1"/>
  <c r="J456" i="1"/>
  <c r="C522" i="1"/>
  <c r="C523" i="1"/>
  <c r="D491" i="1"/>
  <c r="N598" i="1"/>
  <c r="N599" i="1"/>
  <c r="N420" i="1"/>
  <c r="N616" i="1" l="1"/>
  <c r="N619" i="1"/>
  <c r="N622" i="1" s="1"/>
  <c r="D498" i="1"/>
  <c r="D499" i="1"/>
  <c r="F514" i="1"/>
  <c r="F515" i="1"/>
  <c r="H633" i="1"/>
  <c r="H635" i="1" s="1"/>
  <c r="I632" i="1"/>
  <c r="M538" i="1"/>
  <c r="M545" i="1"/>
  <c r="N658" i="1"/>
  <c r="N659" i="1"/>
  <c r="L645" i="1"/>
  <c r="L647" i="1" s="1"/>
  <c r="M644" i="1"/>
  <c r="C499" i="1"/>
  <c r="C498" i="1"/>
  <c r="I545" i="1"/>
  <c r="P666" i="1"/>
  <c r="P667" i="1"/>
  <c r="B514" i="1"/>
  <c r="C515" i="1"/>
  <c r="E515" i="1"/>
  <c r="E514" i="1"/>
  <c r="M515" i="1"/>
  <c r="M514" i="1"/>
  <c r="N499" i="1"/>
  <c r="N498" i="1"/>
  <c r="H616" i="1"/>
  <c r="H619" i="1"/>
  <c r="C616" i="1"/>
  <c r="C619" i="1"/>
  <c r="L498" i="1"/>
  <c r="L499" i="1"/>
  <c r="O499" i="1"/>
  <c r="G629" i="1"/>
  <c r="G631" i="1" s="1"/>
  <c r="H628" i="1"/>
  <c r="M498" i="1"/>
  <c r="M499" i="1"/>
  <c r="F538" i="1"/>
  <c r="F545" i="1"/>
  <c r="K499" i="1"/>
  <c r="K498" i="1"/>
  <c r="P656" i="1"/>
  <c r="P657" i="1" s="1"/>
  <c r="O657" i="1"/>
  <c r="G624" i="1"/>
  <c r="F625" i="1"/>
  <c r="F627" i="1" s="1"/>
  <c r="J616" i="1"/>
  <c r="J619" i="1"/>
  <c r="M616" i="1"/>
  <c r="M619" i="1"/>
  <c r="M622" i="1" s="1"/>
  <c r="J640" i="1"/>
  <c r="I641" i="1"/>
  <c r="I643" i="1" s="1"/>
  <c r="J515" i="1"/>
  <c r="J514" i="1"/>
  <c r="O670" i="1"/>
  <c r="O671" i="1"/>
  <c r="N515" i="1"/>
  <c r="N514" i="1"/>
  <c r="N652" i="1"/>
  <c r="M653" i="1"/>
  <c r="M655" i="1" s="1"/>
  <c r="O514" i="1"/>
  <c r="O515" i="1"/>
  <c r="O607" i="1"/>
  <c r="O610" i="1"/>
  <c r="O604" i="1"/>
  <c r="J538" i="1"/>
  <c r="J545" i="1"/>
  <c r="P670" i="1"/>
  <c r="P671" i="1"/>
  <c r="K616" i="1"/>
  <c r="K619" i="1"/>
  <c r="L648" i="1"/>
  <c r="K649" i="1"/>
  <c r="K651" i="1" s="1"/>
  <c r="G499" i="1"/>
  <c r="G498" i="1"/>
  <c r="I616" i="1"/>
  <c r="I619" i="1"/>
  <c r="E616" i="1"/>
  <c r="E619" i="1"/>
  <c r="O538" i="1"/>
  <c r="O545" i="1"/>
  <c r="E538" i="1"/>
  <c r="E545" i="1"/>
  <c r="E499" i="1"/>
  <c r="E498" i="1"/>
  <c r="D616" i="1"/>
  <c r="D619" i="1"/>
  <c r="P514" i="1"/>
  <c r="P515" i="1"/>
  <c r="G607" i="1"/>
  <c r="G610" i="1"/>
  <c r="G604" i="1"/>
  <c r="I637" i="1"/>
  <c r="I639" i="1" s="1"/>
  <c r="J636" i="1"/>
  <c r="F607" i="1"/>
  <c r="F610" i="1"/>
  <c r="F604" i="1"/>
  <c r="G515" i="1"/>
  <c r="G514" i="1"/>
  <c r="B538" i="1"/>
  <c r="B545" i="1"/>
  <c r="I514" i="1"/>
  <c r="I515" i="1"/>
  <c r="L616" i="1"/>
  <c r="L619" i="1"/>
  <c r="G545" i="1"/>
  <c r="P604" i="1"/>
  <c r="P616" i="1" s="1"/>
  <c r="P545" i="1"/>
  <c r="O660" i="1"/>
  <c r="N661" i="1"/>
  <c r="F499" i="1"/>
  <c r="F498" i="1"/>
  <c r="N538" i="1"/>
  <c r="N545" i="1"/>
  <c r="O666" i="1"/>
  <c r="O667" i="1"/>
  <c r="H499" i="1"/>
  <c r="H498" i="1"/>
  <c r="H515" i="1"/>
  <c r="H514" i="1"/>
  <c r="O652" i="1" l="1"/>
  <c r="N653" i="1"/>
  <c r="J641" i="1"/>
  <c r="J643" i="1" s="1"/>
  <c r="K640" i="1"/>
  <c r="F616" i="1"/>
  <c r="F619" i="1"/>
  <c r="L649" i="1"/>
  <c r="L651" i="1" s="1"/>
  <c r="M648" i="1"/>
  <c r="O616" i="1"/>
  <c r="O619" i="1"/>
  <c r="O622" i="1" s="1"/>
  <c r="J632" i="1"/>
  <c r="I633" i="1"/>
  <c r="I635" i="1" s="1"/>
  <c r="M645" i="1"/>
  <c r="M647" i="1" s="1"/>
  <c r="N644" i="1"/>
  <c r="H624" i="1"/>
  <c r="G625" i="1"/>
  <c r="G627" i="1" s="1"/>
  <c r="N662" i="1"/>
  <c r="N663" i="1"/>
  <c r="P660" i="1"/>
  <c r="P661" i="1" s="1"/>
  <c r="O661" i="1"/>
  <c r="O658" i="1"/>
  <c r="O659" i="1"/>
  <c r="H629" i="1"/>
  <c r="H631" i="1" s="1"/>
  <c r="I628" i="1"/>
  <c r="G616" i="1"/>
  <c r="G619" i="1"/>
  <c r="P658" i="1"/>
  <c r="P659" i="1"/>
  <c r="J637" i="1"/>
  <c r="J639" i="1" s="1"/>
  <c r="K636" i="1"/>
  <c r="N645" i="1" l="1"/>
  <c r="O644" i="1"/>
  <c r="P652" i="1"/>
  <c r="P653" i="1" s="1"/>
  <c r="O653" i="1"/>
  <c r="I629" i="1"/>
  <c r="I631" i="1" s="1"/>
  <c r="J628" i="1"/>
  <c r="M649" i="1"/>
  <c r="M651" i="1" s="1"/>
  <c r="N648" i="1"/>
  <c r="L636" i="1"/>
  <c r="K637" i="1"/>
  <c r="K639" i="1" s="1"/>
  <c r="O662" i="1"/>
  <c r="O663" i="1"/>
  <c r="K641" i="1"/>
  <c r="K643" i="1" s="1"/>
  <c r="L640" i="1"/>
  <c r="I624" i="1"/>
  <c r="H625" i="1"/>
  <c r="H627" i="1" s="1"/>
  <c r="P662" i="1"/>
  <c r="P663" i="1"/>
  <c r="K632" i="1"/>
  <c r="J633" i="1"/>
  <c r="J635" i="1" s="1"/>
  <c r="N654" i="1"/>
  <c r="N655" i="1"/>
  <c r="N649" i="1" l="1"/>
  <c r="O648" i="1"/>
  <c r="L641" i="1"/>
  <c r="L643" i="1" s="1"/>
  <c r="M640" i="1"/>
  <c r="O654" i="1"/>
  <c r="O655" i="1"/>
  <c r="P654" i="1"/>
  <c r="P655" i="1"/>
  <c r="K628" i="1"/>
  <c r="J629" i="1"/>
  <c r="J631" i="1" s="1"/>
  <c r="L632" i="1"/>
  <c r="K633" i="1"/>
  <c r="K635" i="1" s="1"/>
  <c r="O645" i="1"/>
  <c r="P644" i="1"/>
  <c r="P645" i="1" s="1"/>
  <c r="J624" i="1"/>
  <c r="I625" i="1"/>
  <c r="I627" i="1" s="1"/>
  <c r="M636" i="1"/>
  <c r="L637" i="1"/>
  <c r="L639" i="1" s="1"/>
  <c r="N646" i="1"/>
  <c r="N647" i="1"/>
  <c r="K624" i="1" l="1"/>
  <c r="J625" i="1"/>
  <c r="J627" i="1" s="1"/>
  <c r="M632" i="1"/>
  <c r="L633" i="1"/>
  <c r="L635" i="1" s="1"/>
  <c r="O649" i="1"/>
  <c r="P648" i="1"/>
  <c r="P649" i="1" s="1"/>
  <c r="P647" i="1"/>
  <c r="P646" i="1"/>
  <c r="O647" i="1"/>
  <c r="O646" i="1"/>
  <c r="M641" i="1"/>
  <c r="M643" i="1" s="1"/>
  <c r="N640" i="1"/>
  <c r="N636" i="1"/>
  <c r="M637" i="1"/>
  <c r="M639" i="1" s="1"/>
  <c r="L628" i="1"/>
  <c r="K629" i="1"/>
  <c r="K631" i="1" s="1"/>
  <c r="N650" i="1"/>
  <c r="N651" i="1"/>
  <c r="M628" i="1" l="1"/>
  <c r="L629" i="1"/>
  <c r="L631" i="1" s="1"/>
  <c r="P651" i="1"/>
  <c r="P650" i="1"/>
  <c r="N637" i="1"/>
  <c r="O636" i="1"/>
  <c r="O650" i="1"/>
  <c r="O651" i="1"/>
  <c r="N641" i="1"/>
  <c r="O640" i="1"/>
  <c r="M633" i="1"/>
  <c r="M635" i="1" s="1"/>
  <c r="N632" i="1"/>
  <c r="L624" i="1"/>
  <c r="K625" i="1"/>
  <c r="K627" i="1" s="1"/>
  <c r="O637" i="1" l="1"/>
  <c r="P636" i="1"/>
  <c r="P637" i="1" s="1"/>
  <c r="L625" i="1"/>
  <c r="L627" i="1" s="1"/>
  <c r="M624" i="1"/>
  <c r="O641" i="1"/>
  <c r="P640" i="1"/>
  <c r="P641" i="1" s="1"/>
  <c r="N638" i="1"/>
  <c r="N639" i="1"/>
  <c r="N633" i="1"/>
  <c r="O632" i="1"/>
  <c r="N643" i="1"/>
  <c r="N642" i="1"/>
  <c r="N628" i="1"/>
  <c r="M629" i="1"/>
  <c r="M631" i="1" s="1"/>
  <c r="P642" i="1" l="1"/>
  <c r="P643" i="1"/>
  <c r="M625" i="1"/>
  <c r="M627" i="1" s="1"/>
  <c r="N624" i="1"/>
  <c r="O628" i="1"/>
  <c r="N629" i="1"/>
  <c r="P639" i="1"/>
  <c r="P638" i="1"/>
  <c r="O643" i="1"/>
  <c r="O642" i="1"/>
  <c r="O633" i="1"/>
  <c r="P632" i="1"/>
  <c r="P633" i="1" s="1"/>
  <c r="N634" i="1"/>
  <c r="N635" i="1"/>
  <c r="O638" i="1"/>
  <c r="O639" i="1"/>
  <c r="N630" i="1" l="1"/>
  <c r="N631" i="1"/>
  <c r="P634" i="1"/>
  <c r="P635" i="1"/>
  <c r="O624" i="1"/>
  <c r="N625" i="1"/>
  <c r="O634" i="1"/>
  <c r="O635" i="1"/>
  <c r="O629" i="1"/>
  <c r="P628" i="1"/>
  <c r="P629" i="1" s="1"/>
  <c r="O630" i="1" l="1"/>
  <c r="O631" i="1"/>
  <c r="P630" i="1"/>
  <c r="P631" i="1"/>
  <c r="N626" i="1"/>
  <c r="N627" i="1"/>
  <c r="P624" i="1"/>
  <c r="P625" i="1" s="1"/>
  <c r="O625" i="1"/>
  <c r="O626" i="1" l="1"/>
  <c r="O627" i="1"/>
  <c r="P626" i="1"/>
  <c r="P627" i="1"/>
</calcChain>
</file>

<file path=xl/sharedStrings.xml><?xml version="1.0" encoding="utf-8"?>
<sst xmlns="http://schemas.openxmlformats.org/spreadsheetml/2006/main" count="597" uniqueCount="267">
  <si>
    <t>Balance Sheet</t>
  </si>
  <si>
    <t/>
  </si>
  <si>
    <t>Yearly/2022</t>
  </si>
  <si>
    <t>Q3/2022</t>
  </si>
  <si>
    <t>Q2/2022</t>
  </si>
  <si>
    <t>Q1/2022</t>
  </si>
  <si>
    <t>Yearly/2021</t>
  </si>
  <si>
    <t>Q3/2021</t>
  </si>
  <si>
    <t>Q2/2021</t>
  </si>
  <si>
    <t>Q1/2021</t>
  </si>
  <si>
    <t>Yearly/2020</t>
  </si>
  <si>
    <t>Q3/2020</t>
  </si>
  <si>
    <t>Q2/2020</t>
  </si>
  <si>
    <t>Q1/2020</t>
  </si>
  <si>
    <t>Yearly/2019</t>
  </si>
  <si>
    <t>Q3/2019</t>
  </si>
  <si>
    <t>Yearly/2018</t>
  </si>
  <si>
    <t xml:space="preserve"> Assets</t>
  </si>
  <si>
    <t xml:space="preserve">    Cash</t>
  </si>
  <si>
    <t xml:space="preserve">    Interbank And Money Market Items - Net</t>
  </si>
  <si>
    <t xml:space="preserve">    Investments - Net</t>
  </si>
  <si>
    <t xml:space="preserve">      Investment In Equity Instruments Measured At Fair Value Through Other Comprehensive Income</t>
  </si>
  <si>
    <t xml:space="preserve">    Investments - Net (Amended Account)</t>
  </si>
  <si>
    <t xml:space="preserve">    Loans To Customers And Accrued Interest Receivables - Net</t>
  </si>
  <si>
    <t xml:space="preserve">      Loans To Customers</t>
  </si>
  <si>
    <t xml:space="preserve">      Accrued Interest Receivables And Undue Interest Receivables</t>
  </si>
  <si>
    <t xml:space="preserve">      Allowance For Expected Credit Loss</t>
  </si>
  <si>
    <t xml:space="preserve">    Properties Foreclosed - Net</t>
  </si>
  <si>
    <t xml:space="preserve">    Property, Plant And Equipment - Net</t>
  </si>
  <si>
    <t xml:space="preserve">    Right-Of-Use Assets - Net</t>
  </si>
  <si>
    <t xml:space="preserve">    Goodwill And Other Intangible Assets - Net</t>
  </si>
  <si>
    <t xml:space="preserve">    Deferred Tax Assets</t>
  </si>
  <si>
    <t xml:space="preserve">    Accrued Income From Auction Sale</t>
  </si>
  <si>
    <t xml:space="preserve">    Other Assets - Net</t>
  </si>
  <si>
    <t xml:space="preserve">    Total Assets</t>
  </si>
  <si>
    <t xml:space="preserve"> Liabilities</t>
  </si>
  <si>
    <t xml:space="preserve">    Debts Issued And Borrowings</t>
  </si>
  <si>
    <t xml:space="preserve">      Bonds</t>
  </si>
  <si>
    <t xml:space="preserve">      Debts Issued And Borrowings - Others</t>
  </si>
  <si>
    <t xml:space="preserve">    Lease Liabilities</t>
  </si>
  <si>
    <t xml:space="preserve">    Provisions</t>
  </si>
  <si>
    <t xml:space="preserve">    Other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</si>
  <si>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</si>
  <si>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</si>
  <si>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</si>
  <si>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</si>
  <si>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</si>
  <si>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</si>
  <si>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</si>
  <si>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</si>
  <si>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</si>
  <si>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</si>
  <si>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</si>
  <si>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</si>
  <si>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</si>
  <si>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</si>
  <si>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From Measurement Of Investment In Debt Instruments Through Other Comprehensive Income</t>
  </si>
  <si>
    <t xml:space="preserve">        Surplus (Deficits) - Others</t>
  </si>
  <si>
    <t xml:space="preserve">      Other Components Of Equity - Others</t>
  </si>
  <si>
    <t xml:space="preserve">    Equity Attributable To Owners Of The Parent</t>
  </si>
  <si>
    <t xml:space="preserve">    Total Equity</t>
  </si>
  <si>
    <t xml:space="preserve">    Total Liabilities And Equity</t>
  </si>
  <si>
    <t>Financial Statement (Full Version):</t>
  </si>
  <si>
    <t>31/12/22</t>
  </si>
  <si>
    <t>30/09/22</t>
  </si>
  <si>
    <t>30/06/22</t>
  </si>
  <si>
    <t>31/03/22</t>
  </si>
  <si>
    <t>31/12/21</t>
  </si>
  <si>
    <t>30/09/21</t>
  </si>
  <si>
    <t>30/06/21</t>
  </si>
  <si>
    <t>31/03/21</t>
  </si>
  <si>
    <t>31/12/20</t>
  </si>
  <si>
    <t>30/09/20</t>
  </si>
  <si>
    <t>30/06/20</t>
  </si>
  <si>
    <t>31/03/20</t>
  </si>
  <si>
    <t>31/12/19</t>
  </si>
  <si>
    <t>30/09/19</t>
  </si>
  <si>
    <t>31/12/18</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</si>
  <si>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</si>
  <si>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</si>
  <si>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</si>
  <si>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Bank Overdrafts And Short-Term Borrowings From Financial Institutions</t>
  </si>
  <si>
    <t xml:space="preserve">    Current Portion Of Long-Term Debts</t>
  </si>
  <si>
    <t xml:space="preserve">    Non-Current Portion Of Long-Term Debts</t>
  </si>
  <si>
    <t>Short-Term Debt</t>
  </si>
  <si>
    <t>Long-Term Debt</t>
  </si>
  <si>
    <t>Total Debt</t>
  </si>
  <si>
    <t xml:space="preserve">    Current Portion Of Trade And Loan Receivables - Net</t>
  </si>
  <si>
    <t xml:space="preserve">    Non-Current Portion Of Trade And Loan Receivables - Net</t>
  </si>
  <si>
    <t>Total Loan Receivables</t>
  </si>
  <si>
    <t>Investment</t>
  </si>
  <si>
    <t>P&amp;L</t>
  </si>
  <si>
    <t>Q4/2022</t>
  </si>
  <si>
    <t>Q4/2021</t>
  </si>
  <si>
    <t>Q4/2020</t>
  </si>
  <si>
    <t>Q4/2019</t>
  </si>
  <si>
    <t>Q4/2018</t>
  </si>
  <si>
    <t xml:space="preserve"> Statement Of Comprehensive Income</t>
  </si>
  <si>
    <t xml:space="preserve">    Interest Income</t>
  </si>
  <si>
    <t xml:space="preserve">    Interest Expenses</t>
  </si>
  <si>
    <t xml:space="preserve">    Net Interest Income</t>
  </si>
  <si>
    <t xml:space="preserve">    Gains (Losses) From Investments</t>
  </si>
  <si>
    <t xml:space="preserve">    Net Gains From Disposal Of Properties Foreclosed</t>
  </si>
  <si>
    <t xml:space="preserve">    Other Operating Income</t>
  </si>
  <si>
    <t xml:space="preserve">    Other Operating Expenses</t>
  </si>
  <si>
    <t xml:space="preserve">      Employee Benefit Expenses</t>
  </si>
  <si>
    <t xml:space="preserve">      Premises And Equipment Expenses</t>
  </si>
  <si>
    <t xml:space="preserve">      Taxes And Duties</t>
  </si>
  <si>
    <t xml:space="preserve">      Management And Directors' Remuneration</t>
  </si>
  <si>
    <t xml:space="preserve">      Net Losses From Disposal Of Properties Foreclosed</t>
  </si>
  <si>
    <t xml:space="preserve">      (Reversal Of) Loss On Impairment From Properties Foreclosed</t>
  </si>
  <si>
    <t xml:space="preserve">      Other Expenses - Others</t>
  </si>
  <si>
    <t xml:space="preserve">    (Reversal Of) Expected Credit Losses</t>
  </si>
  <si>
    <t xml:space="preserve">    Profit (Loss) From Operating Before Income Tax Expense</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</si>
  <si>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</si>
  <si>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</si>
  <si>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</si>
  <si>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</si>
  <si>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</si>
  <si>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</si>
  <si>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Gains (Losses) On Investment In Debt Instruments Measured At Fair Value Through Other Comprehensive Income</t>
  </si>
  <si>
    <t xml:space="preserve">    Other Comprehensive Income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</si>
  <si>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</si>
  <si>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</si>
  <si>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Gains (Losses) On Investments In Equity Instruments Designated At Fair Value Through Other Comprehensive Income</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</si>
  <si>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</si>
  <si>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</si>
  <si>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</si>
  <si>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</si>
  <si>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</si>
  <si>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</si>
  <si>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Total Comprehensive Income (Expense) Attributable To :</t>
  </si>
  <si>
    <t xml:space="preserve">      Total Comprehensive Income (Expense) Attributable To : Owners Of The Parent</t>
  </si>
  <si>
    <t xml:space="preserve">    Basic Earnings (Loss) Per Share (Baht/Share)</t>
  </si>
  <si>
    <t xml:space="preserve">    Diluted Earnings (Loss) Per Share (Baht/Share)</t>
  </si>
  <si>
    <t xml:space="preserve"> Other Expenses (Edited)</t>
  </si>
  <si>
    <t>Cashflow</t>
  </si>
  <si>
    <t xml:space="preserve"> Net Cash From Operating Activities</t>
  </si>
  <si>
    <t xml:space="preserve">    Profit (Loss) Before Finance Costs And/Or Income Tax Expense</t>
  </si>
  <si>
    <t xml:space="preserve">    Depreciation And Amortisation</t>
  </si>
  <si>
    <t xml:space="preserve">      Depreciation</t>
  </si>
  <si>
    <t xml:space="preserve">    (Gains) Losses On Disposal Of Other Investments</t>
  </si>
  <si>
    <t xml:space="preserve">    (Gains) Losses On Disposal Of Properties Foreclosed</t>
  </si>
  <si>
    <t xml:space="preserve">    (Gains) Losses On Disposal And Write-Off Of Fixed Assets</t>
  </si>
  <si>
    <t xml:space="preserve">      (Gains) Losses On Disposal Of Fixed Assets</t>
  </si>
  <si>
    <t xml:space="preserve">    (Gains) Losses On Disposal And Write-Off Of Other Assets</t>
  </si>
  <si>
    <t xml:space="preserve">      Loss On Write-Off Of Other Assets</t>
  </si>
  <si>
    <t xml:space="preserve">    (Reversal Of) Impairment Loss Of Fixed Assets</t>
  </si>
  <si>
    <t xml:space="preserve">    (Reversal Of) Impairment Loss Of Properties Foreclosed</t>
  </si>
  <si>
    <t xml:space="preserve">    (Reversal Of) Impairment Loss Of Other Assets</t>
  </si>
  <si>
    <t xml:space="preserve">      Interest Income</t>
  </si>
  <si>
    <t xml:space="preserve">      Interest Expenses</t>
  </si>
  <si>
    <t xml:space="preserve">    Dividend Income</t>
  </si>
  <si>
    <t xml:space="preserve">    Employee Benefit Expenses</t>
  </si>
  <si>
    <t xml:space="preserve">    (Reversal Of) Provisions</t>
  </si>
  <si>
    <t xml:space="preserve">    Other Reconciliation Items</t>
  </si>
  <si>
    <t xml:space="preserve">    Profit (Loss) from Operations Before Changes In Operating Assets And Liabilities</t>
  </si>
  <si>
    <t xml:space="preserve"> (Increase) Decrease In Operating Assets</t>
  </si>
  <si>
    <t xml:space="preserve">    (Increase) Decrease In Loans</t>
  </si>
  <si>
    <t xml:space="preserve">    (Increase) Decrease In Properties Foreclosed</t>
  </si>
  <si>
    <t xml:space="preserve">    (Increase) Decrease In Other Operating Assets</t>
  </si>
  <si>
    <t xml:space="preserve"> Increase (Decrease) In Operating Liabilities</t>
  </si>
  <si>
    <t xml:space="preserve">    Increase (Decrease) In Provisions For Employee Benefit Obligations</t>
  </si>
  <si>
    <t xml:space="preserve">    Increase (Decrease) In Provisions</t>
  </si>
  <si>
    <t xml:space="preserve">    Increase (Decrease) In Other Operating Liabilities</t>
  </si>
  <si>
    <t xml:space="preserve">    Cash Generated From (Used In) Operations</t>
  </si>
  <si>
    <t xml:space="preserve">    Interest Received</t>
  </si>
  <si>
    <t xml:space="preserve">    Interest Paid</t>
  </si>
  <si>
    <t xml:space="preserve">    Dividend Received</t>
  </si>
  <si>
    <t xml:space="preserve">    Income Tax (Paid) Received</t>
  </si>
  <si>
    <t xml:space="preserve">    Net Cash From (Used In) Operating Activities</t>
  </si>
  <si>
    <t xml:space="preserve"> Net Cash From Investing Activities</t>
  </si>
  <si>
    <t xml:space="preserve">    Proceeds From Investment</t>
  </si>
  <si>
    <t xml:space="preserve">    Purchase Of Investments</t>
  </si>
  <si>
    <t xml:space="preserve">    Proceeds From Disposal Of Fixed Assets</t>
  </si>
  <si>
    <t xml:space="preserve">      Property, Plant And Equipment</t>
  </si>
  <si>
    <t xml:space="preserve">    Payment For Purchase Of Fixed Assets</t>
  </si>
  <si>
    <t xml:space="preserve">      Intangible Assets</t>
  </si>
  <si>
    <t xml:space="preserve">    Other Items (Investing Activities)</t>
  </si>
  <si>
    <t xml:space="preserve">    Net Cash From (Used In) Investing Activities</t>
  </si>
  <si>
    <t xml:space="preserve"> Net Cash From Financing Activities</t>
  </si>
  <si>
    <t xml:space="preserve">    Increase (Decrease) In Debts Issued And Borrowings</t>
  </si>
  <si>
    <t xml:space="preserve">      Repayments Of Debts Issued And Borrowings</t>
  </si>
  <si>
    <t xml:space="preserve">      Proceeds From Debts Issued And Borrowings</t>
  </si>
  <si>
    <t xml:space="preserve">      Increase (Decrease) In Debts Issued And Borrowings (Amended Account)</t>
  </si>
  <si>
    <t xml:space="preserve">    Repayments On Lease Liabilities</t>
  </si>
  <si>
    <t xml:space="preserve">    Proceeds From Issuance Of Equity Instruments</t>
  </si>
  <si>
    <t xml:space="preserve">    Payment For Purchase Of Treasury Shares</t>
  </si>
  <si>
    <t xml:space="preserve">    Dividend Paid</t>
  </si>
  <si>
    <t xml:space="preserve">    Other Items (Financing Activities)</t>
  </si>
  <si>
    <t xml:space="preserve">    Net Cash From (Used In) Financing Activities</t>
  </si>
  <si>
    <t xml:space="preserve">    Net Increase (Decrease) In Cash</t>
  </si>
  <si>
    <t xml:space="preserve">    Other Items</t>
  </si>
  <si>
    <t xml:space="preserve">    Cash And Cash Equivalents, Beginning Balance</t>
  </si>
  <si>
    <t xml:space="preserve">    Cash And Cash Equivalents, Ending Balance</t>
  </si>
  <si>
    <t>Years Active</t>
  </si>
  <si>
    <t>Latest Year</t>
  </si>
  <si>
    <t>Asset</t>
  </si>
  <si>
    <t>Q1</t>
  </si>
  <si>
    <t>Q2</t>
  </si>
  <si>
    <t>Q3</t>
  </si>
  <si>
    <t>Yearly</t>
  </si>
  <si>
    <t>%Common Size</t>
  </si>
  <si>
    <t xml:space="preserve">    Total Current Assets</t>
  </si>
  <si>
    <t xml:space="preserve">    Intangible Assets - Net</t>
  </si>
  <si>
    <t xml:space="preserve">    Total Non-Current Assets</t>
  </si>
  <si>
    <t>Liabilities</t>
  </si>
  <si>
    <t>Equity</t>
  </si>
  <si>
    <t>REVENUE STRUCTURE</t>
  </si>
  <si>
    <t>Q4</t>
  </si>
  <si>
    <t>%YOY Growth</t>
  </si>
  <si>
    <t xml:space="preserve">      Fees And Service Income</t>
  </si>
  <si>
    <t xml:space="preserve">    Other Income</t>
  </si>
  <si>
    <t xml:space="preserve">    Share Of Profit (Loss) From Investments Accounted For Using The Equity Method</t>
  </si>
  <si>
    <t xml:space="preserve">    Other Gains (Losses)</t>
  </si>
  <si>
    <t xml:space="preserve">    Total Revenue</t>
  </si>
  <si>
    <t xml:space="preserve">    Finance Costs</t>
  </si>
  <si>
    <t>Gross Profit | Interest Margin</t>
  </si>
  <si>
    <t>%GPM</t>
  </si>
  <si>
    <t xml:space="preserve">    Selling And Administrative Expenses</t>
  </si>
  <si>
    <t>EBIT</t>
  </si>
  <si>
    <t xml:space="preserve">    (Reversal Of) Loss On Impairment</t>
  </si>
  <si>
    <t>EBT</t>
  </si>
  <si>
    <t>%EBT</t>
  </si>
  <si>
    <t>%Tax Rate</t>
  </si>
  <si>
    <t>%NPM</t>
  </si>
  <si>
    <t>Operating Activities</t>
  </si>
  <si>
    <t>CFO/Net Profit</t>
  </si>
  <si>
    <t>Free Cash Flow</t>
  </si>
  <si>
    <t>Investing Activities</t>
  </si>
  <si>
    <t xml:space="preserve">    Net Increase (Decrease) In Cash And Cash Equivalent</t>
  </si>
  <si>
    <t>Financial Ratio</t>
  </si>
  <si>
    <t>Profitability Ratio</t>
  </si>
  <si>
    <t>ROA</t>
  </si>
  <si>
    <t>ROE</t>
  </si>
  <si>
    <t>Leverage Ratio</t>
  </si>
  <si>
    <t>Debt to Equity</t>
  </si>
  <si>
    <t>Debt to Net Profit</t>
  </si>
  <si>
    <t>Market Ratio</t>
  </si>
  <si>
    <t>Common Shares</t>
  </si>
  <si>
    <t>Book Value / Share</t>
  </si>
  <si>
    <t>EPS</t>
  </si>
  <si>
    <t>EPS Growth</t>
  </si>
  <si>
    <t>Dividend per Share</t>
  </si>
  <si>
    <t>Dividend Yield</t>
  </si>
  <si>
    <t>Dividend Payout Ratio</t>
  </si>
  <si>
    <t>Market Cap</t>
  </si>
  <si>
    <t>P/BV</t>
  </si>
  <si>
    <t>P/E</t>
  </si>
  <si>
    <t>P/S</t>
  </si>
  <si>
    <t>Max Price</t>
  </si>
  <si>
    <t>Min Price</t>
  </si>
  <si>
    <t>bam</t>
  </si>
  <si>
    <t>Price</t>
  </si>
  <si>
    <t>Valuation</t>
  </si>
  <si>
    <t>PEG Ratio</t>
  </si>
  <si>
    <t>CONSENSUS</t>
  </si>
  <si>
    <t>P/BV MOS</t>
  </si>
  <si>
    <t>P/E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</si>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</sst>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_(* #,##0.00_);_(* \(#,##0.00\);_(* &quot;-&quot;??_);_(@_)"/>
    <numFmt numFmtId="188" formatCode="#,##0,;\-#,##0,"/>
    <numFmt numFmtId="189" formatCode="0.0%"/>
    <numFmt numFmtId="190" formatCode="_(* #,##0_);_(* \(#,##0\);_(* &quot;-&quot;??_);_(@_)"/>
  </numFmts>
  <fonts count="20" x14ac:knownFonts="1">
    <font>
      <sz val="11"/>
      <color theme="1"/>
      <name val="Century Gothic"/>
      <family val="2"/>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b/>
      <sz val="11"/>
      <name val="Century Gothic"/>
      <family val="2"/>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s>
  <fills count="20">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FF0000"/>
        <bgColor rgb="FFFFC000"/>
      </patternFill>
    </fill>
    <fill>
      <patternFill patternType="solid">
        <fgColor rgb="FF00B050"/>
        <bgColor rgb="FF00B050"/>
      </patternFill>
    </fill>
    <fill>
      <patternFill patternType="solid">
        <fgColor rgb="FF92D050"/>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8">
    <xf numFmtId="0" fontId="0" fillId="0" borderId="0"/>
    <xf numFmtId="9" fontId="3" fillId="0" borderId="0" applyFont="0" applyFill="0" applyBorder="0" applyAlignment="0" applyProtection="0"/>
    <xf numFmtId="0" fontId="1" fillId="0" borderId="0"/>
    <xf numFmtId="187" fontId="6" fillId="0" borderId="0" applyFont="0" applyFill="0" applyBorder="0" applyAlignment="0" applyProtection="0"/>
    <xf numFmtId="9" fontId="6" fillId="0" borderId="0" applyFont="0" applyFill="0" applyBorder="0" applyAlignment="0" applyProtection="0"/>
    <xf numFmtId="187" fontId="15" fillId="0" borderId="0" applyFont="0" applyFill="0" applyBorder="0" applyAlignment="0" applyProtection="0"/>
    <xf numFmtId="9" fontId="16" fillId="0" borderId="0" applyFont="0" applyFill="0" applyBorder="0" applyAlignment="0" applyProtection="0"/>
    <xf numFmtId="187" fontId="16" fillId="0" borderId="0" applyFont="0" applyFill="0" applyBorder="0" applyAlignment="0" applyProtection="0"/>
  </cellStyleXfs>
  <cellXfs count="160">
    <xf numFmtId="0" fontId="0" fillId="0" borderId="0" xfId="0"/>
    <xf numFmtId="0" fontId="2" fillId="2" borderId="0" xfId="2" applyFont="1" applyFill="1"/>
    <xf numFmtId="0" fontId="1" fillId="0" borderId="0" xfId="2"/>
    <xf numFmtId="0" fontId="4" fillId="0" borderId="0" xfId="2" applyFont="1"/>
    <xf numFmtId="0" fontId="5" fillId="0" borderId="0" xfId="0" applyFont="1"/>
    <xf numFmtId="0" fontId="5" fillId="0" borderId="0" xfId="2" applyFont="1"/>
    <xf numFmtId="187" fontId="0" fillId="0" borderId="0" xfId="3" applyFont="1"/>
    <xf numFmtId="0" fontId="0" fillId="3" borderId="0" xfId="0" applyFill="1"/>
    <xf numFmtId="187" fontId="0" fillId="3" borderId="0" xfId="3" applyFont="1" applyFill="1"/>
    <xf numFmtId="0" fontId="1" fillId="4" borderId="0" xfId="2" applyFill="1"/>
    <xf numFmtId="187" fontId="1" fillId="0" borderId="0" xfId="2" applyNumberFormat="1"/>
    <xf numFmtId="187" fontId="0" fillId="0" borderId="0" xfId="3" applyFont="1" applyFill="1"/>
    <xf numFmtId="0" fontId="7" fillId="4" borderId="0" xfId="2" applyFont="1" applyFill="1"/>
    <xf numFmtId="0" fontId="8" fillId="2" borderId="0" xfId="2" applyFont="1" applyFill="1"/>
    <xf numFmtId="0" fontId="9" fillId="0" borderId="1" xfId="2" applyFont="1" applyBorder="1" applyAlignment="1">
      <alignment horizontal="center"/>
    </xf>
    <xf numFmtId="0" fontId="4" fillId="0" borderId="0" xfId="2" applyFont="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 fillId="0" borderId="0" xfId="2" applyAlignment="1">
      <alignment horizontal="center"/>
    </xf>
    <xf numFmtId="0" fontId="11" fillId="5" borderId="0" xfId="2" applyFont="1" applyFill="1" applyAlignment="1">
      <alignment horizontal="center"/>
    </xf>
    <xf numFmtId="10" fontId="12" fillId="0" borderId="0" xfId="2" applyNumberFormat="1" applyFont="1"/>
    <xf numFmtId="0" fontId="11" fillId="6" borderId="0" xfId="2" applyFont="1" applyFill="1" applyAlignment="1">
      <alignment horizontal="center"/>
    </xf>
    <xf numFmtId="188" fontId="13" fillId="0" borderId="4" xfId="2" applyNumberFormat="1" applyFont="1" applyBorder="1"/>
    <xf numFmtId="188" fontId="13" fillId="0" borderId="4" xfId="2" applyNumberFormat="1" applyFont="1" applyBorder="1" applyAlignment="1">
      <alignment horizontal="right"/>
    </xf>
    <xf numFmtId="0" fontId="4" fillId="0" borderId="0" xfId="2" applyFont="1" applyAlignment="1">
      <alignment horizontal="left"/>
    </xf>
    <xf numFmtId="189" fontId="13" fillId="0" borderId="5" xfId="4" applyNumberFormat="1" applyFont="1" applyBorder="1"/>
    <xf numFmtId="189" fontId="4" fillId="0" borderId="0" xfId="2" applyNumberFormat="1" applyFont="1" applyAlignment="1">
      <alignment horizontal="left"/>
    </xf>
    <xf numFmtId="0" fontId="11" fillId="7" borderId="0" xfId="2" applyFont="1" applyFill="1" applyAlignment="1">
      <alignment horizontal="center"/>
    </xf>
    <xf numFmtId="0" fontId="11" fillId="8" borderId="0" xfId="2" applyFont="1" applyFill="1" applyAlignment="1">
      <alignment horizontal="center"/>
    </xf>
    <xf numFmtId="0" fontId="11" fillId="9" borderId="0" xfId="2" applyFont="1" applyFill="1" applyAlignment="1">
      <alignment horizontal="center"/>
    </xf>
    <xf numFmtId="187" fontId="11" fillId="9" borderId="0" xfId="2" applyNumberFormat="1" applyFont="1" applyFill="1" applyAlignment="1">
      <alignment horizontal="center"/>
    </xf>
    <xf numFmtId="0" fontId="11" fillId="10" borderId="0" xfId="2" applyFont="1" applyFill="1" applyAlignment="1">
      <alignment horizontal="center"/>
    </xf>
    <xf numFmtId="0" fontId="11" fillId="11" borderId="0" xfId="2" applyFont="1" applyFill="1" applyAlignment="1">
      <alignment horizontal="center"/>
    </xf>
    <xf numFmtId="0" fontId="13" fillId="12" borderId="0" xfId="2" applyFont="1" applyFill="1" applyAlignment="1">
      <alignment horizontal="center"/>
    </xf>
    <xf numFmtId="0" fontId="12" fillId="0" borderId="0" xfId="2" applyFont="1"/>
    <xf numFmtId="189" fontId="12" fillId="0" borderId="0" xfId="4" applyNumberFormat="1" applyFont="1"/>
    <xf numFmtId="188" fontId="1" fillId="0" borderId="0" xfId="2" applyNumberFormat="1"/>
    <xf numFmtId="188" fontId="13" fillId="0" borderId="9" xfId="2" applyNumberFormat="1" applyFont="1" applyBorder="1"/>
    <xf numFmtId="188" fontId="13" fillId="0" borderId="5" xfId="2" applyNumberFormat="1" applyFont="1" applyBorder="1"/>
    <xf numFmtId="189" fontId="13" fillId="0" borderId="10" xfId="4" applyNumberFormat="1" applyFont="1" applyBorder="1"/>
    <xf numFmtId="189" fontId="13" fillId="0" borderId="11" xfId="4" applyNumberFormat="1" applyFont="1" applyBorder="1"/>
    <xf numFmtId="189" fontId="4" fillId="0" borderId="0" xfId="4" applyNumberFormat="1" applyFont="1" applyAlignment="1">
      <alignment horizontal="left"/>
    </xf>
    <xf numFmtId="189" fontId="0" fillId="0" borderId="0" xfId="4" applyNumberFormat="1" applyFont="1" applyAlignment="1"/>
    <xf numFmtId="189" fontId="13" fillId="0" borderId="5" xfId="1" applyNumberFormat="1" applyFont="1" applyBorder="1"/>
    <xf numFmtId="188" fontId="14" fillId="0" borderId="4" xfId="2" applyNumberFormat="1" applyFont="1" applyBorder="1"/>
    <xf numFmtId="0" fontId="6" fillId="0" borderId="0" xfId="2" applyFont="1"/>
    <xf numFmtId="189" fontId="13" fillId="0" borderId="1" xfId="4" applyNumberFormat="1" applyFont="1" applyBorder="1"/>
    <xf numFmtId="189" fontId="13" fillId="0" borderId="12" xfId="4" applyNumberFormat="1" applyFont="1" applyBorder="1"/>
    <xf numFmtId="189" fontId="13" fillId="0" borderId="0" xfId="4" applyNumberFormat="1" applyFont="1" applyBorder="1"/>
    <xf numFmtId="189" fontId="13" fillId="0" borderId="13" xfId="4" applyNumberFormat="1" applyFont="1" applyBorder="1"/>
    <xf numFmtId="189" fontId="4" fillId="0" borderId="0" xfId="2" applyNumberFormat="1" applyFont="1"/>
    <xf numFmtId="188" fontId="13" fillId="0" borderId="1" xfId="2" applyNumberFormat="1" applyFont="1" applyBorder="1"/>
    <xf numFmtId="0" fontId="11" fillId="13" borderId="0" xfId="2" applyFont="1" applyFill="1" applyAlignment="1">
      <alignment horizontal="center"/>
    </xf>
    <xf numFmtId="188" fontId="13" fillId="0" borderId="6" xfId="2" applyNumberFormat="1" applyFont="1" applyBorder="1"/>
    <xf numFmtId="0" fontId="11" fillId="14" borderId="0" xfId="2" applyFont="1" applyFill="1" applyAlignment="1">
      <alignment horizontal="center"/>
    </xf>
    <xf numFmtId="187" fontId="13" fillId="0" borderId="5" xfId="3" applyFont="1" applyBorder="1" applyAlignment="1"/>
    <xf numFmtId="0" fontId="11" fillId="15" borderId="0" xfId="2" applyFont="1" applyFill="1" applyAlignment="1">
      <alignment horizontal="center"/>
    </xf>
    <xf numFmtId="0" fontId="11" fillId="16" borderId="0" xfId="2" applyFont="1" applyFill="1" applyAlignment="1">
      <alignment horizontal="center"/>
    </xf>
    <xf numFmtId="190" fontId="2" fillId="2" borderId="0" xfId="5" applyNumberFormat="1" applyFont="1" applyFill="1" applyBorder="1" applyAlignment="1">
      <alignment horizontal="center"/>
    </xf>
    <xf numFmtId="10" fontId="17" fillId="0" borderId="0" xfId="6" applyNumberFormat="1" applyFont="1" applyBorder="1"/>
    <xf numFmtId="190" fontId="3" fillId="0" borderId="0" xfId="5" applyNumberFormat="1" applyFont="1" applyAlignment="1">
      <alignment horizontal="left"/>
    </xf>
    <xf numFmtId="190" fontId="2" fillId="17" borderId="0" xfId="5" applyNumberFormat="1" applyFont="1" applyFill="1" applyBorder="1" applyAlignment="1">
      <alignment horizontal="center"/>
    </xf>
    <xf numFmtId="10" fontId="13" fillId="0" borderId="4" xfId="4" applyNumberFormat="1" applyFont="1" applyBorder="1"/>
    <xf numFmtId="10" fontId="13" fillId="0" borderId="5" xfId="4" applyNumberFormat="1" applyFont="1" applyBorder="1"/>
    <xf numFmtId="187" fontId="13" fillId="0" borderId="9" xfId="3" applyFont="1" applyBorder="1"/>
    <xf numFmtId="187" fontId="13" fillId="0" borderId="5" xfId="3" applyFont="1" applyBorder="1"/>
    <xf numFmtId="188" fontId="13" fillId="4" borderId="9" xfId="2" applyNumberFormat="1" applyFont="1" applyFill="1" applyBorder="1" applyAlignment="1">
      <alignment horizontal="right"/>
    </xf>
    <xf numFmtId="187" fontId="17" fillId="0" borderId="0" xfId="7" applyFont="1" applyBorder="1"/>
    <xf numFmtId="187" fontId="3" fillId="0" borderId="0" xfId="7" applyFont="1" applyBorder="1" applyAlignment="1">
      <alignment horizontal="left"/>
    </xf>
    <xf numFmtId="10" fontId="3" fillId="0" borderId="4" xfId="6" applyNumberFormat="1" applyFont="1" applyBorder="1"/>
    <xf numFmtId="10" fontId="3" fillId="0" borderId="0" xfId="6" applyNumberFormat="1" applyFont="1" applyBorder="1"/>
    <xf numFmtId="10" fontId="3" fillId="0" borderId="4" xfId="6" applyNumberFormat="1" applyFont="1" applyBorder="1" applyAlignment="1">
      <alignment horizontal="right"/>
    </xf>
    <xf numFmtId="10" fontId="12" fillId="0" borderId="0" xfId="6" applyNumberFormat="1" applyFont="1" applyBorder="1"/>
    <xf numFmtId="10" fontId="3" fillId="0" borderId="0" xfId="6" applyNumberFormat="1" applyFont="1" applyBorder="1" applyAlignment="1">
      <alignment horizontal="left"/>
    </xf>
    <xf numFmtId="187" fontId="13" fillId="4" borderId="1" xfId="3" applyFont="1" applyFill="1" applyBorder="1"/>
    <xf numFmtId="9" fontId="3" fillId="0" borderId="4" xfId="6" applyFont="1" applyBorder="1"/>
    <xf numFmtId="9" fontId="3" fillId="0" borderId="0" xfId="6" applyFont="1" applyBorder="1"/>
    <xf numFmtId="9" fontId="3" fillId="0" borderId="4" xfId="6" applyFont="1" applyBorder="1" applyAlignment="1">
      <alignment horizontal="right"/>
    </xf>
    <xf numFmtId="9" fontId="3" fillId="0" borderId="0" xfId="6" applyFont="1" applyBorder="1" applyAlignment="1">
      <alignment horizontal="left"/>
    </xf>
    <xf numFmtId="187" fontId="13" fillId="0" borderId="4" xfId="7" applyFont="1" applyBorder="1"/>
    <xf numFmtId="187" fontId="13" fillId="0" borderId="0" xfId="7" applyFont="1" applyBorder="1"/>
    <xf numFmtId="187" fontId="13" fillId="0" borderId="4" xfId="7" applyFont="1" applyBorder="1" applyAlignment="1">
      <alignment horizontal="right"/>
    </xf>
    <xf numFmtId="187" fontId="12" fillId="0" borderId="0" xfId="7" applyFont="1" applyBorder="1"/>
    <xf numFmtId="187" fontId="13" fillId="0" borderId="0" xfId="7" applyFont="1" applyBorder="1" applyAlignment="1">
      <alignment horizontal="left"/>
    </xf>
    <xf numFmtId="187" fontId="12" fillId="4" borderId="1" xfId="3" applyFont="1" applyFill="1" applyBorder="1"/>
    <xf numFmtId="187" fontId="12" fillId="4" borderId="1" xfId="3" applyFont="1" applyFill="1" applyBorder="1" applyAlignment="1">
      <alignment horizontal="right"/>
    </xf>
    <xf numFmtId="187" fontId="12" fillId="0" borderId="0" xfId="7" applyFont="1" applyBorder="1" applyAlignment="1">
      <alignment horizontal="left"/>
    </xf>
    <xf numFmtId="187" fontId="18" fillId="4" borderId="1" xfId="3" applyFont="1" applyFill="1" applyBorder="1"/>
    <xf numFmtId="187" fontId="18" fillId="4" borderId="1" xfId="3" applyFont="1" applyFill="1" applyBorder="1" applyAlignment="1">
      <alignment horizontal="right"/>
    </xf>
    <xf numFmtId="10" fontId="18" fillId="0" borderId="0" xfId="6" applyNumberFormat="1" applyFont="1" applyBorder="1"/>
    <xf numFmtId="187" fontId="18" fillId="0" borderId="0" xfId="7" applyFont="1" applyBorder="1" applyAlignment="1">
      <alignment horizontal="left"/>
    </xf>
    <xf numFmtId="0" fontId="18" fillId="0" borderId="0" xfId="2" applyFont="1"/>
    <xf numFmtId="187" fontId="4" fillId="4" borderId="1" xfId="3" applyFont="1" applyFill="1" applyBorder="1"/>
    <xf numFmtId="187" fontId="4" fillId="4" borderId="1" xfId="3" applyFont="1" applyFill="1" applyBorder="1" applyAlignment="1">
      <alignment horizontal="right"/>
    </xf>
    <xf numFmtId="187" fontId="2" fillId="18" borderId="9" xfId="3" applyFont="1" applyFill="1" applyBorder="1" applyAlignment="1">
      <alignment horizontal="right"/>
    </xf>
    <xf numFmtId="0" fontId="14" fillId="4" borderId="1" xfId="2" applyFont="1" applyFill="1" applyBorder="1"/>
    <xf numFmtId="190" fontId="2" fillId="19" borderId="0" xfId="5" applyNumberFormat="1" applyFont="1" applyFill="1" applyBorder="1" applyAlignment="1">
      <alignment horizontal="center"/>
    </xf>
    <xf numFmtId="187" fontId="3" fillId="0" borderId="5" xfId="7" applyFont="1" applyBorder="1"/>
    <xf numFmtId="187" fontId="3" fillId="0" borderId="16" xfId="7" applyFont="1" applyBorder="1"/>
    <xf numFmtId="187" fontId="3" fillId="0" borderId="5" xfId="7" applyFont="1" applyBorder="1" applyAlignment="1">
      <alignment horizontal="right"/>
    </xf>
    <xf numFmtId="0" fontId="1" fillId="0" borderId="4" xfId="2" applyBorder="1"/>
    <xf numFmtId="187" fontId="3" fillId="0" borderId="0" xfId="7" applyFont="1" applyBorder="1"/>
    <xf numFmtId="187" fontId="3" fillId="0" borderId="4" xfId="7" applyFont="1" applyBorder="1"/>
    <xf numFmtId="187" fontId="3" fillId="0" borderId="4" xfId="7" applyFont="1" applyBorder="1" applyAlignment="1">
      <alignment horizontal="right"/>
    </xf>
    <xf numFmtId="187" fontId="19" fillId="0" borderId="4" xfId="7" applyFont="1" applyBorder="1" applyAlignment="1">
      <alignment horizontal="right"/>
    </xf>
    <xf numFmtId="9" fontId="13" fillId="0" borderId="4" xfId="6" applyFont="1" applyBorder="1"/>
    <xf numFmtId="9" fontId="13" fillId="0" borderId="0" xfId="6" applyFont="1" applyBorder="1"/>
    <xf numFmtId="9" fontId="13" fillId="0" borderId="4" xfId="6" applyFont="1" applyBorder="1" applyAlignment="1">
      <alignment horizontal="right"/>
    </xf>
    <xf numFmtId="9" fontId="13" fillId="0" borderId="0" xfId="6" applyFont="1" applyBorder="1" applyAlignment="1">
      <alignment horizontal="left"/>
    </xf>
    <xf numFmtId="9" fontId="3" fillId="0" borderId="9" xfId="6" applyFont="1" applyBorder="1"/>
    <xf numFmtId="9" fontId="3" fillId="0" borderId="17" xfId="6" applyFont="1" applyBorder="1"/>
    <xf numFmtId="9" fontId="13" fillId="0" borderId="9" xfId="6" applyFont="1" applyBorder="1"/>
    <xf numFmtId="9" fontId="13" fillId="0" borderId="17" xfId="6" applyFont="1" applyBorder="1"/>
    <xf numFmtId="9" fontId="13" fillId="0" borderId="9" xfId="6" applyFont="1" applyBorder="1" applyAlignment="1">
      <alignment horizontal="right"/>
    </xf>
    <xf numFmtId="190" fontId="2" fillId="18" borderId="0" xfId="5" applyNumberFormat="1" applyFont="1" applyFill="1" applyBorder="1" applyAlignment="1">
      <alignment horizontal="center"/>
    </xf>
    <xf numFmtId="187" fontId="4" fillId="0" borderId="10" xfId="3" applyFont="1" applyBorder="1" applyAlignment="1"/>
    <xf numFmtId="187" fontId="4" fillId="0" borderId="16" xfId="3" applyFont="1" applyBorder="1" applyAlignment="1"/>
    <xf numFmtId="187" fontId="4" fillId="0" borderId="11" xfId="3" applyFont="1" applyBorder="1" applyAlignment="1"/>
    <xf numFmtId="187" fontId="4" fillId="0" borderId="12" xfId="3" applyFont="1" applyBorder="1" applyAlignment="1"/>
    <xf numFmtId="187" fontId="4" fillId="0" borderId="0" xfId="3" applyFont="1" applyBorder="1" applyAlignment="1"/>
    <xf numFmtId="187" fontId="4" fillId="0" borderId="13" xfId="3" applyFont="1" applyBorder="1" applyAlignment="1"/>
    <xf numFmtId="0" fontId="4" fillId="0" borderId="12" xfId="2" applyFont="1" applyBorder="1"/>
    <xf numFmtId="190" fontId="12" fillId="0" borderId="0" xfId="5" applyNumberFormat="1" applyFont="1" applyBorder="1"/>
    <xf numFmtId="189" fontId="12" fillId="0" borderId="13" xfId="6" applyNumberFormat="1" applyFont="1" applyBorder="1"/>
    <xf numFmtId="190" fontId="12" fillId="0" borderId="0" xfId="5" applyNumberFormat="1" applyFont="1" applyAlignment="1">
      <alignment horizontal="left"/>
    </xf>
    <xf numFmtId="189" fontId="12" fillId="0" borderId="18" xfId="4" applyNumberFormat="1" applyFont="1" applyBorder="1" applyAlignment="1"/>
    <xf numFmtId="189" fontId="12" fillId="0" borderId="17" xfId="4" applyNumberFormat="1" applyFont="1" applyBorder="1" applyAlignment="1"/>
    <xf numFmtId="189" fontId="12" fillId="0" borderId="19" xfId="4" applyNumberFormat="1" applyFont="1" applyBorder="1" applyAlignment="1"/>
    <xf numFmtId="189" fontId="12" fillId="0" borderId="0" xfId="4" applyNumberFormat="1" applyFont="1" applyBorder="1"/>
    <xf numFmtId="189" fontId="12" fillId="0" borderId="0" xfId="4" applyNumberFormat="1" applyFont="1" applyBorder="1" applyAlignment="1">
      <alignment horizontal="left"/>
    </xf>
    <xf numFmtId="189" fontId="12" fillId="0" borderId="0" xfId="4" applyNumberFormat="1" applyFont="1" applyAlignment="1"/>
    <xf numFmtId="189" fontId="12" fillId="0" borderId="0" xfId="4" applyNumberFormat="1" applyFont="1" applyBorder="1" applyAlignment="1"/>
    <xf numFmtId="0" fontId="4" fillId="0" borderId="10" xfId="2" applyFont="1" applyBorder="1"/>
    <xf numFmtId="0" fontId="4" fillId="0" borderId="16" xfId="2" applyFont="1" applyBorder="1"/>
    <xf numFmtId="0" fontId="4" fillId="0" borderId="11" xfId="2" applyFont="1" applyBorder="1"/>
    <xf numFmtId="187" fontId="4" fillId="0" borderId="12" xfId="2" applyNumberFormat="1" applyFont="1" applyBorder="1"/>
    <xf numFmtId="187" fontId="4" fillId="0" borderId="0" xfId="2" applyNumberFormat="1" applyFont="1"/>
    <xf numFmtId="187" fontId="4" fillId="0" borderId="13" xfId="2" applyNumberFormat="1" applyFont="1" applyBorder="1"/>
    <xf numFmtId="190" fontId="2" fillId="18" borderId="6" xfId="5" applyNumberFormat="1" applyFont="1" applyFill="1" applyBorder="1" applyAlignment="1">
      <alignment horizontal="center"/>
    </xf>
    <xf numFmtId="190" fontId="2" fillId="18" borderId="7" xfId="5" applyNumberFormat="1" applyFont="1" applyFill="1" applyBorder="1" applyAlignment="1">
      <alignment horizontal="center"/>
    </xf>
    <xf numFmtId="0" fontId="11" fillId="16" borderId="1" xfId="2" applyFont="1" applyFill="1" applyBorder="1" applyAlignment="1">
      <alignment horizontal="center"/>
    </xf>
    <xf numFmtId="190" fontId="2" fillId="2" borderId="1" xfId="5" applyNumberFormat="1" applyFont="1" applyFill="1" applyBorder="1" applyAlignment="1">
      <alignment horizontal="center"/>
    </xf>
    <xf numFmtId="190" fontId="2" fillId="17" borderId="1" xfId="5" applyNumberFormat="1" applyFont="1" applyFill="1" applyBorder="1" applyAlignment="1">
      <alignment horizontal="center"/>
    </xf>
    <xf numFmtId="190" fontId="2" fillId="19" borderId="14" xfId="5" applyNumberFormat="1" applyFont="1" applyFill="1" applyBorder="1" applyAlignment="1">
      <alignment horizontal="center"/>
    </xf>
    <xf numFmtId="190" fontId="2" fillId="19" borderId="15" xfId="5" applyNumberFormat="1" applyFont="1" applyFill="1" applyBorder="1" applyAlignment="1">
      <alignment horizontal="center"/>
    </xf>
    <xf numFmtId="0" fontId="11" fillId="5" borderId="1" xfId="2" applyFont="1" applyFill="1" applyBorder="1" applyAlignment="1">
      <alignment horizontal="center"/>
    </xf>
    <xf numFmtId="0" fontId="11" fillId="11" borderId="1" xfId="2" applyFont="1" applyFill="1" applyBorder="1" applyAlignment="1">
      <alignment horizontal="center"/>
    </xf>
    <xf numFmtId="0" fontId="11" fillId="15" borderId="1" xfId="2" applyFont="1" applyFill="1" applyBorder="1" applyAlignment="1">
      <alignment horizontal="center"/>
    </xf>
    <xf numFmtId="0" fontId="11" fillId="9" borderId="1" xfId="2" applyFont="1" applyFill="1" applyBorder="1" applyAlignment="1">
      <alignment horizontal="center"/>
    </xf>
    <xf numFmtId="0" fontId="11" fillId="13" borderId="1" xfId="2" applyFont="1" applyFill="1" applyBorder="1" applyAlignment="1">
      <alignment horizontal="center"/>
    </xf>
    <xf numFmtId="0" fontId="11" fillId="10" borderId="1" xfId="2" applyFont="1" applyFill="1" applyBorder="1" applyAlignment="1">
      <alignment horizontal="center"/>
    </xf>
    <xf numFmtId="0" fontId="11" fillId="14" borderId="1" xfId="2" applyFont="1" applyFill="1" applyBorder="1" applyAlignment="1">
      <alignment horizontal="center"/>
    </xf>
    <xf numFmtId="187" fontId="11" fillId="9" borderId="1" xfId="2" applyNumberFormat="1" applyFont="1" applyFill="1" applyBorder="1" applyAlignment="1">
      <alignment horizontal="center"/>
    </xf>
    <xf numFmtId="0" fontId="11" fillId="8" borderId="1" xfId="2" applyFont="1" applyFill="1" applyBorder="1" applyAlignment="1">
      <alignment horizontal="center"/>
    </xf>
    <xf numFmtId="0" fontId="13" fillId="12" borderId="1" xfId="2" applyFont="1" applyFill="1" applyBorder="1" applyAlignment="1">
      <alignment horizontal="center"/>
    </xf>
    <xf numFmtId="0" fontId="11" fillId="6" borderId="1" xfId="2" applyFont="1" applyFill="1" applyBorder="1" applyAlignment="1">
      <alignment horizontal="center"/>
    </xf>
    <xf numFmtId="0" fontId="11" fillId="7" borderId="1" xfId="2" applyFont="1" applyFill="1" applyBorder="1" applyAlignment="1">
      <alignment horizontal="center"/>
    </xf>
    <xf numFmtId="0" fontId="11" fillId="7" borderId="6" xfId="2" applyFont="1" applyFill="1" applyBorder="1" applyAlignment="1">
      <alignment horizontal="center"/>
    </xf>
    <xf numFmtId="0" fontId="11" fillId="7" borderId="7" xfId="2" applyFont="1" applyFill="1" applyBorder="1" applyAlignment="1">
      <alignment horizontal="center"/>
    </xf>
    <xf numFmtId="0" fontId="11" fillId="7" borderId="8" xfId="2" applyFont="1" applyFill="1" applyBorder="1" applyAlignment="1">
      <alignment horizontal="center"/>
    </xf>
  </cellXfs>
  <cellStyles count="8">
    <cellStyle name="Comma 2" xfId="3" xr:uid="{5AE5557C-10E0-4636-A5E2-D0EBC97B0F38}"/>
    <cellStyle name="Comma 2 2" xfId="5" xr:uid="{F2841140-B567-4F95-900E-2DB113D3BD97}"/>
    <cellStyle name="Comma 3" xfId="7" xr:uid="{FB35345E-0077-4261-AF94-3D60DADBECE0}"/>
    <cellStyle name="Normal" xfId="0" builtinId="0"/>
    <cellStyle name="Normal 2" xfId="2" xr:uid="{90472D3A-8D44-4927-AF35-07AE7D16C23B}"/>
    <cellStyle name="Percent" xfId="1" builtinId="5"/>
    <cellStyle name="Percent 2" xfId="4" xr:uid="{C1AA171E-38FD-4DF9-9688-9A475055064B}"/>
    <cellStyle name="Percent 2 2" xfId="6" xr:uid="{7FB236EB-D5EB-498D-850C-B7EF710533FE}"/>
  </cellStyles>
  <dxfs count="187">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dxf>
    <dxf>
      <font>
        <strike val="0"/>
        <u val="none"/>
        <color rgb="FF00B050"/>
      </font>
    </dxf>
    <dxf>
      <font>
        <color rgb="FF00B050"/>
      </font>
    </dxf>
    <dxf>
      <font>
        <strike val="0"/>
        <u val="none"/>
        <color rgb="FFFF0000"/>
      </font>
    </dxf>
    <dxf>
      <font>
        <color rgb="FFFF0000"/>
      </font>
      <fill>
        <patternFill patternType="none"/>
      </fill>
    </dxf>
    <dxf>
      <font>
        <color rgb="FFFF0000"/>
      </font>
    </dxf>
    <dxf>
      <font>
        <color rgb="FF00B050"/>
      </font>
    </dxf>
    <dxf>
      <font>
        <strike val="0"/>
        <u val="none"/>
        <color rgb="FFFF0000"/>
      </font>
    </dxf>
    <dxf>
      <font>
        <strike val="0"/>
        <u val="none"/>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00B050"/>
      </font>
    </dxf>
    <dxf>
      <font>
        <color rgb="FFFF0000"/>
      </font>
      <fill>
        <patternFill patternType="none"/>
      </fill>
    </dxf>
    <dxf>
      <font>
        <strike val="0"/>
        <u val="none"/>
        <color rgb="FFFF0000"/>
      </font>
    </dxf>
    <dxf>
      <font>
        <color rgb="FFFF0000"/>
      </font>
    </dxf>
    <dxf>
      <font>
        <strike val="0"/>
        <u val="none"/>
        <color rgb="FF00B050"/>
      </font>
    </dxf>
    <dxf>
      <font>
        <color rgb="FF00B050"/>
      </font>
    </dxf>
    <dxf>
      <font>
        <strike val="0"/>
        <u val="none"/>
        <color rgb="FFFF0000"/>
      </font>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dxf>
    <dxf>
      <font>
        <strike val="0"/>
        <u val="none"/>
        <color rgb="FF00B050"/>
      </font>
    </dxf>
    <dxf>
      <font>
        <color rgb="FFFF0000"/>
      </font>
    </dxf>
    <dxf>
      <font>
        <color rgb="FFFF0000"/>
      </font>
      <fill>
        <patternFill patternType="none"/>
      </fill>
    </dxf>
    <dxf>
      <font>
        <color rgb="FFFF0000"/>
      </font>
    </dxf>
    <dxf>
      <font>
        <color rgb="FFFF0000"/>
      </font>
      <fill>
        <patternFill patternType="none"/>
      </fill>
    </dxf>
    <dxf>
      <font>
        <strike val="0"/>
        <u val="none"/>
        <color rgb="FF00B050"/>
      </font>
    </dxf>
    <dxf>
      <font>
        <color rgb="FFFF0000"/>
      </font>
      <fill>
        <patternFill patternType="none">
          <bgColor auto="1"/>
        </patternFill>
      </fill>
    </dxf>
    <dxf>
      <font>
        <color rgb="FFFF0000"/>
      </font>
    </dxf>
    <dxf>
      <font>
        <color rgb="FFFF0000"/>
      </font>
      <fill>
        <patternFill patternType="none"/>
      </fill>
    </dxf>
    <dxf>
      <font>
        <strike val="0"/>
        <u val="none"/>
        <color rgb="FFFF0000"/>
      </font>
    </dxf>
    <dxf>
      <font>
        <color rgb="FF00B050"/>
      </font>
    </dxf>
    <dxf>
      <font>
        <color rgb="FFFF0000"/>
      </font>
    </dxf>
    <dxf>
      <font>
        <color rgb="FFFF0000"/>
      </font>
    </dxf>
    <dxf>
      <font>
        <color rgb="FFFF0000"/>
      </font>
      <fill>
        <patternFill patternType="none"/>
      </fill>
    </dxf>
    <dxf>
      <font>
        <color rgb="FF00B050"/>
      </font>
    </dxf>
    <dxf>
      <font>
        <strike val="0"/>
        <u val="none"/>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strike val="0"/>
        <u val="none"/>
        <color rgb="FF00B050"/>
      </font>
    </dxf>
    <dxf>
      <font>
        <color rgb="FFFF0000"/>
      </font>
      <fill>
        <patternFill patternType="none"/>
      </fill>
    </dxf>
    <dxf>
      <font>
        <color rgb="FF00B050"/>
      </font>
    </dxf>
    <dxf>
      <font>
        <strike val="0"/>
        <u val="none"/>
        <color rgb="FFFF0000"/>
      </font>
    </dxf>
    <dxf>
      <font>
        <color rgb="FFFF0000"/>
      </font>
      <fill>
        <patternFill patternType="none"/>
      </fill>
    </dxf>
    <dxf>
      <font>
        <color rgb="FFFF0000"/>
      </font>
    </dxf>
    <dxf>
      <font>
        <strike val="0"/>
        <u val="none"/>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FF0000"/>
      </font>
      <fill>
        <patternFill patternType="none"/>
      </fill>
    </dxf>
    <dxf>
      <font>
        <color rgb="FF00B050"/>
      </font>
    </dxf>
    <dxf>
      <font>
        <color rgb="FF00B050"/>
      </font>
    </dxf>
    <dxf>
      <font>
        <strike val="0"/>
        <u val="none"/>
        <color rgb="FFFF0000"/>
      </font>
    </dxf>
    <dxf>
      <font>
        <color rgb="FFFF0000"/>
      </font>
      <fill>
        <patternFill patternType="none"/>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aiw\My%20Drive\Chaiwut\Studying%20Courses\&#3621;&#3591;&#3607;&#3640;&#3609;&#3585;&#3621;&#3657;&#3623;&#3618;&#3654;%20&#3588;&#3640;&#3603;&#3611;&#3619;&#3632;&#3616;&#3634;&#3626;%20&#3619;&#3640;&#3656;&#3609;%2029\Templates%20of%20K%20Prapas%20(&#3651;&#3594;&#3657;)\Template%20V2022.06.20.xlsx" TargetMode="External"/><Relationship Id="rId1" Type="http://schemas.openxmlformats.org/officeDocument/2006/relationships/externalLinkPath" Target="/Users/chaiw/My%20Drive/Chaiwut/Studying%20Courses/&#3621;&#3591;&#3607;&#3640;&#3609;&#3585;&#3621;&#3657;&#3623;&#3618;&#3654;%20&#3588;&#3640;&#3603;&#3611;&#3619;&#3632;&#3616;&#3634;&#3626;%20&#3619;&#3640;&#3656;&#3609;%2029/Templates%20of%20K%20Prapas%20(&#3651;&#3594;&#3657;)/Template%20V2022.0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heetName val="BAM (ฝึก)"/>
      <sheetName val="RPH (ฝึก)"/>
      <sheetName val="NER (ฝึก)"/>
      <sheetName val="Form - Normal"/>
      <sheetName val="Form - Financial"/>
      <sheetName val="CPALL"/>
      <sheetName val="MAKRO"/>
      <sheetName val="MTC"/>
      <sheetName val="KBANK"/>
      <sheetName val="TIDLOR"/>
    </sheetNames>
    <sheetDataSet>
      <sheetData sheetId="0">
        <row r="1">
          <cell r="A1" t="str">
            <v>หลักทรัพย์.1</v>
          </cell>
          <cell r="B1" t="str">
            <v>เครื่องหมาย</v>
          </cell>
          <cell r="C1" t="str">
            <v>เปิด</v>
          </cell>
          <cell r="D1" t="str">
            <v>สูงสุด</v>
          </cell>
          <cell r="E1" t="str">
            <v>ต่ำสุด</v>
          </cell>
          <cell r="F1" t="str">
            <v>ล่าสุด</v>
          </cell>
        </row>
        <row r="2">
          <cell r="A2" t="str">
            <v>EE</v>
          </cell>
          <cell r="C2" t="str">
            <v>0.60</v>
          </cell>
          <cell r="D2" t="str">
            <v>0.61</v>
          </cell>
          <cell r="E2" t="str">
            <v>0.59</v>
          </cell>
          <cell r="F2" t="str">
            <v>0.60</v>
          </cell>
        </row>
        <row r="3">
          <cell r="A3" t="str">
            <v>GFPT</v>
          </cell>
          <cell r="C3" t="str">
            <v>12.50</v>
          </cell>
          <cell r="D3" t="str">
            <v>12.80</v>
          </cell>
          <cell r="E3" t="str">
            <v>12.50</v>
          </cell>
          <cell r="F3" t="str">
            <v>12.60</v>
          </cell>
        </row>
        <row r="4">
          <cell r="A4" t="str">
            <v>LEE</v>
          </cell>
          <cell r="C4" t="str">
            <v>2.42</v>
          </cell>
          <cell r="D4" t="str">
            <v>2.42</v>
          </cell>
          <cell r="E4" t="str">
            <v>2.40</v>
          </cell>
          <cell r="F4" t="str">
            <v>2.40</v>
          </cell>
        </row>
        <row r="5">
          <cell r="A5" t="str">
            <v>MAX</v>
          </cell>
          <cell r="B5" t="str">
            <v>&lt;SP, NP, NC&gt;</v>
          </cell>
          <cell r="C5" t="str">
            <v>-</v>
          </cell>
          <cell r="D5" t="str">
            <v>-</v>
          </cell>
          <cell r="E5" t="str">
            <v>-</v>
          </cell>
          <cell r="F5" t="str">
            <v>-</v>
          </cell>
        </row>
        <row r="6">
          <cell r="A6" t="str">
            <v>NER</v>
          </cell>
          <cell r="C6" t="str">
            <v>6.05</v>
          </cell>
          <cell r="D6" t="str">
            <v>6.20</v>
          </cell>
          <cell r="E6" t="str">
            <v>6.05</v>
          </cell>
          <cell r="F6" t="str">
            <v>6.10</v>
          </cell>
        </row>
        <row r="7">
          <cell r="A7" t="str">
            <v>PPPM</v>
          </cell>
          <cell r="B7" t="str">
            <v>&lt;C, NP&gt;</v>
          </cell>
          <cell r="C7" t="str">
            <v>0.12</v>
          </cell>
          <cell r="D7" t="str">
            <v>0.13</v>
          </cell>
          <cell r="E7" t="str">
            <v>0.11</v>
          </cell>
          <cell r="F7" t="str">
            <v>0.12</v>
          </cell>
        </row>
        <row r="8">
          <cell r="A8" t="str">
            <v>STA</v>
          </cell>
          <cell r="C8" t="str">
            <v>25.00</v>
          </cell>
          <cell r="D8" t="str">
            <v>25.50</v>
          </cell>
          <cell r="E8" t="str">
            <v>24.90</v>
          </cell>
          <cell r="F8" t="str">
            <v>25.50</v>
          </cell>
        </row>
        <row r="9">
          <cell r="A9" t="str">
            <v>TEGH</v>
          </cell>
          <cell r="C9" t="str">
            <v>5.30</v>
          </cell>
          <cell r="D9" t="str">
            <v>5.40</v>
          </cell>
          <cell r="E9" t="str">
            <v>5.25</v>
          </cell>
          <cell r="F9" t="str">
            <v>5.35</v>
          </cell>
        </row>
        <row r="10">
          <cell r="A10" t="str">
            <v>TFM</v>
          </cell>
          <cell r="C10" t="str">
            <v>9.90</v>
          </cell>
          <cell r="D10" t="str">
            <v>10.30</v>
          </cell>
          <cell r="E10" t="str">
            <v>9.85</v>
          </cell>
          <cell r="F10" t="str">
            <v>9.90</v>
          </cell>
        </row>
        <row r="11">
          <cell r="A11" t="str">
            <v>TRUBB</v>
          </cell>
          <cell r="C11" t="str">
            <v>2.06</v>
          </cell>
          <cell r="D11" t="str">
            <v>2.08</v>
          </cell>
          <cell r="E11" t="str">
            <v>2.02</v>
          </cell>
          <cell r="F11" t="str">
            <v>2.06</v>
          </cell>
        </row>
        <row r="12">
          <cell r="A12" t="str">
            <v>TWPC</v>
          </cell>
          <cell r="C12" t="str">
            <v>5.00</v>
          </cell>
          <cell r="D12" t="str">
            <v>5.05</v>
          </cell>
          <cell r="E12" t="str">
            <v>5.00</v>
          </cell>
          <cell r="F12" t="str">
            <v>5.05</v>
          </cell>
        </row>
        <row r="13">
          <cell r="A13" t="str">
            <v>UPOIC</v>
          </cell>
          <cell r="C13" t="str">
            <v>6.65</v>
          </cell>
          <cell r="D13" t="str">
            <v>6.80</v>
          </cell>
          <cell r="E13" t="str">
            <v>6.65</v>
          </cell>
          <cell r="F13" t="str">
            <v>6.75</v>
          </cell>
        </row>
        <row r="14">
          <cell r="A14" t="str">
            <v>UVAN</v>
          </cell>
          <cell r="C14" t="str">
            <v>8.15</v>
          </cell>
          <cell r="D14" t="str">
            <v>8.20</v>
          </cell>
          <cell r="E14" t="str">
            <v>8.05</v>
          </cell>
          <cell r="F14" t="str">
            <v>8.10</v>
          </cell>
        </row>
        <row r="15">
          <cell r="A15" t="str">
            <v>VPO</v>
          </cell>
          <cell r="C15" t="str">
            <v>1.17</v>
          </cell>
          <cell r="D15" t="str">
            <v>1.18</v>
          </cell>
          <cell r="E15" t="str">
            <v>1.14</v>
          </cell>
          <cell r="F15" t="str">
            <v>1.17</v>
          </cell>
        </row>
        <row r="16">
          <cell r="A16" t="str">
            <v>AAI</v>
          </cell>
          <cell r="C16" t="str">
            <v>6.80</v>
          </cell>
          <cell r="D16" t="str">
            <v>7.15</v>
          </cell>
          <cell r="E16" t="str">
            <v>6.80</v>
          </cell>
          <cell r="F16" t="str">
            <v>7.10</v>
          </cell>
        </row>
        <row r="17">
          <cell r="A17" t="str">
            <v>APURE</v>
          </cell>
          <cell r="C17" t="str">
            <v>4.98</v>
          </cell>
          <cell r="D17" t="str">
            <v>4.98</v>
          </cell>
          <cell r="E17" t="str">
            <v>4.92</v>
          </cell>
          <cell r="F17" t="str">
            <v>4.94</v>
          </cell>
        </row>
        <row r="18">
          <cell r="A18" t="str">
            <v>ASIAN</v>
          </cell>
          <cell r="C18" t="str">
            <v>13.20</v>
          </cell>
          <cell r="D18" t="str">
            <v>13.60</v>
          </cell>
          <cell r="E18" t="str">
            <v>13.10</v>
          </cell>
          <cell r="F18" t="str">
            <v>13.40</v>
          </cell>
        </row>
        <row r="19">
          <cell r="A19" t="str">
            <v>BR</v>
          </cell>
          <cell r="C19" t="str">
            <v>2.88</v>
          </cell>
          <cell r="D19" t="str">
            <v>2.92</v>
          </cell>
          <cell r="E19" t="str">
            <v>2.86</v>
          </cell>
          <cell r="F19" t="str">
            <v>2.90</v>
          </cell>
        </row>
        <row r="20">
          <cell r="A20" t="str">
            <v>BRR</v>
          </cell>
          <cell r="C20" t="str">
            <v>7.60</v>
          </cell>
          <cell r="D20" t="str">
            <v>7.65</v>
          </cell>
          <cell r="E20" t="str">
            <v>7.50</v>
          </cell>
          <cell r="F20" t="str">
            <v>7.60</v>
          </cell>
        </row>
        <row r="21">
          <cell r="A21" t="str">
            <v>BTG</v>
          </cell>
          <cell r="C21" t="str">
            <v>31.75</v>
          </cell>
          <cell r="D21" t="str">
            <v>32.50</v>
          </cell>
          <cell r="E21" t="str">
            <v>31.75</v>
          </cell>
          <cell r="F21" t="str">
            <v>32.25</v>
          </cell>
        </row>
        <row r="22">
          <cell r="A22" t="str">
            <v>CBG</v>
          </cell>
          <cell r="C22" t="str">
            <v>102.00</v>
          </cell>
          <cell r="D22" t="str">
            <v>102.50</v>
          </cell>
          <cell r="E22" t="str">
            <v>100.50</v>
          </cell>
          <cell r="F22" t="str">
            <v>101.00</v>
          </cell>
        </row>
        <row r="23">
          <cell r="A23" t="str">
            <v>CFRESH</v>
          </cell>
          <cell r="C23" t="str">
            <v>2.54</v>
          </cell>
          <cell r="D23" t="str">
            <v>2.58</v>
          </cell>
          <cell r="E23" t="str">
            <v>2.54</v>
          </cell>
          <cell r="F23" t="str">
            <v>2.54</v>
          </cell>
        </row>
        <row r="24">
          <cell r="A24" t="str">
            <v>CH</v>
          </cell>
          <cell r="C24" t="str">
            <v>3.96</v>
          </cell>
          <cell r="D24" t="str">
            <v>4.02</v>
          </cell>
          <cell r="E24" t="str">
            <v>3.96</v>
          </cell>
          <cell r="F24" t="str">
            <v>4.00</v>
          </cell>
        </row>
        <row r="25">
          <cell r="A25" t="str">
            <v>CHOTI</v>
          </cell>
          <cell r="C25" t="str">
            <v>175.50</v>
          </cell>
          <cell r="D25" t="str">
            <v>175.50</v>
          </cell>
          <cell r="E25" t="str">
            <v>175.50</v>
          </cell>
          <cell r="F25" t="str">
            <v>175.50</v>
          </cell>
        </row>
        <row r="26">
          <cell r="A26" t="str">
            <v>CM</v>
          </cell>
          <cell r="C26" t="str">
            <v>2.60</v>
          </cell>
          <cell r="D26" t="str">
            <v>2.62</v>
          </cell>
          <cell r="E26" t="str">
            <v>2.58</v>
          </cell>
          <cell r="F26" t="str">
            <v>2.62</v>
          </cell>
        </row>
        <row r="27">
          <cell r="A27" t="str">
            <v>CPF</v>
          </cell>
          <cell r="C27" t="str">
            <v>22.70</v>
          </cell>
          <cell r="D27" t="str">
            <v>22.90</v>
          </cell>
          <cell r="E27" t="str">
            <v>22.60</v>
          </cell>
          <cell r="F27" t="str">
            <v>22.90</v>
          </cell>
        </row>
        <row r="28">
          <cell r="A28" t="str">
            <v>CPI</v>
          </cell>
          <cell r="C28" t="str">
            <v>3.08</v>
          </cell>
          <cell r="D28" t="str">
            <v>3.08</v>
          </cell>
          <cell r="E28" t="str">
            <v>3.04</v>
          </cell>
          <cell r="F28" t="str">
            <v>3.06</v>
          </cell>
        </row>
        <row r="29">
          <cell r="A29" t="str">
            <v>F&amp;D</v>
          </cell>
          <cell r="C29" t="str">
            <v>33.50</v>
          </cell>
          <cell r="D29" t="str">
            <v>33.75</v>
          </cell>
          <cell r="E29" t="str">
            <v>33.00</v>
          </cell>
          <cell r="F29" t="str">
            <v>33.75</v>
          </cell>
        </row>
        <row r="30">
          <cell r="A30" t="str">
            <v>GLOCON</v>
          </cell>
          <cell r="C30" t="str">
            <v>0.60</v>
          </cell>
          <cell r="D30" t="str">
            <v>0.61</v>
          </cell>
          <cell r="E30" t="str">
            <v>0.59</v>
          </cell>
          <cell r="F30" t="str">
            <v>0.60</v>
          </cell>
        </row>
        <row r="31">
          <cell r="A31" t="str">
            <v>HTC</v>
          </cell>
          <cell r="C31" t="str">
            <v>31.00</v>
          </cell>
          <cell r="D31" t="str">
            <v>31.00</v>
          </cell>
          <cell r="E31" t="str">
            <v>30.25</v>
          </cell>
          <cell r="F31" t="str">
            <v>30.50</v>
          </cell>
        </row>
        <row r="32">
          <cell r="A32" t="str">
            <v>ICHI</v>
          </cell>
          <cell r="C32" t="str">
            <v>12.40</v>
          </cell>
          <cell r="D32" t="str">
            <v>12.50</v>
          </cell>
          <cell r="E32" t="str">
            <v>12.20</v>
          </cell>
          <cell r="F32" t="str">
            <v>12.50</v>
          </cell>
        </row>
        <row r="33">
          <cell r="A33" t="str">
            <v>ITC</v>
          </cell>
          <cell r="C33" t="str">
            <v>31.00</v>
          </cell>
          <cell r="D33" t="str">
            <v>32.00</v>
          </cell>
          <cell r="E33" t="str">
            <v>30.75</v>
          </cell>
          <cell r="F33" t="str">
            <v>31.75</v>
          </cell>
        </row>
        <row r="34">
          <cell r="A34" t="str">
            <v>JDF</v>
          </cell>
          <cell r="C34" t="str">
            <v>2.90</v>
          </cell>
          <cell r="D34" t="str">
            <v>2.94</v>
          </cell>
          <cell r="E34" t="str">
            <v>2.88</v>
          </cell>
          <cell r="F34" t="str">
            <v>2.92</v>
          </cell>
        </row>
        <row r="35">
          <cell r="A35" t="str">
            <v>KBS</v>
          </cell>
          <cell r="C35" t="str">
            <v>5.00</v>
          </cell>
          <cell r="D35" t="str">
            <v>5.25</v>
          </cell>
          <cell r="E35" t="str">
            <v>5.00</v>
          </cell>
          <cell r="F35" t="str">
            <v>5.10</v>
          </cell>
        </row>
        <row r="36">
          <cell r="A36" t="str">
            <v>KSL</v>
          </cell>
          <cell r="C36" t="str">
            <v>3.64</v>
          </cell>
          <cell r="D36" t="str">
            <v>3.64</v>
          </cell>
          <cell r="E36" t="str">
            <v>3.60</v>
          </cell>
          <cell r="F36" t="str">
            <v>3.64</v>
          </cell>
        </row>
        <row r="37">
          <cell r="A37" t="str">
            <v>KTIS</v>
          </cell>
          <cell r="C37" t="str">
            <v>3.66</v>
          </cell>
          <cell r="D37" t="str">
            <v>3.72</v>
          </cell>
          <cell r="E37" t="str">
            <v>3.66</v>
          </cell>
          <cell r="F37" t="str">
            <v>3.72</v>
          </cell>
        </row>
        <row r="38">
          <cell r="A38" t="str">
            <v>LST</v>
          </cell>
          <cell r="C38" t="str">
            <v>5.00</v>
          </cell>
          <cell r="D38" t="str">
            <v>5.05</v>
          </cell>
          <cell r="E38" t="str">
            <v>5.00</v>
          </cell>
          <cell r="F38" t="str">
            <v>5.05</v>
          </cell>
        </row>
        <row r="39">
          <cell r="A39" t="str">
            <v>M</v>
          </cell>
          <cell r="C39" t="str">
            <v>55.00</v>
          </cell>
          <cell r="D39" t="str">
            <v>55.25</v>
          </cell>
          <cell r="E39" t="str">
            <v>54.75</v>
          </cell>
          <cell r="F39" t="str">
            <v>55.25</v>
          </cell>
        </row>
        <row r="40">
          <cell r="A40" t="str">
            <v>MALEE</v>
          </cell>
          <cell r="C40" t="str">
            <v>6.05</v>
          </cell>
          <cell r="D40" t="str">
            <v>6.20</v>
          </cell>
          <cell r="E40" t="str">
            <v>6.05</v>
          </cell>
          <cell r="F40" t="str">
            <v>6.15</v>
          </cell>
        </row>
        <row r="41">
          <cell r="A41" t="str">
            <v>MINT</v>
          </cell>
          <cell r="C41" t="str">
            <v>33.00</v>
          </cell>
          <cell r="D41" t="str">
            <v>33.50</v>
          </cell>
          <cell r="E41" t="str">
            <v>32.75</v>
          </cell>
          <cell r="F41" t="str">
            <v>33.25</v>
          </cell>
        </row>
        <row r="42">
          <cell r="A42" t="str">
            <v>NRF</v>
          </cell>
          <cell r="C42" t="str">
            <v>5.80</v>
          </cell>
          <cell r="D42" t="str">
            <v>5.80</v>
          </cell>
          <cell r="E42" t="str">
            <v>5.65</v>
          </cell>
          <cell r="F42" t="str">
            <v>5.70</v>
          </cell>
        </row>
        <row r="43">
          <cell r="A43" t="str">
            <v>NSL</v>
          </cell>
          <cell r="C43" t="str">
            <v>25.25</v>
          </cell>
          <cell r="D43" t="str">
            <v>25.25</v>
          </cell>
          <cell r="E43" t="str">
            <v>24.60</v>
          </cell>
          <cell r="F43" t="str">
            <v>24.90</v>
          </cell>
        </row>
        <row r="44">
          <cell r="A44" t="str">
            <v>OISHI</v>
          </cell>
          <cell r="C44" t="str">
            <v>47.75</v>
          </cell>
          <cell r="D44" t="str">
            <v>47.75</v>
          </cell>
          <cell r="E44" t="str">
            <v>47.25</v>
          </cell>
          <cell r="F44" t="str">
            <v>47.25</v>
          </cell>
        </row>
        <row r="45">
          <cell r="A45" t="str">
            <v>OSP</v>
          </cell>
          <cell r="C45" t="str">
            <v>30.75</v>
          </cell>
          <cell r="D45" t="str">
            <v>31.75</v>
          </cell>
          <cell r="E45" t="str">
            <v>30.75</v>
          </cell>
          <cell r="F45" t="str">
            <v>31.50</v>
          </cell>
        </row>
        <row r="46">
          <cell r="A46" t="str">
            <v>PB</v>
          </cell>
          <cell r="C46" t="str">
            <v>70.25</v>
          </cell>
          <cell r="D46" t="str">
            <v>71.00</v>
          </cell>
          <cell r="E46" t="str">
            <v>70.25</v>
          </cell>
          <cell r="F46" t="str">
            <v>70.75</v>
          </cell>
        </row>
        <row r="47">
          <cell r="A47" t="str">
            <v>PLUS</v>
          </cell>
          <cell r="C47" t="str">
            <v>8.35</v>
          </cell>
          <cell r="D47" t="str">
            <v>8.45</v>
          </cell>
          <cell r="E47" t="str">
            <v>8.25</v>
          </cell>
          <cell r="F47" t="str">
            <v>8.30</v>
          </cell>
        </row>
        <row r="48">
          <cell r="A48" t="str">
            <v>PM</v>
          </cell>
          <cell r="C48" t="str">
            <v>9.55</v>
          </cell>
          <cell r="D48" t="str">
            <v>9.55</v>
          </cell>
          <cell r="E48" t="str">
            <v>9.50</v>
          </cell>
          <cell r="F48" t="str">
            <v>9.55</v>
          </cell>
        </row>
        <row r="49">
          <cell r="A49" t="str">
            <v>PQS</v>
          </cell>
          <cell r="C49" t="str">
            <v>5.20</v>
          </cell>
          <cell r="D49" t="str">
            <v>5.25</v>
          </cell>
          <cell r="E49" t="str">
            <v>5.10</v>
          </cell>
          <cell r="F49" t="str">
            <v>5.20</v>
          </cell>
        </row>
        <row r="50">
          <cell r="A50" t="str">
            <v>PRG</v>
          </cell>
          <cell r="C50" t="str">
            <v>11.40</v>
          </cell>
          <cell r="D50" t="str">
            <v>11.40</v>
          </cell>
          <cell r="E50" t="str">
            <v>11.20</v>
          </cell>
          <cell r="F50" t="str">
            <v>11.40</v>
          </cell>
        </row>
        <row r="51">
          <cell r="A51" t="str">
            <v>RBF</v>
          </cell>
          <cell r="C51" t="str">
            <v>12.70</v>
          </cell>
          <cell r="D51" t="str">
            <v>13.30</v>
          </cell>
          <cell r="E51" t="str">
            <v>12.50</v>
          </cell>
          <cell r="F51" t="str">
            <v>13.20</v>
          </cell>
        </row>
        <row r="52">
          <cell r="A52" t="str">
            <v>SAPPE</v>
          </cell>
          <cell r="C52" t="str">
            <v>51.00</v>
          </cell>
          <cell r="D52" t="str">
            <v>52.75</v>
          </cell>
          <cell r="E52" t="str">
            <v>51.00</v>
          </cell>
          <cell r="F52" t="str">
            <v>52.75</v>
          </cell>
        </row>
        <row r="53">
          <cell r="A53" t="str">
            <v>SAUCE</v>
          </cell>
          <cell r="C53" t="str">
            <v>30.75</v>
          </cell>
          <cell r="D53" t="str">
            <v>30.75</v>
          </cell>
          <cell r="E53" t="str">
            <v>30.75</v>
          </cell>
          <cell r="F53" t="str">
            <v>30.75</v>
          </cell>
        </row>
        <row r="54">
          <cell r="A54" t="str">
            <v>SFP</v>
          </cell>
          <cell r="C54" t="str">
            <v>247.00</v>
          </cell>
          <cell r="D54" t="str">
            <v>247.00</v>
          </cell>
          <cell r="E54" t="str">
            <v>247.00</v>
          </cell>
          <cell r="F54" t="str">
            <v>247.00</v>
          </cell>
        </row>
        <row r="55">
          <cell r="A55" t="str">
            <v>SNNP</v>
          </cell>
          <cell r="C55" t="str">
            <v>25.25</v>
          </cell>
          <cell r="D55" t="str">
            <v>25.25</v>
          </cell>
          <cell r="E55" t="str">
            <v>23.70</v>
          </cell>
          <cell r="F55" t="str">
            <v>24.10</v>
          </cell>
        </row>
        <row r="56">
          <cell r="A56" t="str">
            <v>SNP</v>
          </cell>
          <cell r="C56" t="str">
            <v>18.20</v>
          </cell>
          <cell r="D56" t="str">
            <v>18.40</v>
          </cell>
          <cell r="E56" t="str">
            <v>18.10</v>
          </cell>
          <cell r="F56" t="str">
            <v>18.40</v>
          </cell>
        </row>
        <row r="57">
          <cell r="A57" t="str">
            <v>SORKON</v>
          </cell>
          <cell r="C57" t="str">
            <v>5.80</v>
          </cell>
          <cell r="D57" t="str">
            <v>5.80</v>
          </cell>
          <cell r="E57" t="str">
            <v>5.65</v>
          </cell>
          <cell r="F57" t="str">
            <v>5.70</v>
          </cell>
        </row>
        <row r="58">
          <cell r="A58" t="str">
            <v>SSC</v>
          </cell>
          <cell r="C58" t="str">
            <v>-</v>
          </cell>
          <cell r="D58" t="str">
            <v>-</v>
          </cell>
          <cell r="E58" t="str">
            <v>-</v>
          </cell>
          <cell r="F58" t="str">
            <v>-</v>
          </cell>
        </row>
        <row r="59">
          <cell r="A59" t="str">
            <v>SSF</v>
          </cell>
          <cell r="C59" t="str">
            <v>8.60</v>
          </cell>
          <cell r="D59" t="str">
            <v>8.60</v>
          </cell>
          <cell r="E59" t="str">
            <v>8.55</v>
          </cell>
          <cell r="F59" t="str">
            <v>8.55</v>
          </cell>
        </row>
        <row r="60">
          <cell r="A60" t="str">
            <v>SST</v>
          </cell>
          <cell r="C60" t="str">
            <v>6.35</v>
          </cell>
          <cell r="D60" t="str">
            <v>6.40</v>
          </cell>
          <cell r="E60" t="str">
            <v>6.35</v>
          </cell>
          <cell r="F60" t="str">
            <v>6.35</v>
          </cell>
        </row>
        <row r="61">
          <cell r="A61" t="str">
            <v>SUN</v>
          </cell>
          <cell r="C61" t="str">
            <v>4.44</v>
          </cell>
          <cell r="D61" t="str">
            <v>4.50</v>
          </cell>
          <cell r="E61" t="str">
            <v>4.44</v>
          </cell>
          <cell r="F61" t="str">
            <v>4.46</v>
          </cell>
        </row>
        <row r="62">
          <cell r="A62" t="str">
            <v>TC</v>
          </cell>
          <cell r="C62" t="str">
            <v>11.80</v>
          </cell>
          <cell r="D62" t="str">
            <v>12.00</v>
          </cell>
          <cell r="E62" t="str">
            <v>11.70</v>
          </cell>
          <cell r="F62" t="str">
            <v>11.90</v>
          </cell>
        </row>
        <row r="63">
          <cell r="A63" t="str">
            <v>TFG</v>
          </cell>
          <cell r="C63" t="str">
            <v>5.35</v>
          </cell>
          <cell r="D63" t="str">
            <v>5.55</v>
          </cell>
          <cell r="E63" t="str">
            <v>5.30</v>
          </cell>
          <cell r="F63" t="str">
            <v>5.50</v>
          </cell>
        </row>
        <row r="64">
          <cell r="A64" t="str">
            <v>TFMAMA</v>
          </cell>
          <cell r="C64" t="str">
            <v>204.00</v>
          </cell>
          <cell r="D64" t="str">
            <v>205.00</v>
          </cell>
          <cell r="E64" t="str">
            <v>200.00</v>
          </cell>
          <cell r="F64" t="str">
            <v>205.00</v>
          </cell>
        </row>
        <row r="65">
          <cell r="A65" t="str">
            <v>TIPCO</v>
          </cell>
          <cell r="C65" t="str">
            <v>9.55</v>
          </cell>
          <cell r="D65" t="str">
            <v>9.60</v>
          </cell>
          <cell r="E65" t="str">
            <v>9.40</v>
          </cell>
          <cell r="F65" t="str">
            <v>9.55</v>
          </cell>
        </row>
        <row r="66">
          <cell r="A66" t="str">
            <v>TKN</v>
          </cell>
          <cell r="C66" t="str">
            <v>10.90</v>
          </cell>
          <cell r="D66" t="str">
            <v>11.30</v>
          </cell>
          <cell r="E66" t="str">
            <v>10.90</v>
          </cell>
          <cell r="F66" t="str">
            <v>11.30</v>
          </cell>
        </row>
        <row r="67">
          <cell r="A67" t="str">
            <v>TU</v>
          </cell>
          <cell r="C67" t="str">
            <v>16.10</v>
          </cell>
          <cell r="D67" t="str">
            <v>16.30</v>
          </cell>
          <cell r="E67" t="str">
            <v>16.00</v>
          </cell>
          <cell r="F67" t="str">
            <v>16.20</v>
          </cell>
        </row>
        <row r="68">
          <cell r="A68" t="str">
            <v>TVO</v>
          </cell>
          <cell r="C68" t="str">
            <v>29.00</v>
          </cell>
          <cell r="D68" t="str">
            <v>29.00</v>
          </cell>
          <cell r="E68" t="str">
            <v>28.75</v>
          </cell>
          <cell r="F68" t="str">
            <v>28.75</v>
          </cell>
        </row>
        <row r="69">
          <cell r="A69" t="str">
            <v>W</v>
          </cell>
          <cell r="B69" t="str">
            <v>&lt;C&gt;</v>
          </cell>
          <cell r="C69" t="str">
            <v>1.76</v>
          </cell>
          <cell r="D69" t="str">
            <v>1.77</v>
          </cell>
          <cell r="E69" t="str">
            <v>1.74</v>
          </cell>
          <cell r="F69" t="str">
            <v>1.74</v>
          </cell>
        </row>
        <row r="70">
          <cell r="A70" t="str">
            <v>ZEN</v>
          </cell>
          <cell r="C70" t="str">
            <v>17.10</v>
          </cell>
          <cell r="D70" t="str">
            <v>17.50</v>
          </cell>
          <cell r="E70" t="str">
            <v>17.10</v>
          </cell>
          <cell r="F70" t="str">
            <v>17.40</v>
          </cell>
        </row>
        <row r="71">
          <cell r="A71" t="str">
            <v>ADVANC</v>
          </cell>
          <cell r="C71" t="str">
            <v>210.00</v>
          </cell>
          <cell r="D71" t="str">
            <v>210.00</v>
          </cell>
          <cell r="E71" t="str">
            <v>208.00</v>
          </cell>
          <cell r="F71" t="str">
            <v>209.00</v>
          </cell>
        </row>
        <row r="72">
          <cell r="A72" t="str">
            <v>AIT</v>
          </cell>
          <cell r="C72" t="str">
            <v>6.10</v>
          </cell>
          <cell r="D72" t="str">
            <v>6.15</v>
          </cell>
          <cell r="E72" t="str">
            <v>6.05</v>
          </cell>
          <cell r="F72" t="str">
            <v>6.10</v>
          </cell>
        </row>
        <row r="73">
          <cell r="A73" t="str">
            <v>ALT</v>
          </cell>
          <cell r="C73" t="str">
            <v>2.16</v>
          </cell>
          <cell r="D73" t="str">
            <v>2.16</v>
          </cell>
          <cell r="E73" t="str">
            <v>2.06</v>
          </cell>
          <cell r="F73" t="str">
            <v>2.10</v>
          </cell>
        </row>
        <row r="74">
          <cell r="A74" t="str">
            <v>AMR</v>
          </cell>
          <cell r="C74" t="str">
            <v>3.66</v>
          </cell>
          <cell r="D74" t="str">
            <v>3.68</v>
          </cell>
          <cell r="E74" t="str">
            <v>3.62</v>
          </cell>
          <cell r="F74" t="str">
            <v>3.64</v>
          </cell>
        </row>
        <row r="75">
          <cell r="A75" t="str">
            <v>BLISS</v>
          </cell>
          <cell r="B75" t="str">
            <v>&lt;SP, NP, NC&gt;</v>
          </cell>
          <cell r="C75" t="str">
            <v>-</v>
          </cell>
          <cell r="D75" t="str">
            <v>-</v>
          </cell>
          <cell r="E75" t="str">
            <v>-</v>
          </cell>
          <cell r="F75" t="str">
            <v>-</v>
          </cell>
        </row>
        <row r="76">
          <cell r="A76" t="str">
            <v>DIF</v>
          </cell>
          <cell r="C76" t="str">
            <v>13.20</v>
          </cell>
          <cell r="D76" t="str">
            <v>13.30</v>
          </cell>
          <cell r="E76" t="str">
            <v>13.20</v>
          </cell>
          <cell r="F76" t="str">
            <v>13.20</v>
          </cell>
        </row>
        <row r="77">
          <cell r="A77" t="str">
            <v>DTAC</v>
          </cell>
          <cell r="B77" t="str">
            <v>&lt;SP&gt;</v>
          </cell>
          <cell r="C77" t="str">
            <v>-</v>
          </cell>
          <cell r="D77" t="str">
            <v>-</v>
          </cell>
          <cell r="E77" t="str">
            <v>-</v>
          </cell>
          <cell r="F77" t="str">
            <v>-</v>
          </cell>
        </row>
        <row r="78">
          <cell r="A78" t="str">
            <v>DTCENT</v>
          </cell>
          <cell r="C78" t="str">
            <v>2.06</v>
          </cell>
          <cell r="D78" t="str">
            <v>2.06</v>
          </cell>
          <cell r="E78" t="str">
            <v>2.02</v>
          </cell>
          <cell r="F78" t="str">
            <v>2.04</v>
          </cell>
        </row>
        <row r="79">
          <cell r="A79" t="str">
            <v>FORTH</v>
          </cell>
          <cell r="C79" t="str">
            <v>44.25</v>
          </cell>
          <cell r="D79" t="str">
            <v>44.75</v>
          </cell>
          <cell r="E79" t="str">
            <v>43.00</v>
          </cell>
          <cell r="F79" t="str">
            <v>44.00</v>
          </cell>
        </row>
        <row r="80">
          <cell r="A80" t="str">
            <v>HUMAN</v>
          </cell>
          <cell r="C80" t="str">
            <v>11.90</v>
          </cell>
          <cell r="D80" t="str">
            <v>11.90</v>
          </cell>
          <cell r="E80" t="str">
            <v>11.70</v>
          </cell>
          <cell r="F80" t="str">
            <v>11.80</v>
          </cell>
        </row>
        <row r="81">
          <cell r="A81" t="str">
            <v>ILINK</v>
          </cell>
          <cell r="C81" t="str">
            <v>7.65</v>
          </cell>
          <cell r="D81" t="str">
            <v>7.65</v>
          </cell>
          <cell r="E81" t="str">
            <v>7.50</v>
          </cell>
          <cell r="F81" t="str">
            <v>7.55</v>
          </cell>
        </row>
        <row r="82">
          <cell r="A82" t="str">
            <v>INET</v>
          </cell>
          <cell r="C82" t="str">
            <v>5.45</v>
          </cell>
          <cell r="D82" t="str">
            <v>5.45</v>
          </cell>
          <cell r="E82" t="str">
            <v>5.30</v>
          </cell>
          <cell r="F82" t="str">
            <v>5.45</v>
          </cell>
        </row>
        <row r="83">
          <cell r="A83" t="str">
            <v>INSET</v>
          </cell>
          <cell r="C83" t="str">
            <v>3.80</v>
          </cell>
          <cell r="D83" t="str">
            <v>3.86</v>
          </cell>
          <cell r="E83" t="str">
            <v>3.74</v>
          </cell>
          <cell r="F83" t="str">
            <v>3.82</v>
          </cell>
        </row>
        <row r="84">
          <cell r="A84" t="str">
            <v>INTUCH</v>
          </cell>
          <cell r="C84" t="str">
            <v>75.25</v>
          </cell>
          <cell r="D84" t="str">
            <v>75.50</v>
          </cell>
          <cell r="E84" t="str">
            <v>75.25</v>
          </cell>
          <cell r="F84" t="str">
            <v>75.25</v>
          </cell>
        </row>
        <row r="85">
          <cell r="A85" t="str">
            <v>ITEL</v>
          </cell>
          <cell r="C85" t="str">
            <v>3.82</v>
          </cell>
          <cell r="D85" t="str">
            <v>3.88</v>
          </cell>
          <cell r="E85" t="str">
            <v>3.82</v>
          </cell>
          <cell r="F85" t="str">
            <v>3.86</v>
          </cell>
        </row>
        <row r="86">
          <cell r="A86" t="str">
            <v>JAS</v>
          </cell>
          <cell r="C86" t="str">
            <v>2.32</v>
          </cell>
          <cell r="D86" t="str">
            <v>2.34</v>
          </cell>
          <cell r="E86" t="str">
            <v>2.30</v>
          </cell>
          <cell r="F86" t="str">
            <v>2.32</v>
          </cell>
        </row>
        <row r="87">
          <cell r="A87" t="str">
            <v>JASIF</v>
          </cell>
          <cell r="C87" t="str">
            <v>8.20</v>
          </cell>
          <cell r="D87" t="str">
            <v>8.30</v>
          </cell>
          <cell r="E87" t="str">
            <v>8.20</v>
          </cell>
          <cell r="F87" t="str">
            <v>8.25</v>
          </cell>
        </row>
        <row r="88">
          <cell r="A88" t="str">
            <v>JMART</v>
          </cell>
          <cell r="C88" t="str">
            <v>29.50</v>
          </cell>
          <cell r="D88" t="str">
            <v>29.50</v>
          </cell>
          <cell r="E88" t="str">
            <v>28.25</v>
          </cell>
          <cell r="F88" t="str">
            <v>29.00</v>
          </cell>
        </row>
        <row r="89">
          <cell r="A89" t="str">
            <v>JTS</v>
          </cell>
          <cell r="C89" t="str">
            <v>42.00</v>
          </cell>
          <cell r="D89" t="str">
            <v>43.00</v>
          </cell>
          <cell r="E89" t="str">
            <v>41.50</v>
          </cell>
          <cell r="F89" t="str">
            <v>42.25</v>
          </cell>
        </row>
        <row r="90">
          <cell r="A90" t="str">
            <v>MFEC</v>
          </cell>
          <cell r="C90" t="str">
            <v>7.90</v>
          </cell>
          <cell r="D90" t="str">
            <v>8.10</v>
          </cell>
          <cell r="E90" t="str">
            <v>7.90</v>
          </cell>
          <cell r="F90" t="str">
            <v>8.05</v>
          </cell>
        </row>
        <row r="91">
          <cell r="A91" t="str">
            <v>MSC</v>
          </cell>
          <cell r="C91" t="str">
            <v>9.55</v>
          </cell>
          <cell r="D91" t="str">
            <v>9.55</v>
          </cell>
          <cell r="E91" t="str">
            <v>9.00</v>
          </cell>
          <cell r="F91" t="str">
            <v>9.10</v>
          </cell>
        </row>
        <row r="92">
          <cell r="A92" t="str">
            <v>PT</v>
          </cell>
          <cell r="C92" t="str">
            <v>7.30</v>
          </cell>
          <cell r="D92" t="str">
            <v>7.30</v>
          </cell>
          <cell r="E92" t="str">
            <v>7.20</v>
          </cell>
          <cell r="F92" t="str">
            <v>7.20</v>
          </cell>
        </row>
        <row r="93">
          <cell r="A93" t="str">
            <v>SAMART</v>
          </cell>
          <cell r="C93" t="str">
            <v>5.40</v>
          </cell>
          <cell r="D93" t="str">
            <v>5.40</v>
          </cell>
          <cell r="E93" t="str">
            <v>5.25</v>
          </cell>
          <cell r="F93" t="str">
            <v>5.30</v>
          </cell>
        </row>
        <row r="94">
          <cell r="A94" t="str">
            <v>SAMTEL</v>
          </cell>
          <cell r="C94" t="str">
            <v>6.40</v>
          </cell>
          <cell r="D94" t="str">
            <v>6.40</v>
          </cell>
          <cell r="E94" t="str">
            <v>6.35</v>
          </cell>
          <cell r="F94" t="str">
            <v>6.40</v>
          </cell>
        </row>
        <row r="95">
          <cell r="A95" t="str">
            <v>SDC</v>
          </cell>
          <cell r="C95" t="str">
            <v>0.18</v>
          </cell>
          <cell r="D95" t="str">
            <v>0.19</v>
          </cell>
          <cell r="E95" t="str">
            <v>0.18</v>
          </cell>
          <cell r="F95" t="str">
            <v>0.19</v>
          </cell>
        </row>
        <row r="96">
          <cell r="A96" t="str">
            <v>SIS</v>
          </cell>
          <cell r="C96" t="str">
            <v>25.50</v>
          </cell>
          <cell r="D96" t="str">
            <v>26.75</v>
          </cell>
          <cell r="E96" t="str">
            <v>25.50</v>
          </cell>
          <cell r="F96" t="str">
            <v>26.50</v>
          </cell>
        </row>
        <row r="97">
          <cell r="A97" t="str">
            <v>SKY</v>
          </cell>
          <cell r="C97" t="str">
            <v>29.00</v>
          </cell>
          <cell r="D97" t="str">
            <v>30.75</v>
          </cell>
          <cell r="E97" t="str">
            <v>28.75</v>
          </cell>
          <cell r="F97" t="str">
            <v>30.25</v>
          </cell>
        </row>
        <row r="98">
          <cell r="A98" t="str">
            <v>SVOA</v>
          </cell>
          <cell r="C98" t="str">
            <v>2.40</v>
          </cell>
          <cell r="D98" t="str">
            <v>2.44</v>
          </cell>
          <cell r="E98" t="str">
            <v>2.38</v>
          </cell>
          <cell r="F98" t="str">
            <v>2.40</v>
          </cell>
        </row>
        <row r="99">
          <cell r="A99" t="str">
            <v>SYMC</v>
          </cell>
          <cell r="C99" t="str">
            <v>5.85</v>
          </cell>
          <cell r="D99" t="str">
            <v>5.85</v>
          </cell>
          <cell r="E99" t="str">
            <v>5.80</v>
          </cell>
          <cell r="F99" t="str">
            <v>5.80</v>
          </cell>
        </row>
        <row r="100">
          <cell r="A100" t="str">
            <v>SYNEX</v>
          </cell>
          <cell r="C100" t="str">
            <v>16.30</v>
          </cell>
          <cell r="D100" t="str">
            <v>16.70</v>
          </cell>
          <cell r="E100" t="str">
            <v>16.30</v>
          </cell>
          <cell r="F100" t="str">
            <v>16.60</v>
          </cell>
        </row>
        <row r="101">
          <cell r="A101" t="str">
            <v>THCOM</v>
          </cell>
          <cell r="C101" t="str">
            <v>15.90</v>
          </cell>
          <cell r="D101" t="str">
            <v>16.50</v>
          </cell>
          <cell r="E101" t="str">
            <v>15.80</v>
          </cell>
          <cell r="F101" t="str">
            <v>16.20</v>
          </cell>
        </row>
        <row r="102">
          <cell r="A102" t="str">
            <v>TKC</v>
          </cell>
          <cell r="C102" t="str">
            <v>22.30</v>
          </cell>
          <cell r="D102" t="str">
            <v>24.00</v>
          </cell>
          <cell r="E102" t="str">
            <v>22.20</v>
          </cell>
          <cell r="F102" t="str">
            <v>24.00</v>
          </cell>
        </row>
        <row r="103">
          <cell r="A103" t="str">
            <v>TRUEE</v>
          </cell>
          <cell r="B103" t="str">
            <v>&lt;SP&gt;</v>
          </cell>
          <cell r="C103" t="str">
            <v>-</v>
          </cell>
          <cell r="D103" t="str">
            <v>-</v>
          </cell>
          <cell r="E103" t="str">
            <v>-</v>
          </cell>
          <cell r="F103" t="str">
            <v>-</v>
          </cell>
        </row>
        <row r="104">
          <cell r="A104" t="str">
            <v>TWZ</v>
          </cell>
          <cell r="C104" t="str">
            <v>0.07</v>
          </cell>
          <cell r="D104" t="str">
            <v>0.07</v>
          </cell>
          <cell r="E104" t="str">
            <v>0.06</v>
          </cell>
          <cell r="F104" t="str">
            <v>0.07</v>
          </cell>
        </row>
        <row r="105">
          <cell r="A105" t="str">
            <v>CCET</v>
          </cell>
          <cell r="C105">
            <v>2.36</v>
          </cell>
          <cell r="D105">
            <v>2.38</v>
          </cell>
          <cell r="E105">
            <v>2.34</v>
          </cell>
          <cell r="F105">
            <v>2.34</v>
          </cell>
        </row>
        <row r="106">
          <cell r="A106" t="str">
            <v>DELTA</v>
          </cell>
          <cell r="C106">
            <v>958</v>
          </cell>
          <cell r="D106">
            <v>972</v>
          </cell>
          <cell r="E106">
            <v>954</v>
          </cell>
          <cell r="F106">
            <v>964</v>
          </cell>
        </row>
        <row r="107">
          <cell r="A107" t="str">
            <v>HANA</v>
          </cell>
          <cell r="C107">
            <v>58</v>
          </cell>
          <cell r="D107">
            <v>58.75</v>
          </cell>
          <cell r="E107">
            <v>57.75</v>
          </cell>
          <cell r="F107">
            <v>58.5</v>
          </cell>
        </row>
        <row r="108">
          <cell r="A108" t="str">
            <v>KCE</v>
          </cell>
          <cell r="C108">
            <v>47.5</v>
          </cell>
          <cell r="D108">
            <v>47.75</v>
          </cell>
          <cell r="E108">
            <v>46.75</v>
          </cell>
          <cell r="F108">
            <v>47.75</v>
          </cell>
        </row>
        <row r="109">
          <cell r="A109" t="str">
            <v>METCO</v>
          </cell>
          <cell r="C109">
            <v>258</v>
          </cell>
          <cell r="D109">
            <v>260</v>
          </cell>
          <cell r="E109">
            <v>258</v>
          </cell>
          <cell r="F109">
            <v>258</v>
          </cell>
        </row>
        <row r="110">
          <cell r="A110" t="str">
            <v>NEX</v>
          </cell>
          <cell r="C110">
            <v>17.399999999999999</v>
          </cell>
          <cell r="D110">
            <v>17.600000000000001</v>
          </cell>
          <cell r="E110">
            <v>16.600000000000001</v>
          </cell>
          <cell r="F110">
            <v>16.899999999999999</v>
          </cell>
        </row>
        <row r="111">
          <cell r="A111" t="str">
            <v>SMT</v>
          </cell>
          <cell r="C111">
            <v>5.0999999999999996</v>
          </cell>
          <cell r="D111">
            <v>5.2</v>
          </cell>
          <cell r="E111">
            <v>5.0999999999999996</v>
          </cell>
          <cell r="F111">
            <v>5.15</v>
          </cell>
        </row>
        <row r="112">
          <cell r="A112" t="str">
            <v>SVI</v>
          </cell>
          <cell r="C112">
            <v>9.3000000000000007</v>
          </cell>
          <cell r="D112">
            <v>9.8000000000000007</v>
          </cell>
          <cell r="E112">
            <v>9.25</v>
          </cell>
          <cell r="F112">
            <v>9.5500000000000007</v>
          </cell>
        </row>
        <row r="113">
          <cell r="A113" t="str">
            <v>TEAM</v>
          </cell>
          <cell r="C113">
            <v>8.0500000000000007</v>
          </cell>
          <cell r="D113">
            <v>8.6</v>
          </cell>
          <cell r="E113">
            <v>8.0500000000000007</v>
          </cell>
          <cell r="F113">
            <v>8.5500000000000007</v>
          </cell>
        </row>
        <row r="114">
          <cell r="A114" t="str">
            <v>THL</v>
          </cell>
          <cell r="B114" t="str">
            <v>&lt;SP, NC&gt;</v>
          </cell>
          <cell r="C114" t="str">
            <v>-</v>
          </cell>
          <cell r="D114" t="str">
            <v>-</v>
          </cell>
          <cell r="E114" t="str">
            <v>-</v>
          </cell>
          <cell r="F114" t="str">
            <v>-</v>
          </cell>
        </row>
        <row r="115">
          <cell r="A115" t="str">
            <v>7UP</v>
          </cell>
          <cell r="C115" t="str">
            <v>0.78</v>
          </cell>
          <cell r="D115" t="str">
            <v>0.81</v>
          </cell>
          <cell r="E115" t="str">
            <v>0.78</v>
          </cell>
          <cell r="F115" t="str">
            <v>0.80</v>
          </cell>
        </row>
        <row r="116">
          <cell r="A116" t="str">
            <v>ACC</v>
          </cell>
          <cell r="C116" t="str">
            <v>1.18</v>
          </cell>
          <cell r="D116" t="str">
            <v>1.20</v>
          </cell>
          <cell r="E116" t="str">
            <v>1.17</v>
          </cell>
          <cell r="F116" t="str">
            <v>1.20</v>
          </cell>
        </row>
        <row r="117">
          <cell r="A117" t="str">
            <v>ACE</v>
          </cell>
          <cell r="C117" t="str">
            <v>2.48</v>
          </cell>
          <cell r="D117" t="str">
            <v>2.52</v>
          </cell>
          <cell r="E117" t="str">
            <v>2.48</v>
          </cell>
          <cell r="F117" t="str">
            <v>2.48</v>
          </cell>
        </row>
        <row r="118">
          <cell r="A118" t="str">
            <v>AGE</v>
          </cell>
          <cell r="C118" t="str">
            <v>3.68</v>
          </cell>
          <cell r="D118" t="str">
            <v>3.86</v>
          </cell>
          <cell r="E118" t="str">
            <v>3.68</v>
          </cell>
          <cell r="F118" t="str">
            <v>3.82</v>
          </cell>
        </row>
        <row r="119">
          <cell r="A119" t="str">
            <v>AI</v>
          </cell>
          <cell r="C119" t="str">
            <v>6.60</v>
          </cell>
          <cell r="D119" t="str">
            <v>6.60</v>
          </cell>
          <cell r="E119" t="str">
            <v>6.50</v>
          </cell>
          <cell r="F119" t="str">
            <v>6.55</v>
          </cell>
        </row>
        <row r="120">
          <cell r="A120" t="str">
            <v>AIE</v>
          </cell>
          <cell r="C120" t="str">
            <v>2.76</v>
          </cell>
          <cell r="D120" t="str">
            <v>2.76</v>
          </cell>
          <cell r="E120" t="str">
            <v>2.70</v>
          </cell>
          <cell r="F120" t="str">
            <v>2.72</v>
          </cell>
        </row>
        <row r="121">
          <cell r="A121" t="str">
            <v>AKR</v>
          </cell>
          <cell r="C121" t="str">
            <v>0.97</v>
          </cell>
          <cell r="D121" t="str">
            <v>0.97</v>
          </cell>
          <cell r="E121" t="str">
            <v>0.96</v>
          </cell>
          <cell r="F121" t="str">
            <v>0.97</v>
          </cell>
        </row>
        <row r="122">
          <cell r="A122" t="str">
            <v>BAFS</v>
          </cell>
          <cell r="C122" t="str">
            <v>33.00</v>
          </cell>
          <cell r="D122" t="str">
            <v>33.50</v>
          </cell>
          <cell r="E122" t="str">
            <v>33.00</v>
          </cell>
          <cell r="F122" t="str">
            <v>33.50</v>
          </cell>
        </row>
        <row r="123">
          <cell r="A123" t="str">
            <v>BANPU</v>
          </cell>
          <cell r="C123" t="str">
            <v>11.20</v>
          </cell>
          <cell r="D123" t="str">
            <v>11.30</v>
          </cell>
          <cell r="E123" t="str">
            <v>11.10</v>
          </cell>
          <cell r="F123" t="str">
            <v>11.30</v>
          </cell>
        </row>
        <row r="124">
          <cell r="A124" t="str">
            <v>BBGI</v>
          </cell>
          <cell r="C124" t="str">
            <v>6.45</v>
          </cell>
          <cell r="D124" t="str">
            <v>6.50</v>
          </cell>
          <cell r="E124" t="str">
            <v>6.40</v>
          </cell>
          <cell r="F124" t="str">
            <v>6.45</v>
          </cell>
        </row>
        <row r="125">
          <cell r="A125" t="str">
            <v>BCP</v>
          </cell>
          <cell r="C125" t="str">
            <v>35.00</v>
          </cell>
          <cell r="D125" t="str">
            <v>35.50</v>
          </cell>
          <cell r="E125" t="str">
            <v>34.75</v>
          </cell>
          <cell r="F125" t="str">
            <v>35.00</v>
          </cell>
        </row>
        <row r="126">
          <cell r="A126" t="str">
            <v>BCPG</v>
          </cell>
          <cell r="C126" t="str">
            <v>10.10</v>
          </cell>
          <cell r="D126" t="str">
            <v>10.20</v>
          </cell>
          <cell r="E126" t="str">
            <v>9.95</v>
          </cell>
          <cell r="F126" t="str">
            <v>10.00</v>
          </cell>
        </row>
        <row r="127">
          <cell r="A127" t="str">
            <v>BGRIM</v>
          </cell>
          <cell r="C127" t="str">
            <v>40.00</v>
          </cell>
          <cell r="D127" t="str">
            <v>40.00</v>
          </cell>
          <cell r="E127" t="str">
            <v>39.25</v>
          </cell>
          <cell r="F127" t="str">
            <v>39.75</v>
          </cell>
        </row>
        <row r="128">
          <cell r="A128" t="str">
            <v>BPP</v>
          </cell>
          <cell r="C128" t="str">
            <v>16.90</v>
          </cell>
          <cell r="D128" t="str">
            <v>16.90</v>
          </cell>
          <cell r="E128" t="str">
            <v>16.60</v>
          </cell>
          <cell r="F128" t="str">
            <v>16.90</v>
          </cell>
        </row>
        <row r="129">
          <cell r="A129" t="str">
            <v>BRRGIF</v>
          </cell>
          <cell r="C129" t="str">
            <v>4.84</v>
          </cell>
          <cell r="D129" t="str">
            <v>4.84</v>
          </cell>
          <cell r="E129" t="str">
            <v>4.80</v>
          </cell>
          <cell r="F129" t="str">
            <v>4.82</v>
          </cell>
        </row>
        <row r="130">
          <cell r="A130" t="str">
            <v>CKP</v>
          </cell>
          <cell r="C130" t="str">
            <v>4.40</v>
          </cell>
          <cell r="D130" t="str">
            <v>4.42</v>
          </cell>
          <cell r="E130" t="str">
            <v>4.34</v>
          </cell>
          <cell r="F130" t="str">
            <v>4.38</v>
          </cell>
        </row>
        <row r="131">
          <cell r="A131" t="str">
            <v>CV</v>
          </cell>
          <cell r="C131" t="str">
            <v>1.73</v>
          </cell>
          <cell r="D131" t="str">
            <v>1.77</v>
          </cell>
          <cell r="E131" t="str">
            <v>1.73</v>
          </cell>
          <cell r="F131" t="str">
            <v>1.75</v>
          </cell>
        </row>
        <row r="132">
          <cell r="A132" t="str">
            <v>DEMCO</v>
          </cell>
          <cell r="C132" t="str">
            <v>4.72</v>
          </cell>
          <cell r="D132" t="str">
            <v>4.72</v>
          </cell>
          <cell r="E132" t="str">
            <v>4.64</v>
          </cell>
          <cell r="F132" t="str">
            <v>4.70</v>
          </cell>
        </row>
        <row r="133">
          <cell r="A133" t="str">
            <v>EA</v>
          </cell>
          <cell r="C133" t="str">
            <v>83.00</v>
          </cell>
          <cell r="D133" t="str">
            <v>83.00</v>
          </cell>
          <cell r="E133" t="str">
            <v>78.00</v>
          </cell>
          <cell r="F133" t="str">
            <v>81.00</v>
          </cell>
        </row>
        <row r="134">
          <cell r="A134" t="str">
            <v>EASTW</v>
          </cell>
          <cell r="C134" t="str">
            <v>5.30</v>
          </cell>
          <cell r="D134" t="str">
            <v>5.35</v>
          </cell>
          <cell r="E134" t="str">
            <v>5.25</v>
          </cell>
          <cell r="F134" t="str">
            <v>5.35</v>
          </cell>
        </row>
        <row r="135">
          <cell r="A135" t="str">
            <v>EGATIF</v>
          </cell>
          <cell r="C135" t="str">
            <v>6.75</v>
          </cell>
          <cell r="D135" t="str">
            <v>6.80</v>
          </cell>
          <cell r="E135" t="str">
            <v>6.75</v>
          </cell>
          <cell r="F135" t="str">
            <v>6.75</v>
          </cell>
        </row>
        <row r="136">
          <cell r="A136" t="str">
            <v>EGCO</v>
          </cell>
          <cell r="C136" t="str">
            <v>170.50</v>
          </cell>
          <cell r="D136" t="str">
            <v>172.00</v>
          </cell>
          <cell r="E136" t="str">
            <v>169.50</v>
          </cell>
          <cell r="F136" t="str">
            <v>172.00</v>
          </cell>
        </row>
        <row r="137">
          <cell r="A137" t="str">
            <v>EP</v>
          </cell>
          <cell r="C137" t="str">
            <v>3.76</v>
          </cell>
          <cell r="D137" t="str">
            <v>3.82</v>
          </cell>
          <cell r="E137" t="str">
            <v>3.76</v>
          </cell>
          <cell r="F137" t="str">
            <v>3.82</v>
          </cell>
        </row>
        <row r="138">
          <cell r="A138" t="str">
            <v>ESSO</v>
          </cell>
          <cell r="C138" t="str">
            <v>9.10</v>
          </cell>
          <cell r="D138" t="str">
            <v>9.15</v>
          </cell>
          <cell r="E138" t="str">
            <v>8.95</v>
          </cell>
          <cell r="F138" t="str">
            <v>9.05</v>
          </cell>
        </row>
        <row r="139">
          <cell r="A139" t="str">
            <v>ETC</v>
          </cell>
          <cell r="C139" t="str">
            <v>4.20</v>
          </cell>
          <cell r="D139" t="str">
            <v>4.24</v>
          </cell>
          <cell r="E139" t="str">
            <v>4.06</v>
          </cell>
          <cell r="F139" t="str">
            <v>4.20</v>
          </cell>
        </row>
        <row r="140">
          <cell r="A140" t="str">
            <v>GPSC</v>
          </cell>
          <cell r="C140" t="str">
            <v>70.25</v>
          </cell>
          <cell r="D140" t="str">
            <v>70.75</v>
          </cell>
          <cell r="E140" t="str">
            <v>69.00</v>
          </cell>
          <cell r="F140" t="str">
            <v>70.75</v>
          </cell>
        </row>
        <row r="141">
          <cell r="A141" t="str">
            <v>GREEN</v>
          </cell>
          <cell r="C141" t="str">
            <v>1.11</v>
          </cell>
          <cell r="D141" t="str">
            <v>1.11</v>
          </cell>
          <cell r="E141" t="str">
            <v>1.09</v>
          </cell>
          <cell r="F141" t="str">
            <v>1.10</v>
          </cell>
        </row>
        <row r="142">
          <cell r="A142" t="str">
            <v>GULF</v>
          </cell>
          <cell r="C142" t="str">
            <v>54.25</v>
          </cell>
          <cell r="D142" t="str">
            <v>54.50</v>
          </cell>
          <cell r="E142" t="str">
            <v>53.75</v>
          </cell>
          <cell r="F142" t="str">
            <v>54.25</v>
          </cell>
        </row>
        <row r="143">
          <cell r="A143" t="str">
            <v>GUNKUL</v>
          </cell>
          <cell r="C143" t="str">
            <v>4.30</v>
          </cell>
          <cell r="D143" t="str">
            <v>4.38</v>
          </cell>
          <cell r="E143" t="str">
            <v>4.26</v>
          </cell>
          <cell r="F143" t="str">
            <v>4.30</v>
          </cell>
        </row>
        <row r="144">
          <cell r="A144" t="str">
            <v>IFEC</v>
          </cell>
          <cell r="B144" t="str">
            <v>&lt;SP, NP, NC&gt;</v>
          </cell>
          <cell r="C144" t="str">
            <v>-</v>
          </cell>
          <cell r="D144" t="str">
            <v>-</v>
          </cell>
          <cell r="E144" t="str">
            <v>-</v>
          </cell>
          <cell r="F144" t="str">
            <v>-</v>
          </cell>
        </row>
        <row r="145">
          <cell r="A145" t="str">
            <v>IRPC</v>
          </cell>
          <cell r="B145" t="str">
            <v>&lt;XD&gt;</v>
          </cell>
          <cell r="C145" t="str">
            <v>3.04</v>
          </cell>
          <cell r="D145" t="str">
            <v>3.06</v>
          </cell>
          <cell r="E145" t="str">
            <v>3.02</v>
          </cell>
          <cell r="F145" t="str">
            <v>3.04</v>
          </cell>
        </row>
        <row r="146">
          <cell r="A146" t="str">
            <v>JR</v>
          </cell>
          <cell r="C146" t="str">
            <v>6.85</v>
          </cell>
          <cell r="D146" t="str">
            <v>6.85</v>
          </cell>
          <cell r="E146" t="str">
            <v>6.70</v>
          </cell>
          <cell r="F146" t="str">
            <v>6.75</v>
          </cell>
        </row>
        <row r="147">
          <cell r="A147" t="str">
            <v>KBSPIF</v>
          </cell>
          <cell r="C147" t="str">
            <v>11.20</v>
          </cell>
          <cell r="D147" t="str">
            <v>11.30</v>
          </cell>
          <cell r="E147" t="str">
            <v>11.20</v>
          </cell>
          <cell r="F147" t="str">
            <v>11.20</v>
          </cell>
        </row>
        <row r="148">
          <cell r="A148" t="str">
            <v>LANNA</v>
          </cell>
          <cell r="C148" t="str">
            <v>15.50</v>
          </cell>
          <cell r="D148" t="str">
            <v>15.80</v>
          </cell>
          <cell r="E148" t="str">
            <v>15.50</v>
          </cell>
          <cell r="F148" t="str">
            <v>15.70</v>
          </cell>
        </row>
        <row r="149">
          <cell r="A149" t="str">
            <v>MDX</v>
          </cell>
          <cell r="C149" t="str">
            <v>4.46</v>
          </cell>
          <cell r="D149" t="str">
            <v>4.72</v>
          </cell>
          <cell r="E149" t="str">
            <v>4.46</v>
          </cell>
          <cell r="F149" t="str">
            <v>4.62</v>
          </cell>
        </row>
        <row r="150">
          <cell r="A150" t="str">
            <v>NOVA</v>
          </cell>
          <cell r="C150" t="str">
            <v>-</v>
          </cell>
          <cell r="D150" t="str">
            <v>-</v>
          </cell>
          <cell r="E150" t="str">
            <v>-</v>
          </cell>
          <cell r="F150" t="str">
            <v>-</v>
          </cell>
        </row>
        <row r="151">
          <cell r="A151" t="str">
            <v>OR</v>
          </cell>
          <cell r="C151" t="str">
            <v>22.60</v>
          </cell>
          <cell r="D151" t="str">
            <v>23.00</v>
          </cell>
          <cell r="E151" t="str">
            <v>22.40</v>
          </cell>
          <cell r="F151" t="str">
            <v>22.90</v>
          </cell>
        </row>
        <row r="152">
          <cell r="A152" t="str">
            <v>PCC</v>
          </cell>
          <cell r="C152" t="str">
            <v>3.26</v>
          </cell>
          <cell r="D152" t="str">
            <v>3.30</v>
          </cell>
          <cell r="E152" t="str">
            <v>3.22</v>
          </cell>
          <cell r="F152" t="str">
            <v>3.24</v>
          </cell>
        </row>
        <row r="153">
          <cell r="A153" t="str">
            <v>PRIME</v>
          </cell>
          <cell r="C153" t="str">
            <v>1.51</v>
          </cell>
          <cell r="D153" t="str">
            <v>1.56</v>
          </cell>
          <cell r="E153" t="str">
            <v>1.50</v>
          </cell>
          <cell r="F153" t="str">
            <v>1.55</v>
          </cell>
        </row>
        <row r="154">
          <cell r="A154" t="str">
            <v>PTG</v>
          </cell>
          <cell r="C154" t="str">
            <v>14.00</v>
          </cell>
          <cell r="D154" t="str">
            <v>14.20</v>
          </cell>
          <cell r="E154" t="str">
            <v>13.90</v>
          </cell>
          <cell r="F154" t="str">
            <v>14.20</v>
          </cell>
        </row>
        <row r="155">
          <cell r="A155" t="str">
            <v>PTT</v>
          </cell>
          <cell r="C155" t="str">
            <v>33.00</v>
          </cell>
          <cell r="D155" t="str">
            <v>33.25</v>
          </cell>
          <cell r="E155" t="str">
            <v>32.75</v>
          </cell>
          <cell r="F155" t="str">
            <v>33.00</v>
          </cell>
        </row>
        <row r="156">
          <cell r="A156" t="str">
            <v>PTTEP</v>
          </cell>
          <cell r="C156" t="str">
            <v>160.50</v>
          </cell>
          <cell r="D156" t="str">
            <v>161.50</v>
          </cell>
          <cell r="E156" t="str">
            <v>158.50</v>
          </cell>
          <cell r="F156" t="str">
            <v>159.00</v>
          </cell>
        </row>
        <row r="157">
          <cell r="A157" t="str">
            <v>QTC</v>
          </cell>
          <cell r="C157" t="str">
            <v>4.88</v>
          </cell>
          <cell r="D157" t="str">
            <v>5.00</v>
          </cell>
          <cell r="E157" t="str">
            <v>4.84</v>
          </cell>
          <cell r="F157" t="str">
            <v>4.90</v>
          </cell>
        </row>
        <row r="158">
          <cell r="A158" t="str">
            <v>RATCH</v>
          </cell>
          <cell r="C158" t="str">
            <v>42.75</v>
          </cell>
          <cell r="D158" t="str">
            <v>43.00</v>
          </cell>
          <cell r="E158" t="str">
            <v>42.50</v>
          </cell>
          <cell r="F158" t="str">
            <v>42.75</v>
          </cell>
        </row>
        <row r="159">
          <cell r="A159" t="str">
            <v>RPC</v>
          </cell>
          <cell r="C159" t="str">
            <v>0.97</v>
          </cell>
          <cell r="D159" t="str">
            <v>0.98</v>
          </cell>
          <cell r="E159" t="str">
            <v>0.97</v>
          </cell>
          <cell r="F159" t="str">
            <v>0.98</v>
          </cell>
        </row>
        <row r="160">
          <cell r="A160" t="str">
            <v>SCG</v>
          </cell>
          <cell r="C160" t="str">
            <v>4.70</v>
          </cell>
          <cell r="D160" t="str">
            <v>4.76</v>
          </cell>
          <cell r="E160" t="str">
            <v>4.66</v>
          </cell>
          <cell r="F160" t="str">
            <v>4.74</v>
          </cell>
        </row>
        <row r="161">
          <cell r="A161" t="str">
            <v>SCI</v>
          </cell>
          <cell r="C161" t="str">
            <v>1.34</v>
          </cell>
          <cell r="D161" t="str">
            <v>1.36</v>
          </cell>
          <cell r="E161" t="str">
            <v>1.30</v>
          </cell>
          <cell r="F161" t="str">
            <v>1.33</v>
          </cell>
        </row>
        <row r="162">
          <cell r="A162" t="str">
            <v>SCN</v>
          </cell>
          <cell r="C162" t="str">
            <v>2.02</v>
          </cell>
          <cell r="D162" t="str">
            <v>2.06</v>
          </cell>
          <cell r="E162" t="str">
            <v>2.02</v>
          </cell>
          <cell r="F162" t="str">
            <v>2.04</v>
          </cell>
        </row>
        <row r="163">
          <cell r="A163" t="str">
            <v>SGP</v>
          </cell>
          <cell r="C163" t="str">
            <v>9.95</v>
          </cell>
          <cell r="D163" t="str">
            <v>10.00</v>
          </cell>
          <cell r="E163" t="str">
            <v>9.95</v>
          </cell>
          <cell r="F163" t="str">
            <v>9.95</v>
          </cell>
        </row>
        <row r="164">
          <cell r="A164" t="str">
            <v>SKE</v>
          </cell>
          <cell r="C164" t="str">
            <v>0.71</v>
          </cell>
          <cell r="D164" t="str">
            <v>0.72</v>
          </cell>
          <cell r="E164" t="str">
            <v>0.71</v>
          </cell>
          <cell r="F164" t="str">
            <v>0.72</v>
          </cell>
        </row>
        <row r="165">
          <cell r="A165" t="str">
            <v>SOLAR</v>
          </cell>
          <cell r="C165" t="str">
            <v>0.89</v>
          </cell>
          <cell r="D165" t="str">
            <v>0.90</v>
          </cell>
          <cell r="E165" t="str">
            <v>0.89</v>
          </cell>
          <cell r="F165" t="str">
            <v>0.90</v>
          </cell>
        </row>
        <row r="166">
          <cell r="A166" t="str">
            <v>SPCG</v>
          </cell>
          <cell r="C166" t="str">
            <v>14.30</v>
          </cell>
          <cell r="D166" t="str">
            <v>14.40</v>
          </cell>
          <cell r="E166" t="str">
            <v>14.20</v>
          </cell>
          <cell r="F166" t="str">
            <v>14.40</v>
          </cell>
        </row>
        <row r="167">
          <cell r="A167" t="str">
            <v>SPRC</v>
          </cell>
          <cell r="C167" t="str">
            <v>11.20</v>
          </cell>
          <cell r="D167" t="str">
            <v>11.30</v>
          </cell>
          <cell r="E167" t="str">
            <v>11.10</v>
          </cell>
          <cell r="F167" t="str">
            <v>11.10</v>
          </cell>
        </row>
        <row r="168">
          <cell r="A168" t="str">
            <v>SSP</v>
          </cell>
          <cell r="C168" t="str">
            <v>9.45</v>
          </cell>
          <cell r="D168" t="str">
            <v>9.65</v>
          </cell>
          <cell r="E168" t="str">
            <v>9.45</v>
          </cell>
          <cell r="F168" t="str">
            <v>9.60</v>
          </cell>
        </row>
        <row r="169">
          <cell r="A169" t="str">
            <v>SUPER</v>
          </cell>
          <cell r="C169" t="str">
            <v>0.61</v>
          </cell>
          <cell r="D169" t="str">
            <v>0.62</v>
          </cell>
          <cell r="E169" t="str">
            <v>0.61</v>
          </cell>
          <cell r="F169" t="str">
            <v>0.61</v>
          </cell>
        </row>
        <row r="170">
          <cell r="A170" t="str">
            <v>SUPEREIF</v>
          </cell>
          <cell r="C170" t="str">
            <v>9.70</v>
          </cell>
          <cell r="D170" t="str">
            <v>9.75</v>
          </cell>
          <cell r="E170" t="str">
            <v>9.65</v>
          </cell>
          <cell r="F170" t="str">
            <v>9.70</v>
          </cell>
        </row>
        <row r="171">
          <cell r="A171" t="str">
            <v>SUSCO</v>
          </cell>
          <cell r="C171" t="str">
            <v>3.84</v>
          </cell>
          <cell r="D171" t="str">
            <v>3.86</v>
          </cell>
          <cell r="E171" t="str">
            <v>3.80</v>
          </cell>
          <cell r="F171" t="str">
            <v>3.86</v>
          </cell>
        </row>
        <row r="172">
          <cell r="A172" t="str">
            <v>TAE</v>
          </cell>
          <cell r="C172" t="str">
            <v>1.54</v>
          </cell>
          <cell r="D172" t="str">
            <v>1.54</v>
          </cell>
          <cell r="E172" t="str">
            <v>1.53</v>
          </cell>
          <cell r="F172" t="str">
            <v>1.53</v>
          </cell>
        </row>
        <row r="173">
          <cell r="A173" t="str">
            <v>TCC</v>
          </cell>
          <cell r="C173" t="str">
            <v>0.89</v>
          </cell>
          <cell r="D173" t="str">
            <v>0.89</v>
          </cell>
          <cell r="E173" t="str">
            <v>0.88</v>
          </cell>
          <cell r="F173" t="str">
            <v>0.89</v>
          </cell>
        </row>
        <row r="174">
          <cell r="A174" t="str">
            <v>TGE</v>
          </cell>
          <cell r="C174" t="str">
            <v>1.75</v>
          </cell>
          <cell r="D174" t="str">
            <v>1.76</v>
          </cell>
          <cell r="E174" t="str">
            <v>1.74</v>
          </cell>
          <cell r="F174" t="str">
            <v>1.74</v>
          </cell>
        </row>
        <row r="175">
          <cell r="A175" t="str">
            <v>TOP</v>
          </cell>
          <cell r="C175" t="str">
            <v>57.00</v>
          </cell>
          <cell r="D175" t="str">
            <v>57.00</v>
          </cell>
          <cell r="E175" t="str">
            <v>56.25</v>
          </cell>
          <cell r="F175" t="str">
            <v>56.50</v>
          </cell>
        </row>
        <row r="176">
          <cell r="A176" t="str">
            <v>TPIPP</v>
          </cell>
          <cell r="C176" t="str">
            <v>3.38</v>
          </cell>
          <cell r="D176" t="str">
            <v>3.40</v>
          </cell>
          <cell r="E176" t="str">
            <v>3.34</v>
          </cell>
          <cell r="F176" t="str">
            <v>3.36</v>
          </cell>
        </row>
        <row r="177">
          <cell r="A177" t="str">
            <v>TSE</v>
          </cell>
          <cell r="C177" t="str">
            <v>2.54</v>
          </cell>
          <cell r="D177" t="str">
            <v>2.58</v>
          </cell>
          <cell r="E177" t="str">
            <v>2.52</v>
          </cell>
          <cell r="F177" t="str">
            <v>2.54</v>
          </cell>
        </row>
        <row r="178">
          <cell r="A178" t="str">
            <v>TTW</v>
          </cell>
          <cell r="C178" t="str">
            <v>9.50</v>
          </cell>
          <cell r="D178" t="str">
            <v>9.55</v>
          </cell>
          <cell r="E178" t="str">
            <v>9.45</v>
          </cell>
          <cell r="F178" t="str">
            <v>9.50</v>
          </cell>
        </row>
        <row r="179">
          <cell r="A179" t="str">
            <v>UBE</v>
          </cell>
          <cell r="C179" t="str">
            <v>1.51</v>
          </cell>
          <cell r="D179" t="str">
            <v>1.52</v>
          </cell>
          <cell r="E179" t="str">
            <v>1.50</v>
          </cell>
          <cell r="F179" t="str">
            <v>1.52</v>
          </cell>
        </row>
        <row r="180">
          <cell r="A180" t="str">
            <v>WHAUP</v>
          </cell>
          <cell r="C180" t="str">
            <v>4.04</v>
          </cell>
          <cell r="D180" t="str">
            <v>4.06</v>
          </cell>
          <cell r="E180" t="str">
            <v>4.02</v>
          </cell>
          <cell r="F180" t="str">
            <v>4.04</v>
          </cell>
        </row>
        <row r="181">
          <cell r="A181" t="str">
            <v>WP</v>
          </cell>
          <cell r="C181" t="str">
            <v>4.54</v>
          </cell>
          <cell r="D181" t="str">
            <v>4.54</v>
          </cell>
          <cell r="E181" t="str">
            <v>4.50</v>
          </cell>
          <cell r="F181" t="str">
            <v>4.50</v>
          </cell>
        </row>
        <row r="182">
          <cell r="A182" t="str">
            <v>AEONTS</v>
          </cell>
          <cell r="C182" t="str">
            <v>199.00</v>
          </cell>
          <cell r="D182" t="str">
            <v>203.00</v>
          </cell>
          <cell r="E182" t="str">
            <v>198.00</v>
          </cell>
          <cell r="F182" t="str">
            <v>201.00</v>
          </cell>
        </row>
        <row r="183">
          <cell r="A183" t="str">
            <v>AMANAH</v>
          </cell>
          <cell r="C183" t="str">
            <v>3.94</v>
          </cell>
          <cell r="D183" t="str">
            <v>3.94</v>
          </cell>
          <cell r="E183" t="str">
            <v>3.88</v>
          </cell>
          <cell r="F183" t="str">
            <v>3.90</v>
          </cell>
        </row>
        <row r="184">
          <cell r="A184" t="str">
            <v>ASAP</v>
          </cell>
          <cell r="C184" t="str">
            <v>3.18</v>
          </cell>
          <cell r="D184" t="str">
            <v>3.32</v>
          </cell>
          <cell r="E184" t="str">
            <v>3.16</v>
          </cell>
          <cell r="F184" t="str">
            <v>3.32</v>
          </cell>
        </row>
        <row r="185">
          <cell r="A185" t="str">
            <v>ASK</v>
          </cell>
          <cell r="C185" t="str">
            <v>31.25</v>
          </cell>
          <cell r="D185" t="str">
            <v>31.75</v>
          </cell>
          <cell r="E185" t="str">
            <v>31.00</v>
          </cell>
          <cell r="F185" t="str">
            <v>31.50</v>
          </cell>
        </row>
        <row r="186">
          <cell r="A186" t="str">
            <v>ASP</v>
          </cell>
          <cell r="C186" t="str">
            <v>3.06</v>
          </cell>
          <cell r="D186" t="str">
            <v>3.06</v>
          </cell>
          <cell r="E186" t="str">
            <v>3.04</v>
          </cell>
          <cell r="F186" t="str">
            <v>3.06</v>
          </cell>
        </row>
        <row r="187">
          <cell r="A187" t="str">
            <v>BAM</v>
          </cell>
          <cell r="C187" t="str">
            <v>15.60</v>
          </cell>
          <cell r="D187" t="str">
            <v>15.80</v>
          </cell>
          <cell r="E187" t="str">
            <v>15.60</v>
          </cell>
          <cell r="F187" t="str">
            <v>15.70</v>
          </cell>
        </row>
        <row r="188">
          <cell r="A188" t="str">
            <v>BYD</v>
          </cell>
          <cell r="C188" t="str">
            <v>11.60</v>
          </cell>
          <cell r="D188" t="str">
            <v>11.70</v>
          </cell>
          <cell r="E188" t="str">
            <v>11.20</v>
          </cell>
          <cell r="F188" t="str">
            <v>11.30</v>
          </cell>
        </row>
        <row r="189">
          <cell r="A189" t="str">
            <v>CGH</v>
          </cell>
          <cell r="C189" t="str">
            <v>0.91</v>
          </cell>
          <cell r="D189" t="str">
            <v>0.94</v>
          </cell>
          <cell r="E189" t="str">
            <v>0.91</v>
          </cell>
          <cell r="F189" t="str">
            <v>0.93</v>
          </cell>
        </row>
        <row r="190">
          <cell r="A190" t="str">
            <v>CHASE</v>
          </cell>
          <cell r="C190" t="str">
            <v>3.52</v>
          </cell>
          <cell r="D190" t="str">
            <v>3.58</v>
          </cell>
          <cell r="E190" t="str">
            <v>3.14</v>
          </cell>
          <cell r="F190" t="str">
            <v>3.16</v>
          </cell>
        </row>
        <row r="191">
          <cell r="A191" t="str">
            <v>CHAYO</v>
          </cell>
          <cell r="C191" t="str">
            <v>9.55</v>
          </cell>
          <cell r="D191" t="str">
            <v>9.55</v>
          </cell>
          <cell r="E191" t="str">
            <v>9.30</v>
          </cell>
          <cell r="F191" t="str">
            <v>9.50</v>
          </cell>
        </row>
        <row r="192">
          <cell r="A192" t="str">
            <v>ECL</v>
          </cell>
          <cell r="C192" t="str">
            <v>2.02</v>
          </cell>
          <cell r="D192" t="str">
            <v>2.02</v>
          </cell>
          <cell r="E192" t="str">
            <v>2.00</v>
          </cell>
          <cell r="F192" t="str">
            <v>2.00</v>
          </cell>
        </row>
        <row r="193">
          <cell r="A193" t="str">
            <v>FNS</v>
          </cell>
          <cell r="C193" t="str">
            <v>3.54</v>
          </cell>
          <cell r="D193" t="str">
            <v>3.68</v>
          </cell>
          <cell r="E193" t="str">
            <v>3.54</v>
          </cell>
          <cell r="F193" t="str">
            <v>3.64</v>
          </cell>
        </row>
        <row r="194">
          <cell r="A194" t="str">
            <v>FSS</v>
          </cell>
          <cell r="C194" t="str">
            <v>3.64</v>
          </cell>
          <cell r="D194" t="str">
            <v>3.92</v>
          </cell>
          <cell r="E194" t="str">
            <v>3.62</v>
          </cell>
          <cell r="F194" t="str">
            <v>3.80</v>
          </cell>
        </row>
        <row r="195">
          <cell r="A195" t="str">
            <v>GBX</v>
          </cell>
          <cell r="C195" t="str">
            <v>1.02</v>
          </cell>
          <cell r="D195" t="str">
            <v>1.06</v>
          </cell>
          <cell r="E195" t="str">
            <v>1.02</v>
          </cell>
          <cell r="F195" t="str">
            <v>1.03</v>
          </cell>
        </row>
        <row r="196">
          <cell r="A196" t="str">
            <v>GL</v>
          </cell>
          <cell r="B196" t="str">
            <v>&lt;SP, NP, NC&gt;</v>
          </cell>
          <cell r="C196" t="str">
            <v>-</v>
          </cell>
          <cell r="D196" t="str">
            <v>-</v>
          </cell>
          <cell r="E196" t="str">
            <v>-</v>
          </cell>
          <cell r="F196" t="str">
            <v>-</v>
          </cell>
        </row>
        <row r="197">
          <cell r="A197" t="str">
            <v>HENG</v>
          </cell>
          <cell r="C197" t="str">
            <v>3.16</v>
          </cell>
          <cell r="D197" t="str">
            <v>3.16</v>
          </cell>
          <cell r="E197" t="str">
            <v>3.08</v>
          </cell>
          <cell r="F197" t="str">
            <v>3.10</v>
          </cell>
        </row>
        <row r="198">
          <cell r="A198" t="str">
            <v>IFS</v>
          </cell>
          <cell r="C198" t="str">
            <v>3.00</v>
          </cell>
          <cell r="D198" t="str">
            <v>3.00</v>
          </cell>
          <cell r="E198" t="str">
            <v>2.98</v>
          </cell>
          <cell r="F198" t="str">
            <v>3.00</v>
          </cell>
        </row>
        <row r="199">
          <cell r="A199" t="str">
            <v>JMT</v>
          </cell>
          <cell r="C199" t="str">
            <v>47.75</v>
          </cell>
          <cell r="D199" t="str">
            <v>47.75</v>
          </cell>
          <cell r="E199" t="str">
            <v>46.25</v>
          </cell>
          <cell r="F199" t="str">
            <v>47.25</v>
          </cell>
        </row>
        <row r="200">
          <cell r="A200" t="str">
            <v>KCAR</v>
          </cell>
          <cell r="C200" t="str">
            <v>8.45</v>
          </cell>
          <cell r="D200" t="str">
            <v>8.55</v>
          </cell>
          <cell r="E200" t="str">
            <v>8.45</v>
          </cell>
          <cell r="F200" t="str">
            <v>8.45</v>
          </cell>
        </row>
        <row r="201">
          <cell r="A201" t="str">
            <v>KGI</v>
          </cell>
          <cell r="C201" t="str">
            <v>5.10</v>
          </cell>
          <cell r="D201" t="str">
            <v>5.15</v>
          </cell>
          <cell r="E201" t="str">
            <v>5.05</v>
          </cell>
          <cell r="F201" t="str">
            <v>5.10</v>
          </cell>
        </row>
        <row r="202">
          <cell r="A202" t="str">
            <v>KTC</v>
          </cell>
          <cell r="C202" t="str">
            <v>58.75</v>
          </cell>
          <cell r="D202" t="str">
            <v>59.00</v>
          </cell>
          <cell r="E202" t="str">
            <v>58.25</v>
          </cell>
          <cell r="F202" t="str">
            <v>58.75</v>
          </cell>
        </row>
        <row r="203">
          <cell r="A203" t="str">
            <v>MFC</v>
          </cell>
          <cell r="C203" t="str">
            <v>24.20</v>
          </cell>
          <cell r="D203" t="str">
            <v>24.30</v>
          </cell>
          <cell r="E203" t="str">
            <v>24.10</v>
          </cell>
          <cell r="F203" t="str">
            <v>24.20</v>
          </cell>
        </row>
        <row r="204">
          <cell r="A204" t="str">
            <v>MICRO</v>
          </cell>
          <cell r="C204" t="str">
            <v>4.24</v>
          </cell>
          <cell r="D204" t="str">
            <v>4.26</v>
          </cell>
          <cell r="E204" t="str">
            <v>4.16</v>
          </cell>
          <cell r="F204" t="str">
            <v>4.20</v>
          </cell>
        </row>
        <row r="205">
          <cell r="A205" t="str">
            <v>ML</v>
          </cell>
          <cell r="C205" t="str">
            <v>1.11</v>
          </cell>
          <cell r="D205" t="str">
            <v>1.12</v>
          </cell>
          <cell r="E205" t="str">
            <v>1.11</v>
          </cell>
          <cell r="F205" t="str">
            <v>1.12</v>
          </cell>
        </row>
        <row r="206">
          <cell r="A206" t="str">
            <v>MST</v>
          </cell>
          <cell r="C206" t="str">
            <v>11.80</v>
          </cell>
          <cell r="D206" t="str">
            <v>11.80</v>
          </cell>
          <cell r="E206" t="str">
            <v>11.60</v>
          </cell>
          <cell r="F206" t="str">
            <v>11.70</v>
          </cell>
        </row>
        <row r="207">
          <cell r="A207" t="str">
            <v>MTC</v>
          </cell>
          <cell r="C207" t="str">
            <v>35.00</v>
          </cell>
          <cell r="D207" t="str">
            <v>35.00</v>
          </cell>
          <cell r="E207" t="str">
            <v>34.50</v>
          </cell>
          <cell r="F207" t="str">
            <v>35.00</v>
          </cell>
        </row>
        <row r="208">
          <cell r="A208" t="str">
            <v>NCAP</v>
          </cell>
          <cell r="C208" t="str">
            <v>4.68</v>
          </cell>
          <cell r="D208" t="str">
            <v>4.88</v>
          </cell>
          <cell r="E208" t="str">
            <v>4.62</v>
          </cell>
          <cell r="F208" t="str">
            <v>4.82</v>
          </cell>
        </row>
        <row r="209">
          <cell r="A209" t="str">
            <v>PL</v>
          </cell>
          <cell r="C209" t="str">
            <v>2.66</v>
          </cell>
          <cell r="D209" t="str">
            <v>2.66</v>
          </cell>
          <cell r="E209" t="str">
            <v>2.64</v>
          </cell>
          <cell r="F209" t="str">
            <v>2.64</v>
          </cell>
        </row>
        <row r="210">
          <cell r="A210" t="str">
            <v>S11</v>
          </cell>
          <cell r="C210" t="str">
            <v>5.20</v>
          </cell>
          <cell r="D210" t="str">
            <v>5.20</v>
          </cell>
          <cell r="E210" t="str">
            <v>5.15</v>
          </cell>
          <cell r="F210" t="str">
            <v>5.15</v>
          </cell>
        </row>
        <row r="211">
          <cell r="A211" t="str">
            <v>SAK</v>
          </cell>
          <cell r="C211" t="str">
            <v>7.40</v>
          </cell>
          <cell r="D211" t="str">
            <v>7.45</v>
          </cell>
          <cell r="E211" t="str">
            <v>7.15</v>
          </cell>
          <cell r="F211" t="str">
            <v>7.30</v>
          </cell>
        </row>
        <row r="212">
          <cell r="A212" t="str">
            <v>SAWAD</v>
          </cell>
          <cell r="C212" t="str">
            <v>55.50</v>
          </cell>
          <cell r="D212" t="str">
            <v>56.00</v>
          </cell>
          <cell r="E212" t="str">
            <v>55.00</v>
          </cell>
          <cell r="F212" t="str">
            <v>55.75</v>
          </cell>
        </row>
        <row r="213">
          <cell r="A213" t="str">
            <v>SCAP</v>
          </cell>
          <cell r="C213" t="str">
            <v>25.75</v>
          </cell>
          <cell r="D213" t="str">
            <v>26.00</v>
          </cell>
          <cell r="E213" t="str">
            <v>25.75</v>
          </cell>
          <cell r="F213" t="str">
            <v>26.00</v>
          </cell>
        </row>
        <row r="214">
          <cell r="A214" t="str">
            <v>SGC</v>
          </cell>
          <cell r="C214" t="str">
            <v>3.84</v>
          </cell>
          <cell r="D214" t="str">
            <v>3.84</v>
          </cell>
          <cell r="E214" t="str">
            <v>3.68</v>
          </cell>
          <cell r="F214" t="str">
            <v>3.74</v>
          </cell>
        </row>
        <row r="215">
          <cell r="A215" t="str">
            <v>SM</v>
          </cell>
          <cell r="C215" t="str">
            <v>1.99</v>
          </cell>
          <cell r="D215" t="str">
            <v>2.02</v>
          </cell>
          <cell r="E215" t="str">
            <v>1.98</v>
          </cell>
          <cell r="F215" t="str">
            <v>1.99</v>
          </cell>
        </row>
        <row r="216">
          <cell r="A216" t="str">
            <v>TH</v>
          </cell>
          <cell r="C216" t="str">
            <v>2.24</v>
          </cell>
          <cell r="D216" t="str">
            <v>2.24</v>
          </cell>
          <cell r="E216" t="str">
            <v>2.18</v>
          </cell>
          <cell r="F216" t="str">
            <v>2.22</v>
          </cell>
        </row>
        <row r="217">
          <cell r="A217" t="str">
            <v>THANI</v>
          </cell>
          <cell r="C217" t="str">
            <v>4.06</v>
          </cell>
          <cell r="D217" t="str">
            <v>4.08</v>
          </cell>
          <cell r="E217" t="str">
            <v>4.02</v>
          </cell>
          <cell r="F217" t="str">
            <v>4.06</v>
          </cell>
        </row>
        <row r="218">
          <cell r="A218" t="str">
            <v>TIDLOR</v>
          </cell>
          <cell r="C218" t="str">
            <v>28.75</v>
          </cell>
          <cell r="D218" t="str">
            <v>28.75</v>
          </cell>
          <cell r="E218" t="str">
            <v>28.00</v>
          </cell>
          <cell r="F218" t="str">
            <v>28.50</v>
          </cell>
        </row>
        <row r="219">
          <cell r="A219" t="str">
            <v>TK</v>
          </cell>
          <cell r="C219" t="str">
            <v>7.95</v>
          </cell>
          <cell r="D219" t="str">
            <v>8.00</v>
          </cell>
          <cell r="E219" t="str">
            <v>7.90</v>
          </cell>
          <cell r="F219" t="str">
            <v>8.00</v>
          </cell>
        </row>
        <row r="220">
          <cell r="A220" t="str">
            <v>TNITY</v>
          </cell>
          <cell r="C220" t="str">
            <v>7.60</v>
          </cell>
          <cell r="D220" t="str">
            <v>7.70</v>
          </cell>
          <cell r="E220" t="str">
            <v>7.60</v>
          </cell>
          <cell r="F220" t="str">
            <v>7.65</v>
          </cell>
        </row>
        <row r="221">
          <cell r="A221" t="str">
            <v>UOBKH</v>
          </cell>
          <cell r="C221" t="str">
            <v>5.40</v>
          </cell>
          <cell r="D221" t="str">
            <v>5.45</v>
          </cell>
          <cell r="E221" t="str">
            <v>5.40</v>
          </cell>
          <cell r="F221" t="str">
            <v>5.45</v>
          </cell>
        </row>
        <row r="222">
          <cell r="A222" t="str">
            <v>XPG</v>
          </cell>
          <cell r="C222" t="str">
            <v>1.31</v>
          </cell>
          <cell r="D222" t="str">
            <v>1.32</v>
          </cell>
          <cell r="E222" t="str">
            <v>1.30</v>
          </cell>
          <cell r="F222" t="str">
            <v>1.31</v>
          </cell>
        </row>
        <row r="223">
          <cell r="A223" t="str">
            <v>BAY</v>
          </cell>
          <cell r="C223">
            <v>30.25</v>
          </cell>
          <cell r="D223">
            <v>30.25</v>
          </cell>
          <cell r="E223">
            <v>29.75</v>
          </cell>
          <cell r="F223">
            <v>30</v>
          </cell>
        </row>
        <row r="224">
          <cell r="A224" t="str">
            <v>BBL</v>
          </cell>
          <cell r="C224">
            <v>165.5</v>
          </cell>
          <cell r="D224">
            <v>166</v>
          </cell>
          <cell r="E224">
            <v>163.5</v>
          </cell>
          <cell r="F224">
            <v>165</v>
          </cell>
        </row>
        <row r="225">
          <cell r="A225" t="str">
            <v>CIMBT</v>
          </cell>
          <cell r="C225">
            <v>0.84</v>
          </cell>
          <cell r="D225">
            <v>0.84</v>
          </cell>
          <cell r="E225">
            <v>0.83</v>
          </cell>
          <cell r="F225">
            <v>0.83</v>
          </cell>
        </row>
        <row r="226">
          <cell r="A226" t="str">
            <v>KBANK</v>
          </cell>
          <cell r="C226">
            <v>139</v>
          </cell>
          <cell r="D226">
            <v>139</v>
          </cell>
          <cell r="E226">
            <v>135</v>
          </cell>
          <cell r="F226">
            <v>136.5</v>
          </cell>
        </row>
        <row r="227">
          <cell r="A227" t="str">
            <v>KKP</v>
          </cell>
          <cell r="C227">
            <v>67.5</v>
          </cell>
          <cell r="D227">
            <v>67.75</v>
          </cell>
          <cell r="E227">
            <v>66.5</v>
          </cell>
          <cell r="F227">
            <v>67</v>
          </cell>
        </row>
        <row r="228">
          <cell r="A228" t="str">
            <v>KTB</v>
          </cell>
          <cell r="C228">
            <v>17.2</v>
          </cell>
          <cell r="D228">
            <v>17.399999999999999</v>
          </cell>
          <cell r="E228">
            <v>17</v>
          </cell>
          <cell r="F228">
            <v>17.3</v>
          </cell>
        </row>
        <row r="229">
          <cell r="A229" t="str">
            <v>LHFG</v>
          </cell>
          <cell r="C229">
            <v>1.1599999999999999</v>
          </cell>
          <cell r="D229">
            <v>1.17</v>
          </cell>
          <cell r="E229">
            <v>1.1499999999999999</v>
          </cell>
          <cell r="F229">
            <v>1.17</v>
          </cell>
        </row>
        <row r="230">
          <cell r="A230" t="str">
            <v>SCB</v>
          </cell>
          <cell r="C230">
            <v>100.5</v>
          </cell>
          <cell r="D230">
            <v>100.5</v>
          </cell>
          <cell r="E230">
            <v>98.5</v>
          </cell>
          <cell r="F230">
            <v>99</v>
          </cell>
        </row>
        <row r="231">
          <cell r="A231" t="str">
            <v>TCAP</v>
          </cell>
          <cell r="C231">
            <v>43</v>
          </cell>
          <cell r="D231">
            <v>43.5</v>
          </cell>
          <cell r="E231">
            <v>43</v>
          </cell>
          <cell r="F231">
            <v>43</v>
          </cell>
        </row>
        <row r="232">
          <cell r="A232" t="str">
            <v>TISCO</v>
          </cell>
          <cell r="C232">
            <v>101.5</v>
          </cell>
          <cell r="D232">
            <v>101.5</v>
          </cell>
          <cell r="E232">
            <v>100.5</v>
          </cell>
          <cell r="F232">
            <v>101</v>
          </cell>
        </row>
        <row r="233">
          <cell r="A233" t="str">
            <v>TTB</v>
          </cell>
          <cell r="C233">
            <v>1.4</v>
          </cell>
          <cell r="D233">
            <v>1.4</v>
          </cell>
          <cell r="E233">
            <v>1.38</v>
          </cell>
          <cell r="F233">
            <v>1.4</v>
          </cell>
        </row>
        <row r="234">
          <cell r="A234" t="str">
            <v>AYUD</v>
          </cell>
          <cell r="C234" t="str">
            <v>40.75</v>
          </cell>
          <cell r="D234" t="str">
            <v>41.50</v>
          </cell>
          <cell r="E234" t="str">
            <v>40.75</v>
          </cell>
          <cell r="F234" t="str">
            <v>41.50</v>
          </cell>
        </row>
        <row r="235">
          <cell r="A235" t="str">
            <v>BKI</v>
          </cell>
          <cell r="C235" t="str">
            <v>287.00</v>
          </cell>
          <cell r="D235" t="str">
            <v>288.00</v>
          </cell>
          <cell r="E235" t="str">
            <v>287.00</v>
          </cell>
          <cell r="F235" t="str">
            <v>288.00</v>
          </cell>
        </row>
        <row r="236">
          <cell r="A236" t="str">
            <v>BLA</v>
          </cell>
          <cell r="C236" t="str">
            <v>31.25</v>
          </cell>
          <cell r="D236" t="str">
            <v>31.75</v>
          </cell>
          <cell r="E236" t="str">
            <v>31.00</v>
          </cell>
          <cell r="F236" t="str">
            <v>31.50</v>
          </cell>
        </row>
        <row r="237">
          <cell r="A237" t="str">
            <v>BUI</v>
          </cell>
          <cell r="C237" t="str">
            <v>-</v>
          </cell>
          <cell r="D237" t="str">
            <v>-</v>
          </cell>
          <cell r="E237" t="str">
            <v>-</v>
          </cell>
          <cell r="F237" t="str">
            <v>-</v>
          </cell>
        </row>
        <row r="238">
          <cell r="A238" t="str">
            <v>CHARAN</v>
          </cell>
          <cell r="C238" t="str">
            <v>29.75</v>
          </cell>
          <cell r="D238" t="str">
            <v>30.00</v>
          </cell>
          <cell r="E238" t="str">
            <v>29.75</v>
          </cell>
          <cell r="F238" t="str">
            <v>30.00</v>
          </cell>
        </row>
        <row r="239">
          <cell r="A239" t="str">
            <v>INSURE</v>
          </cell>
          <cell r="C239" t="str">
            <v>-</v>
          </cell>
          <cell r="D239" t="str">
            <v>-</v>
          </cell>
          <cell r="E239" t="str">
            <v>-</v>
          </cell>
          <cell r="F239" t="str">
            <v>-</v>
          </cell>
        </row>
        <row r="240">
          <cell r="A240" t="str">
            <v>KWI</v>
          </cell>
          <cell r="C240" t="str">
            <v>2.54</v>
          </cell>
          <cell r="D240" t="str">
            <v>2.56</v>
          </cell>
          <cell r="E240" t="str">
            <v>2.50</v>
          </cell>
          <cell r="F240" t="str">
            <v>2.54</v>
          </cell>
        </row>
        <row r="241">
          <cell r="A241" t="str">
            <v>MTI</v>
          </cell>
          <cell r="C241" t="str">
            <v>123.50</v>
          </cell>
          <cell r="D241" t="str">
            <v>124.00</v>
          </cell>
          <cell r="E241" t="str">
            <v>123.50</v>
          </cell>
          <cell r="F241" t="str">
            <v>124.00</v>
          </cell>
        </row>
        <row r="242">
          <cell r="A242" t="str">
            <v>NKI</v>
          </cell>
          <cell r="C242" t="str">
            <v>41.50</v>
          </cell>
          <cell r="D242" t="str">
            <v>41.75</v>
          </cell>
          <cell r="E242" t="str">
            <v>40.00</v>
          </cell>
          <cell r="F242" t="str">
            <v>40.00</v>
          </cell>
        </row>
        <row r="243">
          <cell r="A243" t="str">
            <v>NSI</v>
          </cell>
          <cell r="C243" t="str">
            <v>214.00</v>
          </cell>
          <cell r="D243" t="str">
            <v>214.00</v>
          </cell>
          <cell r="E243" t="str">
            <v>214.00</v>
          </cell>
          <cell r="F243" t="str">
            <v>214.00</v>
          </cell>
        </row>
        <row r="244">
          <cell r="A244" t="str">
            <v>SMK</v>
          </cell>
          <cell r="B244" t="str">
            <v>&lt;C, NP&gt;</v>
          </cell>
          <cell r="C244" t="str">
            <v>3.36</v>
          </cell>
          <cell r="D244" t="str">
            <v>3.44</v>
          </cell>
          <cell r="E244" t="str">
            <v>3.36</v>
          </cell>
          <cell r="F244" t="str">
            <v>3.36</v>
          </cell>
        </row>
        <row r="245">
          <cell r="A245" t="str">
            <v>TGH</v>
          </cell>
          <cell r="C245" t="str">
            <v>-</v>
          </cell>
          <cell r="D245" t="str">
            <v>-</v>
          </cell>
          <cell r="E245" t="str">
            <v>-</v>
          </cell>
          <cell r="F245" t="str">
            <v>-</v>
          </cell>
        </row>
        <row r="246">
          <cell r="A246" t="str">
            <v>THRE</v>
          </cell>
          <cell r="C246" t="str">
            <v>1.13</v>
          </cell>
          <cell r="D246" t="str">
            <v>1.13</v>
          </cell>
          <cell r="E246" t="str">
            <v>1.10</v>
          </cell>
          <cell r="F246" t="str">
            <v>1.11</v>
          </cell>
        </row>
        <row r="247">
          <cell r="A247" t="str">
            <v>THREL</v>
          </cell>
          <cell r="C247" t="str">
            <v>5.20</v>
          </cell>
          <cell r="D247" t="str">
            <v>5.25</v>
          </cell>
          <cell r="E247" t="str">
            <v>5.00</v>
          </cell>
          <cell r="F247" t="str">
            <v>5.15</v>
          </cell>
        </row>
        <row r="248">
          <cell r="A248" t="str">
            <v>TIPH</v>
          </cell>
          <cell r="C248" t="str">
            <v>50.00</v>
          </cell>
          <cell r="D248" t="str">
            <v>50.75</v>
          </cell>
          <cell r="E248" t="str">
            <v>49.50</v>
          </cell>
          <cell r="F248" t="str">
            <v>50.50</v>
          </cell>
        </row>
        <row r="249">
          <cell r="A249" t="str">
            <v>TLI</v>
          </cell>
          <cell r="C249" t="str">
            <v>14.00</v>
          </cell>
          <cell r="D249" t="str">
            <v>14.10</v>
          </cell>
          <cell r="E249" t="str">
            <v>13.90</v>
          </cell>
          <cell r="F249" t="str">
            <v>14.10</v>
          </cell>
        </row>
        <row r="250">
          <cell r="A250" t="str">
            <v>TQM</v>
          </cell>
          <cell r="C250" t="str">
            <v>41.00</v>
          </cell>
          <cell r="D250" t="str">
            <v>41.50</v>
          </cell>
          <cell r="E250" t="str">
            <v>40.75</v>
          </cell>
          <cell r="F250" t="str">
            <v>41.50</v>
          </cell>
        </row>
        <row r="251">
          <cell r="A251" t="str">
            <v>TSI</v>
          </cell>
          <cell r="B251" t="str">
            <v>&lt;C&gt;</v>
          </cell>
          <cell r="C251" t="str">
            <v>0.30</v>
          </cell>
          <cell r="D251" t="str">
            <v>0.31</v>
          </cell>
          <cell r="E251" t="str">
            <v>0.30</v>
          </cell>
          <cell r="F251" t="str">
            <v>0.30</v>
          </cell>
        </row>
        <row r="252">
          <cell r="A252" t="str">
            <v>TVI</v>
          </cell>
          <cell r="C252" t="str">
            <v>11.80</v>
          </cell>
          <cell r="D252" t="str">
            <v>12.00</v>
          </cell>
          <cell r="E252" t="str">
            <v>11.80</v>
          </cell>
          <cell r="F252" t="str">
            <v>12.00</v>
          </cell>
        </row>
        <row r="253">
          <cell r="A253" t="str">
            <v>AHC</v>
          </cell>
          <cell r="C253" t="str">
            <v>18.90</v>
          </cell>
          <cell r="D253" t="str">
            <v>19.20</v>
          </cell>
          <cell r="E253" t="str">
            <v>18.80</v>
          </cell>
          <cell r="F253" t="str">
            <v>18.90</v>
          </cell>
        </row>
        <row r="254">
          <cell r="A254" t="str">
            <v>BCH</v>
          </cell>
          <cell r="C254" t="str">
            <v>21.40</v>
          </cell>
          <cell r="D254" t="str">
            <v>21.60</v>
          </cell>
          <cell r="E254" t="str">
            <v>21.30</v>
          </cell>
          <cell r="F254" t="str">
            <v>21.40</v>
          </cell>
        </row>
        <row r="255">
          <cell r="A255" t="str">
            <v>BDMS</v>
          </cell>
          <cell r="C255" t="str">
            <v>29.75</v>
          </cell>
          <cell r="D255" t="str">
            <v>30.00</v>
          </cell>
          <cell r="E255" t="str">
            <v>29.50</v>
          </cell>
          <cell r="F255" t="str">
            <v>30.00</v>
          </cell>
        </row>
        <row r="256">
          <cell r="A256" t="str">
            <v>BH</v>
          </cell>
          <cell r="C256" t="str">
            <v>216.00</v>
          </cell>
          <cell r="D256" t="str">
            <v>218.00</v>
          </cell>
          <cell r="E256" t="str">
            <v>216.00</v>
          </cell>
          <cell r="F256" t="str">
            <v>218.00</v>
          </cell>
        </row>
        <row r="257">
          <cell r="A257" t="str">
            <v>CHG</v>
          </cell>
          <cell r="C257" t="str">
            <v>3.94</v>
          </cell>
          <cell r="D257" t="str">
            <v>3.94</v>
          </cell>
          <cell r="E257" t="str">
            <v>3.88</v>
          </cell>
          <cell r="F257" t="str">
            <v>3.90</v>
          </cell>
        </row>
        <row r="258">
          <cell r="A258" t="str">
            <v>CMR</v>
          </cell>
          <cell r="C258" t="str">
            <v>2.72</v>
          </cell>
          <cell r="D258" t="str">
            <v>2.72</v>
          </cell>
          <cell r="E258" t="str">
            <v>2.70</v>
          </cell>
          <cell r="F258" t="str">
            <v>2.70</v>
          </cell>
        </row>
        <row r="259">
          <cell r="A259" t="str">
            <v>EKH</v>
          </cell>
          <cell r="C259" t="str">
            <v>9.10</v>
          </cell>
          <cell r="D259" t="str">
            <v>9.10</v>
          </cell>
          <cell r="E259" t="str">
            <v>9.05</v>
          </cell>
          <cell r="F259" t="str">
            <v>9.10</v>
          </cell>
        </row>
        <row r="260">
          <cell r="A260" t="str">
            <v>KDH</v>
          </cell>
          <cell r="C260" t="str">
            <v>95.50</v>
          </cell>
          <cell r="D260" t="str">
            <v>95.50</v>
          </cell>
          <cell r="E260" t="str">
            <v>94.75</v>
          </cell>
          <cell r="F260" t="str">
            <v>95.00</v>
          </cell>
        </row>
        <row r="261">
          <cell r="A261" t="str">
            <v>LPH</v>
          </cell>
          <cell r="C261" t="str">
            <v>5.55</v>
          </cell>
          <cell r="D261" t="str">
            <v>5.60</v>
          </cell>
          <cell r="E261" t="str">
            <v>5.50</v>
          </cell>
          <cell r="F261" t="str">
            <v>5.55</v>
          </cell>
        </row>
        <row r="262">
          <cell r="A262" t="str">
            <v>M-CHAI</v>
          </cell>
          <cell r="C262" t="str">
            <v>356.00</v>
          </cell>
          <cell r="D262" t="str">
            <v>367.00</v>
          </cell>
          <cell r="E262" t="str">
            <v>356.00</v>
          </cell>
          <cell r="F262" t="str">
            <v>364.00</v>
          </cell>
        </row>
        <row r="263">
          <cell r="A263" t="str">
            <v>NEW</v>
          </cell>
          <cell r="C263" t="str">
            <v>-</v>
          </cell>
          <cell r="D263" t="str">
            <v>-</v>
          </cell>
          <cell r="E263" t="str">
            <v>-</v>
          </cell>
          <cell r="F263" t="str">
            <v>-</v>
          </cell>
        </row>
        <row r="264">
          <cell r="A264" t="str">
            <v>NTV</v>
          </cell>
          <cell r="C264" t="str">
            <v>41.25</v>
          </cell>
          <cell r="D264" t="str">
            <v>41.75</v>
          </cell>
          <cell r="E264" t="str">
            <v>41.25</v>
          </cell>
          <cell r="F264" t="str">
            <v>41.75</v>
          </cell>
        </row>
        <row r="265">
          <cell r="A265" t="str">
            <v>PR9</v>
          </cell>
          <cell r="C265" t="str">
            <v>20.00</v>
          </cell>
          <cell r="D265" t="str">
            <v>20.70</v>
          </cell>
          <cell r="E265" t="str">
            <v>19.90</v>
          </cell>
          <cell r="F265" t="str">
            <v>20.60</v>
          </cell>
        </row>
        <row r="266">
          <cell r="A266" t="str">
            <v>PRINC</v>
          </cell>
          <cell r="C266" t="str">
            <v>5.95</v>
          </cell>
          <cell r="D266" t="str">
            <v>6.00</v>
          </cell>
          <cell r="E266" t="str">
            <v>5.90</v>
          </cell>
          <cell r="F266" t="str">
            <v>5.95</v>
          </cell>
        </row>
        <row r="267">
          <cell r="A267" t="str">
            <v>RAM</v>
          </cell>
          <cell r="C267" t="str">
            <v>54.25</v>
          </cell>
          <cell r="D267" t="str">
            <v>54.25</v>
          </cell>
          <cell r="E267" t="str">
            <v>53.75</v>
          </cell>
          <cell r="F267" t="str">
            <v>54.00</v>
          </cell>
        </row>
        <row r="268">
          <cell r="A268" t="str">
            <v>RJH</v>
          </cell>
          <cell r="C268" t="str">
            <v>30.25</v>
          </cell>
          <cell r="D268" t="str">
            <v>30.50</v>
          </cell>
          <cell r="E268" t="str">
            <v>30.00</v>
          </cell>
          <cell r="F268" t="str">
            <v>30.25</v>
          </cell>
        </row>
        <row r="269">
          <cell r="A269" t="str">
            <v>RPH</v>
          </cell>
          <cell r="C269" t="str">
            <v>6.30</v>
          </cell>
          <cell r="D269" t="str">
            <v>6.40</v>
          </cell>
          <cell r="E269" t="str">
            <v>6.30</v>
          </cell>
          <cell r="F269" t="str">
            <v>6.35</v>
          </cell>
        </row>
        <row r="270">
          <cell r="A270" t="str">
            <v>SKR</v>
          </cell>
          <cell r="C270" t="str">
            <v>10.40</v>
          </cell>
          <cell r="D270" t="str">
            <v>10.50</v>
          </cell>
          <cell r="E270" t="str">
            <v>10.10</v>
          </cell>
          <cell r="F270" t="str">
            <v>10.30</v>
          </cell>
        </row>
        <row r="271">
          <cell r="A271" t="str">
            <v>THG</v>
          </cell>
          <cell r="C271" t="str">
            <v>69.25</v>
          </cell>
          <cell r="D271" t="str">
            <v>70.00</v>
          </cell>
          <cell r="E271" t="str">
            <v>69.25</v>
          </cell>
          <cell r="F271" t="str">
            <v>69.75</v>
          </cell>
        </row>
        <row r="272">
          <cell r="A272" t="str">
            <v>VIBHA</v>
          </cell>
          <cell r="C272" t="str">
            <v>2.72</v>
          </cell>
          <cell r="D272" t="str">
            <v>2.72</v>
          </cell>
          <cell r="E272" t="str">
            <v>2.68</v>
          </cell>
          <cell r="F272" t="str">
            <v>2.68</v>
          </cell>
        </row>
        <row r="273">
          <cell r="A273" t="str">
            <v>VIH</v>
          </cell>
          <cell r="C273" t="str">
            <v>8.40</v>
          </cell>
          <cell r="D273" t="str">
            <v>8.60</v>
          </cell>
          <cell r="E273" t="str">
            <v>8.40</v>
          </cell>
          <cell r="F273" t="str">
            <v>8.55</v>
          </cell>
        </row>
        <row r="274">
          <cell r="A274" t="str">
            <v>WPH</v>
          </cell>
          <cell r="C274" t="str">
            <v>4.44</v>
          </cell>
          <cell r="D274" t="str">
            <v>4.46</v>
          </cell>
          <cell r="E274" t="str">
            <v>4.36</v>
          </cell>
          <cell r="F274" t="str">
            <v>4.44</v>
          </cell>
        </row>
        <row r="275">
          <cell r="A275" t="str">
            <v>ASIA</v>
          </cell>
          <cell r="C275" t="str">
            <v>7.75</v>
          </cell>
          <cell r="D275" t="str">
            <v>7.90</v>
          </cell>
          <cell r="E275" t="str">
            <v>7.75</v>
          </cell>
          <cell r="F275" t="str">
            <v>7.85</v>
          </cell>
        </row>
        <row r="276">
          <cell r="A276" t="str">
            <v>BEYOND</v>
          </cell>
          <cell r="C276" t="str">
            <v>14.90</v>
          </cell>
          <cell r="D276" t="str">
            <v>15.80</v>
          </cell>
          <cell r="E276" t="str">
            <v>14.90</v>
          </cell>
          <cell r="F276" t="str">
            <v>15.70</v>
          </cell>
        </row>
        <row r="277">
          <cell r="A277" t="str">
            <v>CENTEL</v>
          </cell>
          <cell r="C277" t="str">
            <v>54.25</v>
          </cell>
          <cell r="D277" t="str">
            <v>54.75</v>
          </cell>
          <cell r="E277" t="str">
            <v>54.00</v>
          </cell>
          <cell r="F277" t="str">
            <v>54.75</v>
          </cell>
        </row>
        <row r="278">
          <cell r="A278" t="str">
            <v>CSR</v>
          </cell>
          <cell r="C278" t="str">
            <v>-</v>
          </cell>
          <cell r="D278" t="str">
            <v>-</v>
          </cell>
          <cell r="E278" t="str">
            <v>-</v>
          </cell>
          <cell r="F278" t="str">
            <v>-</v>
          </cell>
        </row>
        <row r="279">
          <cell r="A279" t="str">
            <v>DUSIT</v>
          </cell>
          <cell r="C279" t="str">
            <v>12.10</v>
          </cell>
          <cell r="D279" t="str">
            <v>12.20</v>
          </cell>
          <cell r="E279" t="str">
            <v>11.60</v>
          </cell>
          <cell r="F279" t="str">
            <v>12.10</v>
          </cell>
        </row>
        <row r="280">
          <cell r="A280" t="str">
            <v>ERW</v>
          </cell>
          <cell r="C280" t="str">
            <v>4.60</v>
          </cell>
          <cell r="D280" t="str">
            <v>4.72</v>
          </cell>
          <cell r="E280" t="str">
            <v>4.60</v>
          </cell>
          <cell r="F280" t="str">
            <v>4.70</v>
          </cell>
        </row>
        <row r="281">
          <cell r="A281" t="str">
            <v>GRAND</v>
          </cell>
          <cell r="C281" t="str">
            <v>0.24</v>
          </cell>
          <cell r="D281" t="str">
            <v>0.24</v>
          </cell>
          <cell r="E281" t="str">
            <v>0.23</v>
          </cell>
          <cell r="F281" t="str">
            <v>0.23</v>
          </cell>
        </row>
        <row r="282">
          <cell r="A282" t="str">
            <v>LRH</v>
          </cell>
          <cell r="C282" t="str">
            <v>35.75</v>
          </cell>
          <cell r="D282" t="str">
            <v>36.25</v>
          </cell>
          <cell r="E282" t="str">
            <v>35.00</v>
          </cell>
          <cell r="F282" t="str">
            <v>35.00</v>
          </cell>
        </row>
        <row r="283">
          <cell r="A283" t="str">
            <v>MANRIN</v>
          </cell>
          <cell r="C283" t="str">
            <v>31.00</v>
          </cell>
          <cell r="D283" t="str">
            <v>33.75</v>
          </cell>
          <cell r="E283" t="str">
            <v>30.25</v>
          </cell>
          <cell r="F283" t="str">
            <v>30.25</v>
          </cell>
        </row>
        <row r="284">
          <cell r="A284" t="str">
            <v>OHTL</v>
          </cell>
          <cell r="C284" t="str">
            <v>-</v>
          </cell>
          <cell r="D284" t="str">
            <v>-</v>
          </cell>
          <cell r="E284" t="str">
            <v>-</v>
          </cell>
          <cell r="F284" t="str">
            <v>-</v>
          </cell>
        </row>
        <row r="285">
          <cell r="A285" t="str">
            <v>ROH</v>
          </cell>
          <cell r="C285" t="str">
            <v>3.50</v>
          </cell>
          <cell r="D285" t="str">
            <v>3.50</v>
          </cell>
          <cell r="E285" t="str">
            <v>3.44</v>
          </cell>
          <cell r="F285" t="str">
            <v>3.48</v>
          </cell>
        </row>
        <row r="286">
          <cell r="A286" t="str">
            <v>SHANG</v>
          </cell>
          <cell r="C286" t="str">
            <v>59.00</v>
          </cell>
          <cell r="D286" t="str">
            <v>59.00</v>
          </cell>
          <cell r="E286" t="str">
            <v>57.00</v>
          </cell>
          <cell r="F286" t="str">
            <v>57.00</v>
          </cell>
        </row>
        <row r="287">
          <cell r="A287" t="str">
            <v>SHR</v>
          </cell>
          <cell r="C287" t="str">
            <v>4.40</v>
          </cell>
          <cell r="D287" t="str">
            <v>4.42</v>
          </cell>
          <cell r="E287" t="str">
            <v>4.30</v>
          </cell>
          <cell r="F287" t="str">
            <v>4.38</v>
          </cell>
        </row>
        <row r="288">
          <cell r="A288" t="str">
            <v>VRANDA</v>
          </cell>
          <cell r="C288" t="str">
            <v>7.70</v>
          </cell>
          <cell r="D288" t="str">
            <v>7.75</v>
          </cell>
          <cell r="E288" t="str">
            <v>7.65</v>
          </cell>
          <cell r="F288" t="str">
            <v>7.65</v>
          </cell>
        </row>
        <row r="289">
          <cell r="A289" t="str">
            <v>AAV</v>
          </cell>
          <cell r="C289" t="str">
            <v>2.84</v>
          </cell>
          <cell r="D289" t="str">
            <v>2.86</v>
          </cell>
          <cell r="E289" t="str">
            <v>2.80</v>
          </cell>
          <cell r="F289" t="str">
            <v>2.84</v>
          </cell>
        </row>
        <row r="290">
          <cell r="A290" t="str">
            <v>AOT</v>
          </cell>
          <cell r="C290" t="str">
            <v>73.00</v>
          </cell>
          <cell r="D290" t="str">
            <v>73.25</v>
          </cell>
          <cell r="E290" t="str">
            <v>72.50</v>
          </cell>
          <cell r="F290" t="str">
            <v>73.00</v>
          </cell>
        </row>
        <row r="291">
          <cell r="A291" t="str">
            <v>ASIMAR</v>
          </cell>
          <cell r="C291" t="str">
            <v>1.81</v>
          </cell>
          <cell r="D291" t="str">
            <v>1.82</v>
          </cell>
          <cell r="E291" t="str">
            <v>1.81</v>
          </cell>
          <cell r="F291" t="str">
            <v>1.81</v>
          </cell>
        </row>
        <row r="292">
          <cell r="A292" t="str">
            <v>B</v>
          </cell>
          <cell r="C292" t="str">
            <v>0.42</v>
          </cell>
          <cell r="D292" t="str">
            <v>0.42</v>
          </cell>
          <cell r="E292" t="str">
            <v>0.40</v>
          </cell>
          <cell r="F292" t="str">
            <v>0.41</v>
          </cell>
        </row>
        <row r="293">
          <cell r="A293" t="str">
            <v>BA</v>
          </cell>
          <cell r="C293" t="str">
            <v>13.60</v>
          </cell>
          <cell r="D293" t="str">
            <v>13.80</v>
          </cell>
          <cell r="E293" t="str">
            <v>13.50</v>
          </cell>
          <cell r="F293" t="str">
            <v>13.80</v>
          </cell>
        </row>
        <row r="294">
          <cell r="A294" t="str">
            <v>BEM</v>
          </cell>
          <cell r="C294" t="str">
            <v>9.30</v>
          </cell>
          <cell r="D294" t="str">
            <v>9.40</v>
          </cell>
          <cell r="E294" t="str">
            <v>9.25</v>
          </cell>
          <cell r="F294" t="str">
            <v>9.40</v>
          </cell>
        </row>
        <row r="295">
          <cell r="A295" t="str">
            <v>BIOTEC</v>
          </cell>
          <cell r="C295" t="str">
            <v>0.89</v>
          </cell>
          <cell r="D295" t="str">
            <v>0.93</v>
          </cell>
          <cell r="E295" t="str">
            <v>0.89</v>
          </cell>
          <cell r="F295" t="str">
            <v>0.90</v>
          </cell>
        </row>
        <row r="296">
          <cell r="A296" t="str">
            <v>BTS</v>
          </cell>
          <cell r="C296" t="str">
            <v>8.10</v>
          </cell>
          <cell r="D296" t="str">
            <v>8.20</v>
          </cell>
          <cell r="E296" t="str">
            <v>8.05</v>
          </cell>
          <cell r="F296" t="str">
            <v>8.20</v>
          </cell>
        </row>
        <row r="297">
          <cell r="A297" t="str">
            <v>BTSGIF</v>
          </cell>
          <cell r="C297" t="str">
            <v>3.92</v>
          </cell>
          <cell r="D297" t="str">
            <v>3.94</v>
          </cell>
          <cell r="E297" t="str">
            <v>3.90</v>
          </cell>
          <cell r="F297" t="str">
            <v>3.92</v>
          </cell>
        </row>
        <row r="298">
          <cell r="A298" t="str">
            <v>DMT</v>
          </cell>
          <cell r="C298" t="str">
            <v>12.40</v>
          </cell>
          <cell r="D298" t="str">
            <v>12.50</v>
          </cell>
          <cell r="E298" t="str">
            <v>12.00</v>
          </cell>
          <cell r="F298" t="str">
            <v>12.40</v>
          </cell>
        </row>
        <row r="299">
          <cell r="A299" t="str">
            <v>III</v>
          </cell>
          <cell r="C299" t="str">
            <v>14.90</v>
          </cell>
          <cell r="D299" t="str">
            <v>15.40</v>
          </cell>
          <cell r="E299" t="str">
            <v>14.90</v>
          </cell>
          <cell r="F299" t="str">
            <v>15.20</v>
          </cell>
        </row>
        <row r="300">
          <cell r="A300" t="str">
            <v>KEX</v>
          </cell>
          <cell r="C300" t="str">
            <v>15.70</v>
          </cell>
          <cell r="D300" t="str">
            <v>16.60</v>
          </cell>
          <cell r="E300" t="str">
            <v>15.60</v>
          </cell>
          <cell r="F300" t="str">
            <v>16.40</v>
          </cell>
        </row>
        <row r="301">
          <cell r="A301" t="str">
            <v>KIAT</v>
          </cell>
          <cell r="C301" t="str">
            <v>0.48</v>
          </cell>
          <cell r="D301" t="str">
            <v>0.49</v>
          </cell>
          <cell r="E301" t="str">
            <v>0.48</v>
          </cell>
          <cell r="F301" t="str">
            <v>0.49</v>
          </cell>
        </row>
        <row r="302">
          <cell r="A302" t="str">
            <v>KWC</v>
          </cell>
          <cell r="C302" t="str">
            <v>251.00</v>
          </cell>
          <cell r="D302" t="str">
            <v>251.00</v>
          </cell>
          <cell r="E302" t="str">
            <v>251.00</v>
          </cell>
          <cell r="F302" t="str">
            <v>251.00</v>
          </cell>
        </row>
        <row r="303">
          <cell r="A303" t="str">
            <v>MENA</v>
          </cell>
          <cell r="C303" t="str">
            <v>1.92</v>
          </cell>
          <cell r="D303" t="str">
            <v>1.96</v>
          </cell>
          <cell r="E303" t="str">
            <v>1.91</v>
          </cell>
          <cell r="F303" t="str">
            <v>1.91</v>
          </cell>
        </row>
        <row r="304">
          <cell r="A304" t="str">
            <v>NOK</v>
          </cell>
          <cell r="B304" t="str">
            <v>&lt;SP, NP, NC&gt;</v>
          </cell>
          <cell r="C304" t="str">
            <v>-</v>
          </cell>
          <cell r="D304" t="str">
            <v>-</v>
          </cell>
          <cell r="E304" t="str">
            <v>-</v>
          </cell>
          <cell r="F304" t="str">
            <v>-</v>
          </cell>
        </row>
        <row r="305">
          <cell r="A305" t="str">
            <v>NYT</v>
          </cell>
          <cell r="C305" t="str">
            <v>3.34</v>
          </cell>
          <cell r="D305" t="str">
            <v>3.40</v>
          </cell>
          <cell r="E305" t="str">
            <v>3.34</v>
          </cell>
          <cell r="F305" t="str">
            <v>3.38</v>
          </cell>
        </row>
        <row r="306">
          <cell r="A306" t="str">
            <v>PORT</v>
          </cell>
          <cell r="C306" t="str">
            <v>2.04</v>
          </cell>
          <cell r="D306" t="str">
            <v>2.04</v>
          </cell>
          <cell r="E306" t="str">
            <v>2.00</v>
          </cell>
          <cell r="F306" t="str">
            <v>2.02</v>
          </cell>
        </row>
        <row r="307">
          <cell r="A307" t="str">
            <v>PRM</v>
          </cell>
          <cell r="C307" t="str">
            <v>7.90</v>
          </cell>
          <cell r="D307" t="str">
            <v>7.95</v>
          </cell>
          <cell r="E307" t="str">
            <v>7.80</v>
          </cell>
          <cell r="F307" t="str">
            <v>7.85</v>
          </cell>
        </row>
        <row r="308">
          <cell r="A308" t="str">
            <v>PSL</v>
          </cell>
          <cell r="C308" t="str">
            <v>14.00</v>
          </cell>
          <cell r="D308" t="str">
            <v>14.30</v>
          </cell>
          <cell r="E308" t="str">
            <v>14.00</v>
          </cell>
          <cell r="F308" t="str">
            <v>14.10</v>
          </cell>
        </row>
        <row r="309">
          <cell r="A309" t="str">
            <v>RCL</v>
          </cell>
          <cell r="C309" t="str">
            <v>29.75</v>
          </cell>
          <cell r="D309" t="str">
            <v>30.75</v>
          </cell>
          <cell r="E309" t="str">
            <v>29.75</v>
          </cell>
          <cell r="F309" t="str">
            <v>30.75</v>
          </cell>
        </row>
        <row r="310">
          <cell r="A310" t="str">
            <v>SJWD</v>
          </cell>
          <cell r="C310" t="str">
            <v>19.90</v>
          </cell>
          <cell r="D310" t="str">
            <v>20.20</v>
          </cell>
          <cell r="E310" t="str">
            <v>19.90</v>
          </cell>
          <cell r="F310" t="str">
            <v>20.10</v>
          </cell>
        </row>
        <row r="311">
          <cell r="A311" t="str">
            <v>TFFIF</v>
          </cell>
          <cell r="C311" t="str">
            <v>7.95</v>
          </cell>
          <cell r="D311" t="str">
            <v>7.95</v>
          </cell>
          <cell r="E311" t="str">
            <v>7.90</v>
          </cell>
          <cell r="F311" t="str">
            <v>7.90</v>
          </cell>
        </row>
        <row r="312">
          <cell r="A312" t="str">
            <v>THAI</v>
          </cell>
          <cell r="B312" t="str">
            <v>&lt;SP, NP, NC&gt;</v>
          </cell>
          <cell r="C312" t="str">
            <v>-</v>
          </cell>
          <cell r="D312" t="str">
            <v>-</v>
          </cell>
          <cell r="E312" t="str">
            <v>-</v>
          </cell>
          <cell r="F312" t="str">
            <v>-</v>
          </cell>
        </row>
        <row r="313">
          <cell r="A313" t="str">
            <v>TSTE</v>
          </cell>
          <cell r="C313" t="str">
            <v>7.50</v>
          </cell>
          <cell r="D313" t="str">
            <v>7.85</v>
          </cell>
          <cell r="E313" t="str">
            <v>7.50</v>
          </cell>
          <cell r="F313" t="str">
            <v>7.85</v>
          </cell>
        </row>
        <row r="314">
          <cell r="A314" t="str">
            <v>TTA</v>
          </cell>
          <cell r="C314" t="str">
            <v>7.75</v>
          </cell>
          <cell r="D314" t="str">
            <v>7.85</v>
          </cell>
          <cell r="E314" t="str">
            <v>7.70</v>
          </cell>
          <cell r="F314" t="str">
            <v>7.75</v>
          </cell>
        </row>
        <row r="315">
          <cell r="A315" t="str">
            <v>WICE</v>
          </cell>
          <cell r="C315" t="str">
            <v>10.50</v>
          </cell>
          <cell r="D315" t="str">
            <v>10.50</v>
          </cell>
          <cell r="E315" t="str">
            <v>10.30</v>
          </cell>
          <cell r="F315" t="str">
            <v>10.50</v>
          </cell>
        </row>
        <row r="316">
          <cell r="A316" t="str">
            <v>BWG</v>
          </cell>
          <cell r="C316" t="str">
            <v>1.03</v>
          </cell>
          <cell r="D316" t="str">
            <v>1.05</v>
          </cell>
          <cell r="E316" t="str">
            <v>0.99</v>
          </cell>
          <cell r="F316" t="str">
            <v>1.01</v>
          </cell>
        </row>
        <row r="317">
          <cell r="A317" t="str">
            <v>GENCO</v>
          </cell>
          <cell r="C317" t="str">
            <v>0.74</v>
          </cell>
          <cell r="D317" t="str">
            <v>0.76</v>
          </cell>
          <cell r="E317" t="str">
            <v>0.74</v>
          </cell>
          <cell r="F317" t="str">
            <v>0.74</v>
          </cell>
        </row>
        <row r="318">
          <cell r="A318" t="str">
            <v>PRO</v>
          </cell>
          <cell r="B318" t="str">
            <v>&lt;SP, NC&gt;</v>
          </cell>
          <cell r="C318" t="str">
            <v>-</v>
          </cell>
          <cell r="D318" t="str">
            <v>-</v>
          </cell>
          <cell r="E318" t="str">
            <v>-</v>
          </cell>
          <cell r="F318" t="str">
            <v>-</v>
          </cell>
        </row>
        <row r="319">
          <cell r="A319" t="str">
            <v>SISB</v>
          </cell>
          <cell r="C319" t="str">
            <v>25.75</v>
          </cell>
          <cell r="D319" t="str">
            <v>25.75</v>
          </cell>
          <cell r="E319" t="str">
            <v>25.00</v>
          </cell>
          <cell r="F319" t="str">
            <v>25.25</v>
          </cell>
        </row>
        <row r="320">
          <cell r="A320" t="str">
            <v>SO</v>
          </cell>
          <cell r="C320" t="str">
            <v>9.35</v>
          </cell>
          <cell r="D320" t="str">
            <v>9.35</v>
          </cell>
          <cell r="E320" t="str">
            <v>9.30</v>
          </cell>
          <cell r="F320" t="str">
            <v>9.30</v>
          </cell>
        </row>
        <row r="321">
          <cell r="A321" t="str">
            <v>B52</v>
          </cell>
          <cell r="C321" t="str">
            <v>2.18</v>
          </cell>
          <cell r="D321" t="str">
            <v>2.18</v>
          </cell>
          <cell r="E321" t="str">
            <v>2.06</v>
          </cell>
          <cell r="F321" t="str">
            <v>2.12</v>
          </cell>
        </row>
        <row r="322">
          <cell r="A322" t="str">
            <v>BEAUTY</v>
          </cell>
          <cell r="C322" t="str">
            <v>1.37</v>
          </cell>
          <cell r="D322" t="str">
            <v>1.39</v>
          </cell>
          <cell r="E322" t="str">
            <v>1.36</v>
          </cell>
          <cell r="F322" t="str">
            <v>1.37</v>
          </cell>
        </row>
        <row r="323">
          <cell r="A323" t="str">
            <v>BIG</v>
          </cell>
          <cell r="C323" t="str">
            <v>0.68</v>
          </cell>
          <cell r="D323" t="str">
            <v>0.68</v>
          </cell>
          <cell r="E323" t="str">
            <v>0.67</v>
          </cell>
          <cell r="F323" t="str">
            <v>0.67</v>
          </cell>
        </row>
        <row r="324">
          <cell r="A324" t="str">
            <v>BJC</v>
          </cell>
          <cell r="C324" t="str">
            <v>37.50</v>
          </cell>
          <cell r="D324" t="str">
            <v>37.75</v>
          </cell>
          <cell r="E324" t="str">
            <v>37.00</v>
          </cell>
          <cell r="F324" t="str">
            <v>37.50</v>
          </cell>
        </row>
        <row r="325">
          <cell r="A325" t="str">
            <v>COM7</v>
          </cell>
          <cell r="C325" t="str">
            <v>29.25</v>
          </cell>
          <cell r="D325" t="str">
            <v>30.75</v>
          </cell>
          <cell r="E325" t="str">
            <v>29.00</v>
          </cell>
          <cell r="F325" t="str">
            <v>30.75</v>
          </cell>
        </row>
        <row r="326">
          <cell r="A326" t="str">
            <v>CPALL</v>
          </cell>
          <cell r="C326" t="str">
            <v>64.50</v>
          </cell>
          <cell r="D326" t="str">
            <v>65.50</v>
          </cell>
          <cell r="E326" t="str">
            <v>64.25</v>
          </cell>
          <cell r="F326" t="str">
            <v>65.50</v>
          </cell>
        </row>
        <row r="327">
          <cell r="A327" t="str">
            <v>CPW</v>
          </cell>
          <cell r="C327" t="str">
            <v>3.80</v>
          </cell>
          <cell r="D327" t="str">
            <v>3.96</v>
          </cell>
          <cell r="E327" t="str">
            <v>3.80</v>
          </cell>
          <cell r="F327" t="str">
            <v>3.88</v>
          </cell>
        </row>
        <row r="328">
          <cell r="A328" t="str">
            <v>CRC</v>
          </cell>
          <cell r="C328" t="str">
            <v>44.25</v>
          </cell>
          <cell r="D328" t="str">
            <v>45.25</v>
          </cell>
          <cell r="E328" t="str">
            <v>44.25</v>
          </cell>
          <cell r="F328" t="str">
            <v>45.00</v>
          </cell>
        </row>
        <row r="329">
          <cell r="A329" t="str">
            <v>CSS</v>
          </cell>
          <cell r="C329" t="str">
            <v>1.52</v>
          </cell>
          <cell r="D329" t="str">
            <v>1.53</v>
          </cell>
          <cell r="E329" t="str">
            <v>1.52</v>
          </cell>
          <cell r="F329" t="str">
            <v>1.53</v>
          </cell>
        </row>
        <row r="330">
          <cell r="A330" t="str">
            <v>DOHOME</v>
          </cell>
          <cell r="C330" t="str">
            <v>13.90</v>
          </cell>
          <cell r="D330" t="str">
            <v>14.40</v>
          </cell>
          <cell r="E330" t="str">
            <v>13.90</v>
          </cell>
          <cell r="F330" t="str">
            <v>14.30</v>
          </cell>
        </row>
        <row r="331">
          <cell r="A331" t="str">
            <v>FN</v>
          </cell>
          <cell r="C331" t="str">
            <v>2.00</v>
          </cell>
          <cell r="D331" t="str">
            <v>2.00</v>
          </cell>
          <cell r="E331" t="str">
            <v>1.99</v>
          </cell>
          <cell r="F331" t="str">
            <v>1.99</v>
          </cell>
        </row>
        <row r="332">
          <cell r="A332" t="str">
            <v>FTE</v>
          </cell>
          <cell r="C332" t="str">
            <v>1.48</v>
          </cell>
          <cell r="D332" t="str">
            <v>1.49</v>
          </cell>
          <cell r="E332" t="str">
            <v>1.48</v>
          </cell>
          <cell r="F332" t="str">
            <v>1.49</v>
          </cell>
        </row>
        <row r="333">
          <cell r="A333" t="str">
            <v>GLOBAL</v>
          </cell>
          <cell r="C333" t="str">
            <v>19.00</v>
          </cell>
          <cell r="D333" t="str">
            <v>19.70</v>
          </cell>
          <cell r="E333" t="str">
            <v>19.00</v>
          </cell>
          <cell r="F333" t="str">
            <v>19.60</v>
          </cell>
        </row>
        <row r="334">
          <cell r="A334" t="str">
            <v>HMPRO</v>
          </cell>
          <cell r="C334" t="str">
            <v>14.70</v>
          </cell>
          <cell r="D334" t="str">
            <v>15.10</v>
          </cell>
          <cell r="E334" t="str">
            <v>14.70</v>
          </cell>
          <cell r="F334" t="str">
            <v>15.00</v>
          </cell>
        </row>
        <row r="335">
          <cell r="A335" t="str">
            <v>ICC</v>
          </cell>
          <cell r="C335" t="str">
            <v>-</v>
          </cell>
          <cell r="D335" t="str">
            <v>-</v>
          </cell>
          <cell r="E335" t="str">
            <v>-</v>
          </cell>
          <cell r="F335" t="str">
            <v>-</v>
          </cell>
        </row>
        <row r="336">
          <cell r="A336" t="str">
            <v>ILM</v>
          </cell>
          <cell r="C336" t="str">
            <v>18.00</v>
          </cell>
          <cell r="D336" t="str">
            <v>18.30</v>
          </cell>
          <cell r="E336" t="str">
            <v>18.00</v>
          </cell>
          <cell r="F336" t="str">
            <v>18.10</v>
          </cell>
        </row>
        <row r="337">
          <cell r="A337" t="str">
            <v>IT</v>
          </cell>
          <cell r="C337" t="str">
            <v>5.30</v>
          </cell>
          <cell r="D337" t="str">
            <v>5.45</v>
          </cell>
          <cell r="E337" t="str">
            <v>5.30</v>
          </cell>
          <cell r="F337" t="str">
            <v>5.40</v>
          </cell>
        </row>
        <row r="338">
          <cell r="A338" t="str">
            <v>KAMART</v>
          </cell>
          <cell r="C338" t="str">
            <v>7.85</v>
          </cell>
          <cell r="D338" t="str">
            <v>8.25</v>
          </cell>
          <cell r="E338" t="str">
            <v>7.85</v>
          </cell>
          <cell r="F338" t="str">
            <v>8.10</v>
          </cell>
        </row>
        <row r="339">
          <cell r="A339" t="str">
            <v>LOXLEY</v>
          </cell>
          <cell r="C339" t="str">
            <v>2.14</v>
          </cell>
          <cell r="D339" t="str">
            <v>2.16</v>
          </cell>
          <cell r="E339" t="str">
            <v>2.14</v>
          </cell>
          <cell r="F339" t="str">
            <v>2.16</v>
          </cell>
        </row>
        <row r="340">
          <cell r="A340" t="str">
            <v>MAKRO</v>
          </cell>
          <cell r="C340" t="str">
            <v>40.25</v>
          </cell>
          <cell r="D340" t="str">
            <v>41.00</v>
          </cell>
          <cell r="E340" t="str">
            <v>39.75</v>
          </cell>
          <cell r="F340" t="str">
            <v>40.75</v>
          </cell>
        </row>
        <row r="341">
          <cell r="A341" t="str">
            <v>MC</v>
          </cell>
          <cell r="C341" t="str">
            <v>11.90</v>
          </cell>
          <cell r="D341" t="str">
            <v>12.00</v>
          </cell>
          <cell r="E341" t="str">
            <v>11.80</v>
          </cell>
          <cell r="F341" t="str">
            <v>12.00</v>
          </cell>
        </row>
        <row r="342">
          <cell r="A342" t="str">
            <v>MEGA</v>
          </cell>
          <cell r="C342" t="str">
            <v>48.00</v>
          </cell>
          <cell r="D342" t="str">
            <v>48.75</v>
          </cell>
          <cell r="E342" t="str">
            <v>48.00</v>
          </cell>
          <cell r="F342" t="str">
            <v>48.50</v>
          </cell>
        </row>
        <row r="343">
          <cell r="A343" t="str">
            <v>MIDA</v>
          </cell>
          <cell r="C343" t="str">
            <v>0.46</v>
          </cell>
          <cell r="D343" t="str">
            <v>0.46</v>
          </cell>
          <cell r="E343" t="str">
            <v>0.46</v>
          </cell>
          <cell r="F343" t="str">
            <v>0.46</v>
          </cell>
        </row>
        <row r="344">
          <cell r="A344" t="str">
            <v>MOSHI</v>
          </cell>
          <cell r="C344" t="str">
            <v>44.25</v>
          </cell>
          <cell r="D344" t="str">
            <v>45.75</v>
          </cell>
          <cell r="E344" t="str">
            <v>42.75</v>
          </cell>
          <cell r="F344" t="str">
            <v>43.25</v>
          </cell>
        </row>
        <row r="345">
          <cell r="A345" t="str">
            <v>RS</v>
          </cell>
          <cell r="C345" t="str">
            <v>16.00</v>
          </cell>
          <cell r="D345" t="str">
            <v>16.10</v>
          </cell>
          <cell r="E345" t="str">
            <v>15.50</v>
          </cell>
          <cell r="F345" t="str">
            <v>15.60</v>
          </cell>
        </row>
        <row r="346">
          <cell r="A346" t="str">
            <v>RSP</v>
          </cell>
          <cell r="C346" t="str">
            <v>2.60</v>
          </cell>
          <cell r="D346" t="str">
            <v>2.62</v>
          </cell>
          <cell r="E346" t="str">
            <v>2.54</v>
          </cell>
          <cell r="F346" t="str">
            <v>2.60</v>
          </cell>
        </row>
        <row r="347">
          <cell r="A347" t="str">
            <v>SABUY</v>
          </cell>
          <cell r="C347" t="str">
            <v>12.10</v>
          </cell>
          <cell r="D347" t="str">
            <v>12.20</v>
          </cell>
          <cell r="E347" t="str">
            <v>11.90</v>
          </cell>
          <cell r="F347" t="str">
            <v>12.10</v>
          </cell>
        </row>
        <row r="348">
          <cell r="A348" t="str">
            <v>SCM</v>
          </cell>
          <cell r="C348" t="str">
            <v>5.70</v>
          </cell>
          <cell r="D348" t="str">
            <v>5.70</v>
          </cell>
          <cell r="E348" t="str">
            <v>5.65</v>
          </cell>
          <cell r="F348" t="str">
            <v>5.70</v>
          </cell>
        </row>
        <row r="349">
          <cell r="A349" t="str">
            <v>SINGER</v>
          </cell>
          <cell r="C349" t="str">
            <v>21.50</v>
          </cell>
          <cell r="D349" t="str">
            <v>21.80</v>
          </cell>
          <cell r="E349" t="str">
            <v>20.70</v>
          </cell>
          <cell r="F349" t="str">
            <v>21.40</v>
          </cell>
        </row>
        <row r="350">
          <cell r="A350" t="str">
            <v>SPC</v>
          </cell>
          <cell r="C350" t="str">
            <v>63.50</v>
          </cell>
          <cell r="D350" t="str">
            <v>63.50</v>
          </cell>
          <cell r="E350" t="str">
            <v>63.50</v>
          </cell>
          <cell r="F350" t="str">
            <v>63.50</v>
          </cell>
        </row>
        <row r="351">
          <cell r="A351" t="str">
            <v>SPI</v>
          </cell>
          <cell r="C351" t="str">
            <v>65.50</v>
          </cell>
          <cell r="D351" t="str">
            <v>65.50</v>
          </cell>
          <cell r="E351" t="str">
            <v>65.50</v>
          </cell>
          <cell r="F351" t="str">
            <v>65.50</v>
          </cell>
        </row>
        <row r="352">
          <cell r="A352" t="str">
            <v>SVT</v>
          </cell>
          <cell r="C352" t="str">
            <v>3.40</v>
          </cell>
          <cell r="D352" t="str">
            <v>3.62</v>
          </cell>
          <cell r="E352" t="str">
            <v>3.40</v>
          </cell>
          <cell r="F352" t="str">
            <v>3.60</v>
          </cell>
        </row>
        <row r="353">
          <cell r="A353" t="str">
            <v>AMARIN</v>
          </cell>
          <cell r="C353" t="str">
            <v>6.95</v>
          </cell>
          <cell r="D353" t="str">
            <v>7.00</v>
          </cell>
          <cell r="E353" t="str">
            <v>6.90</v>
          </cell>
          <cell r="F353" t="str">
            <v>7.00</v>
          </cell>
        </row>
        <row r="354">
          <cell r="A354" t="str">
            <v>AQUA</v>
          </cell>
          <cell r="C354" t="str">
            <v>0.67</v>
          </cell>
          <cell r="D354" t="str">
            <v>0.68</v>
          </cell>
          <cell r="E354" t="str">
            <v>0.66</v>
          </cell>
          <cell r="F354" t="str">
            <v>0.67</v>
          </cell>
        </row>
        <row r="355">
          <cell r="A355" t="str">
            <v>AS</v>
          </cell>
          <cell r="C355" t="str">
            <v>13.70</v>
          </cell>
          <cell r="D355" t="str">
            <v>13.80</v>
          </cell>
          <cell r="E355" t="str">
            <v>13.50</v>
          </cell>
          <cell r="F355" t="str">
            <v>13.70</v>
          </cell>
        </row>
        <row r="356">
          <cell r="A356" t="str">
            <v>BEC</v>
          </cell>
          <cell r="C356" t="str">
            <v>9.55</v>
          </cell>
          <cell r="D356" t="str">
            <v>9.55</v>
          </cell>
          <cell r="E356" t="str">
            <v>9.35</v>
          </cell>
          <cell r="F356" t="str">
            <v>9.55</v>
          </cell>
        </row>
        <row r="357">
          <cell r="A357" t="str">
            <v>FE</v>
          </cell>
          <cell r="C357" t="str">
            <v>-</v>
          </cell>
          <cell r="D357" t="str">
            <v>-</v>
          </cell>
          <cell r="E357" t="str">
            <v>-</v>
          </cell>
          <cell r="F357" t="str">
            <v>-</v>
          </cell>
        </row>
        <row r="358">
          <cell r="A358" t="str">
            <v>GPI</v>
          </cell>
          <cell r="C358" t="str">
            <v>1.74</v>
          </cell>
          <cell r="D358" t="str">
            <v>1.74</v>
          </cell>
          <cell r="E358" t="str">
            <v>1.73</v>
          </cell>
          <cell r="F358" t="str">
            <v>1.74</v>
          </cell>
        </row>
        <row r="359">
          <cell r="A359" t="str">
            <v>GRAMMY</v>
          </cell>
          <cell r="C359" t="str">
            <v>10.30</v>
          </cell>
          <cell r="D359" t="str">
            <v>10.30</v>
          </cell>
          <cell r="E359" t="str">
            <v>10.20</v>
          </cell>
          <cell r="F359" t="str">
            <v>10.30</v>
          </cell>
        </row>
        <row r="360">
          <cell r="A360" t="str">
            <v>JKN</v>
          </cell>
          <cell r="C360" t="str">
            <v>3.18</v>
          </cell>
          <cell r="D360" t="str">
            <v>3.20</v>
          </cell>
          <cell r="E360" t="str">
            <v>3.14</v>
          </cell>
          <cell r="F360" t="str">
            <v>3.16</v>
          </cell>
        </row>
        <row r="361">
          <cell r="A361" t="str">
            <v>MACO</v>
          </cell>
          <cell r="C361" t="str">
            <v>0.59</v>
          </cell>
          <cell r="D361" t="str">
            <v>0.59</v>
          </cell>
          <cell r="E361" t="str">
            <v>0.57</v>
          </cell>
          <cell r="F361" t="str">
            <v>0.58</v>
          </cell>
        </row>
        <row r="362">
          <cell r="A362" t="str">
            <v>MAJOR</v>
          </cell>
          <cell r="C362" t="str">
            <v>18.20</v>
          </cell>
          <cell r="D362" t="str">
            <v>18.20</v>
          </cell>
          <cell r="E362" t="str">
            <v>17.90</v>
          </cell>
          <cell r="F362" t="str">
            <v>18.00</v>
          </cell>
        </row>
        <row r="363">
          <cell r="A363" t="str">
            <v>MATCH</v>
          </cell>
          <cell r="C363" t="str">
            <v>1.96</v>
          </cell>
          <cell r="D363" t="str">
            <v>1.99</v>
          </cell>
          <cell r="E363" t="str">
            <v>1.94</v>
          </cell>
          <cell r="F363" t="str">
            <v>1.95</v>
          </cell>
        </row>
        <row r="364">
          <cell r="A364" t="str">
            <v>MATI</v>
          </cell>
          <cell r="C364" t="str">
            <v>7.90</v>
          </cell>
          <cell r="D364" t="str">
            <v>8.00</v>
          </cell>
          <cell r="E364" t="str">
            <v>7.90</v>
          </cell>
          <cell r="F364" t="str">
            <v>8.00</v>
          </cell>
        </row>
        <row r="365">
          <cell r="A365" t="str">
            <v>MCOT</v>
          </cell>
          <cell r="C365" t="str">
            <v>4.72</v>
          </cell>
          <cell r="D365" t="str">
            <v>4.74</v>
          </cell>
          <cell r="E365" t="str">
            <v>4.72</v>
          </cell>
          <cell r="F365" t="str">
            <v>4.74</v>
          </cell>
        </row>
        <row r="366">
          <cell r="A366" t="str">
            <v>MONO</v>
          </cell>
          <cell r="C366" t="str">
            <v>1.73</v>
          </cell>
          <cell r="D366" t="str">
            <v>1.77</v>
          </cell>
          <cell r="E366" t="str">
            <v>1.71</v>
          </cell>
          <cell r="F366" t="str">
            <v>1.76</v>
          </cell>
        </row>
        <row r="367">
          <cell r="A367" t="str">
            <v>MPIC</v>
          </cell>
          <cell r="C367" t="str">
            <v>2.18</v>
          </cell>
          <cell r="D367" t="str">
            <v>2.26</v>
          </cell>
          <cell r="E367" t="str">
            <v>2.10</v>
          </cell>
          <cell r="F367" t="str">
            <v>2.12</v>
          </cell>
        </row>
        <row r="368">
          <cell r="A368" t="str">
            <v>NATION</v>
          </cell>
          <cell r="B368" t="str">
            <v>&lt;C&gt;</v>
          </cell>
          <cell r="C368" t="str">
            <v>0.11</v>
          </cell>
          <cell r="D368" t="str">
            <v>0.11</v>
          </cell>
          <cell r="E368" t="str">
            <v>0.10</v>
          </cell>
          <cell r="F368" t="str">
            <v>0.11</v>
          </cell>
        </row>
        <row r="369">
          <cell r="A369" t="str">
            <v>ONEE</v>
          </cell>
          <cell r="C369" t="str">
            <v>7.70</v>
          </cell>
          <cell r="D369" t="str">
            <v>7.80</v>
          </cell>
          <cell r="E369" t="str">
            <v>7.55</v>
          </cell>
          <cell r="F369" t="str">
            <v>7.60</v>
          </cell>
        </row>
        <row r="370">
          <cell r="A370" t="str">
            <v>PLANB</v>
          </cell>
          <cell r="C370" t="str">
            <v>9.35</v>
          </cell>
          <cell r="D370" t="str">
            <v>9.65</v>
          </cell>
          <cell r="E370" t="str">
            <v>9.30</v>
          </cell>
          <cell r="F370" t="str">
            <v>9.60</v>
          </cell>
        </row>
        <row r="371">
          <cell r="A371" t="str">
            <v>POST</v>
          </cell>
          <cell r="B371" t="str">
            <v>&lt;SP, NC&gt;</v>
          </cell>
          <cell r="C371" t="str">
            <v>-</v>
          </cell>
          <cell r="D371" t="str">
            <v>-</v>
          </cell>
          <cell r="E371" t="str">
            <v>-</v>
          </cell>
          <cell r="F371" t="str">
            <v>-</v>
          </cell>
        </row>
        <row r="372">
          <cell r="A372" t="str">
            <v>PRAKIT</v>
          </cell>
          <cell r="C372" t="str">
            <v>12.90</v>
          </cell>
          <cell r="D372" t="str">
            <v>12.90</v>
          </cell>
          <cell r="E372" t="str">
            <v>12.90</v>
          </cell>
          <cell r="F372" t="str">
            <v>12.90</v>
          </cell>
        </row>
        <row r="373">
          <cell r="A373" t="str">
            <v>PTECH</v>
          </cell>
          <cell r="C373" t="str">
            <v>21.00</v>
          </cell>
          <cell r="D373" t="str">
            <v>22.30</v>
          </cell>
          <cell r="E373" t="str">
            <v>21.00</v>
          </cell>
          <cell r="F373" t="str">
            <v>22.00</v>
          </cell>
        </row>
        <row r="374">
          <cell r="A374" t="str">
            <v>SE-ED</v>
          </cell>
          <cell r="C374" t="str">
            <v>2.24</v>
          </cell>
          <cell r="D374" t="str">
            <v>2.24</v>
          </cell>
          <cell r="E374" t="str">
            <v>2.22</v>
          </cell>
          <cell r="F374" t="str">
            <v>2.22</v>
          </cell>
        </row>
        <row r="375">
          <cell r="A375" t="str">
            <v>TKS</v>
          </cell>
          <cell r="C375" t="str">
            <v>13.00</v>
          </cell>
          <cell r="D375" t="str">
            <v>13.70</v>
          </cell>
          <cell r="E375" t="str">
            <v>12.80</v>
          </cell>
          <cell r="F375" t="str">
            <v>13.60</v>
          </cell>
        </row>
        <row r="376">
          <cell r="A376" t="str">
            <v>VGI</v>
          </cell>
          <cell r="C376" t="str">
            <v>4.46</v>
          </cell>
          <cell r="D376" t="str">
            <v>4.56</v>
          </cell>
          <cell r="E376" t="str">
            <v>4.42</v>
          </cell>
          <cell r="F376" t="str">
            <v>4.56</v>
          </cell>
        </row>
        <row r="377">
          <cell r="A377" t="str">
            <v>WAVE</v>
          </cell>
          <cell r="B377" t="str">
            <v>&lt;C&gt;</v>
          </cell>
          <cell r="C377" t="str">
            <v>0.22</v>
          </cell>
          <cell r="D377" t="str">
            <v>0.23</v>
          </cell>
          <cell r="E377" t="str">
            <v>0.21</v>
          </cell>
          <cell r="F377" t="str">
            <v>0.22</v>
          </cell>
        </row>
        <row r="378">
          <cell r="A378" t="str">
            <v>WORK</v>
          </cell>
          <cell r="C378" t="str">
            <v>17.90</v>
          </cell>
          <cell r="D378" t="str">
            <v>18.00</v>
          </cell>
          <cell r="E378" t="str">
            <v>17.90</v>
          </cell>
          <cell r="F378" t="str">
            <v>17.90</v>
          </cell>
        </row>
        <row r="379">
          <cell r="A379" t="str">
            <v>2S</v>
          </cell>
          <cell r="C379" t="str">
            <v>3.26</v>
          </cell>
          <cell r="D379" t="str">
            <v>3.28</v>
          </cell>
          <cell r="E379" t="str">
            <v>3.24</v>
          </cell>
          <cell r="F379" t="str">
            <v>3.26</v>
          </cell>
        </row>
        <row r="380">
          <cell r="A380" t="str">
            <v>AMC</v>
          </cell>
          <cell r="C380" t="str">
            <v>2.98</v>
          </cell>
          <cell r="D380" t="str">
            <v>3.02</v>
          </cell>
          <cell r="E380" t="str">
            <v>2.96</v>
          </cell>
          <cell r="F380" t="str">
            <v>3.00</v>
          </cell>
        </row>
        <row r="381">
          <cell r="A381" t="str">
            <v>BSBM</v>
          </cell>
          <cell r="C381" t="str">
            <v>0.94</v>
          </cell>
          <cell r="D381" t="str">
            <v>0.95</v>
          </cell>
          <cell r="E381" t="str">
            <v>0.93</v>
          </cell>
          <cell r="F381" t="str">
            <v>0.95</v>
          </cell>
        </row>
        <row r="382">
          <cell r="A382" t="str">
            <v>CEN</v>
          </cell>
          <cell r="C382" t="str">
            <v>2.94</v>
          </cell>
          <cell r="D382" t="str">
            <v>2.98</v>
          </cell>
          <cell r="E382" t="str">
            <v>2.94</v>
          </cell>
          <cell r="F382" t="str">
            <v>2.98</v>
          </cell>
        </row>
        <row r="383">
          <cell r="A383" t="str">
            <v>CITY</v>
          </cell>
          <cell r="C383" t="str">
            <v>-</v>
          </cell>
          <cell r="D383" t="str">
            <v>-</v>
          </cell>
          <cell r="E383" t="str">
            <v>-</v>
          </cell>
          <cell r="F383" t="str">
            <v>-</v>
          </cell>
        </row>
        <row r="384">
          <cell r="A384" t="str">
            <v>CSP</v>
          </cell>
          <cell r="C384" t="str">
            <v>1.30</v>
          </cell>
          <cell r="D384" t="str">
            <v>1.32</v>
          </cell>
          <cell r="E384" t="str">
            <v>1.30</v>
          </cell>
          <cell r="F384" t="str">
            <v>1.31</v>
          </cell>
        </row>
        <row r="385">
          <cell r="A385" t="str">
            <v>GJS</v>
          </cell>
          <cell r="C385" t="str">
            <v>0.35</v>
          </cell>
          <cell r="D385" t="str">
            <v>0.36</v>
          </cell>
          <cell r="E385" t="str">
            <v>0.35</v>
          </cell>
          <cell r="F385" t="str">
            <v>0.35</v>
          </cell>
        </row>
        <row r="386">
          <cell r="A386" t="str">
            <v>GSTEEL</v>
          </cell>
          <cell r="B386" t="str">
            <v>&lt;SP, NC&gt;</v>
          </cell>
          <cell r="C386" t="str">
            <v>-</v>
          </cell>
          <cell r="D386" t="str">
            <v>-</v>
          </cell>
          <cell r="E386" t="str">
            <v>-</v>
          </cell>
          <cell r="F386" t="str">
            <v>-</v>
          </cell>
        </row>
        <row r="387">
          <cell r="A387" t="str">
            <v>INOX</v>
          </cell>
          <cell r="C387" t="str">
            <v>0.98</v>
          </cell>
          <cell r="D387" t="str">
            <v>1.00</v>
          </cell>
          <cell r="E387" t="str">
            <v>0.98</v>
          </cell>
          <cell r="F387" t="str">
            <v>1.00</v>
          </cell>
        </row>
        <row r="388">
          <cell r="A388" t="str">
            <v>LHK</v>
          </cell>
          <cell r="C388" t="str">
            <v>4.94</v>
          </cell>
          <cell r="D388" t="str">
            <v>4.98</v>
          </cell>
          <cell r="E388" t="str">
            <v>4.92</v>
          </cell>
          <cell r="F388" t="str">
            <v>4.98</v>
          </cell>
        </row>
        <row r="389">
          <cell r="A389" t="str">
            <v>MCS</v>
          </cell>
          <cell r="C389" t="str">
            <v>9.95</v>
          </cell>
          <cell r="D389" t="str">
            <v>10.10</v>
          </cell>
          <cell r="E389" t="str">
            <v>9.95</v>
          </cell>
          <cell r="F389" t="str">
            <v>10.00</v>
          </cell>
        </row>
        <row r="390">
          <cell r="A390" t="str">
            <v>MILL</v>
          </cell>
          <cell r="C390" t="str">
            <v>0.78</v>
          </cell>
          <cell r="D390" t="str">
            <v>0.78</v>
          </cell>
          <cell r="E390" t="str">
            <v>0.77</v>
          </cell>
          <cell r="F390" t="str">
            <v>0.78</v>
          </cell>
        </row>
        <row r="391">
          <cell r="A391" t="str">
            <v>PAP</v>
          </cell>
          <cell r="C391" t="str">
            <v>3.84</v>
          </cell>
          <cell r="D391" t="str">
            <v>3.84</v>
          </cell>
          <cell r="E391" t="str">
            <v>3.82</v>
          </cell>
          <cell r="F391" t="str">
            <v>3.82</v>
          </cell>
        </row>
        <row r="392">
          <cell r="A392" t="str">
            <v>PERM</v>
          </cell>
          <cell r="C392" t="str">
            <v>1.17</v>
          </cell>
          <cell r="D392" t="str">
            <v>1.19</v>
          </cell>
          <cell r="E392" t="str">
            <v>1.16</v>
          </cell>
          <cell r="F392" t="str">
            <v>1.17</v>
          </cell>
        </row>
        <row r="393">
          <cell r="A393" t="str">
            <v>SAM</v>
          </cell>
          <cell r="C393" t="str">
            <v>0.82</v>
          </cell>
          <cell r="D393" t="str">
            <v>0.83</v>
          </cell>
          <cell r="E393" t="str">
            <v>0.81</v>
          </cell>
          <cell r="F393" t="str">
            <v>0.82</v>
          </cell>
        </row>
        <row r="394">
          <cell r="A394" t="str">
            <v>SMIT</v>
          </cell>
          <cell r="C394" t="str">
            <v>5.00</v>
          </cell>
          <cell r="D394" t="str">
            <v>5.05</v>
          </cell>
          <cell r="E394" t="str">
            <v>4.98</v>
          </cell>
          <cell r="F394" t="str">
            <v>5.00</v>
          </cell>
        </row>
        <row r="395">
          <cell r="A395" t="str">
            <v>SSSC</v>
          </cell>
          <cell r="C395" t="str">
            <v>3.16</v>
          </cell>
          <cell r="D395" t="str">
            <v>3.16</v>
          </cell>
          <cell r="E395" t="str">
            <v>3.16</v>
          </cell>
          <cell r="F395" t="str">
            <v>3.16</v>
          </cell>
        </row>
        <row r="396">
          <cell r="A396" t="str">
            <v>TGPRO</v>
          </cell>
          <cell r="C396" t="str">
            <v>0.26</v>
          </cell>
          <cell r="D396" t="str">
            <v>0.27</v>
          </cell>
          <cell r="E396" t="str">
            <v>0.26</v>
          </cell>
          <cell r="F396" t="str">
            <v>0.26</v>
          </cell>
        </row>
        <row r="397">
          <cell r="A397" t="str">
            <v>THE</v>
          </cell>
          <cell r="C397" t="str">
            <v>1.57</v>
          </cell>
          <cell r="D397" t="str">
            <v>1.69</v>
          </cell>
          <cell r="E397" t="str">
            <v>1.57</v>
          </cell>
          <cell r="F397" t="str">
            <v>1.58</v>
          </cell>
        </row>
        <row r="398">
          <cell r="A398" t="str">
            <v>TMT</v>
          </cell>
          <cell r="C398" t="str">
            <v>8.15</v>
          </cell>
          <cell r="D398" t="str">
            <v>8.15</v>
          </cell>
          <cell r="E398" t="str">
            <v>8.00</v>
          </cell>
          <cell r="F398" t="str">
            <v>8.00</v>
          </cell>
        </row>
        <row r="399">
          <cell r="A399" t="str">
            <v>TSTH</v>
          </cell>
          <cell r="C399" t="str">
            <v>1.11</v>
          </cell>
          <cell r="D399" t="str">
            <v>1.14</v>
          </cell>
          <cell r="E399" t="str">
            <v>1.11</v>
          </cell>
          <cell r="F399" t="str">
            <v>1.11</v>
          </cell>
        </row>
        <row r="400">
          <cell r="A400" t="str">
            <v>TWP</v>
          </cell>
          <cell r="C400" t="str">
            <v>2.82</v>
          </cell>
          <cell r="D400" t="str">
            <v>2.86</v>
          </cell>
          <cell r="E400" t="str">
            <v>2.82</v>
          </cell>
          <cell r="F400" t="str">
            <v>2.86</v>
          </cell>
        </row>
        <row r="401">
          <cell r="A401" t="str">
            <v>TYCN</v>
          </cell>
          <cell r="C401" t="str">
            <v>2.76</v>
          </cell>
          <cell r="D401" t="str">
            <v>2.78</v>
          </cell>
          <cell r="E401" t="str">
            <v>2.74</v>
          </cell>
          <cell r="F401" t="str">
            <v>2.76</v>
          </cell>
        </row>
        <row r="402">
          <cell r="A402" t="str">
            <v>UTP</v>
          </cell>
          <cell r="C402">
            <v>15</v>
          </cell>
          <cell r="D402">
            <v>15.1</v>
          </cell>
          <cell r="E402">
            <v>15</v>
          </cell>
          <cell r="F402">
            <v>15</v>
          </cell>
        </row>
        <row r="403">
          <cell r="A403" t="str">
            <v>AJ</v>
          </cell>
          <cell r="C403" t="str">
            <v>11.60</v>
          </cell>
          <cell r="D403" t="str">
            <v>11.70</v>
          </cell>
          <cell r="E403" t="str">
            <v>11.50</v>
          </cell>
          <cell r="F403" t="str">
            <v>11.60</v>
          </cell>
        </row>
        <row r="404">
          <cell r="A404" t="str">
            <v>ALUCON</v>
          </cell>
          <cell r="C404" t="str">
            <v>190.00</v>
          </cell>
          <cell r="D404" t="str">
            <v>190.00</v>
          </cell>
          <cell r="E404" t="str">
            <v>190.00</v>
          </cell>
          <cell r="F404" t="str">
            <v>190.00</v>
          </cell>
        </row>
        <row r="405">
          <cell r="A405" t="str">
            <v>BGC</v>
          </cell>
          <cell r="C405" t="str">
            <v>10.00</v>
          </cell>
          <cell r="D405" t="str">
            <v>10.10</v>
          </cell>
          <cell r="E405" t="str">
            <v>10.00</v>
          </cell>
          <cell r="F405" t="str">
            <v>10.10</v>
          </cell>
        </row>
        <row r="406">
          <cell r="A406" t="str">
            <v>CSC</v>
          </cell>
          <cell r="C406" t="str">
            <v>48.50</v>
          </cell>
          <cell r="D406" t="str">
            <v>48.50</v>
          </cell>
          <cell r="E406" t="str">
            <v>48.50</v>
          </cell>
          <cell r="F406" t="str">
            <v>48.50</v>
          </cell>
        </row>
        <row r="407">
          <cell r="A407" t="str">
            <v>NEP</v>
          </cell>
          <cell r="B407" t="str">
            <v>&lt;C&gt;</v>
          </cell>
          <cell r="C407" t="str">
            <v>0.27</v>
          </cell>
          <cell r="D407" t="str">
            <v>0.27</v>
          </cell>
          <cell r="E407" t="str">
            <v>0.26</v>
          </cell>
          <cell r="F407" t="str">
            <v>0.27</v>
          </cell>
        </row>
        <row r="408">
          <cell r="A408" t="str">
            <v>PTL</v>
          </cell>
          <cell r="C408" t="str">
            <v>20.40</v>
          </cell>
          <cell r="D408" t="str">
            <v>20.40</v>
          </cell>
          <cell r="E408" t="str">
            <v>19.60</v>
          </cell>
          <cell r="F408" t="str">
            <v>19.90</v>
          </cell>
        </row>
        <row r="409">
          <cell r="A409" t="str">
            <v>SCGP</v>
          </cell>
          <cell r="C409" t="str">
            <v>52.25</v>
          </cell>
          <cell r="D409" t="str">
            <v>52.75</v>
          </cell>
          <cell r="E409" t="str">
            <v>51.75</v>
          </cell>
          <cell r="F409" t="str">
            <v>52.75</v>
          </cell>
        </row>
        <row r="410">
          <cell r="A410" t="str">
            <v>SFLEX</v>
          </cell>
          <cell r="C410" t="str">
            <v>3.62</v>
          </cell>
          <cell r="D410" t="str">
            <v>3.64</v>
          </cell>
          <cell r="E410" t="str">
            <v>3.56</v>
          </cell>
          <cell r="F410" t="str">
            <v>3.62</v>
          </cell>
        </row>
        <row r="411">
          <cell r="A411" t="str">
            <v>SITHAI</v>
          </cell>
          <cell r="C411" t="str">
            <v>1.83</v>
          </cell>
          <cell r="D411" t="str">
            <v>1.84</v>
          </cell>
          <cell r="E411" t="str">
            <v>1.79</v>
          </cell>
          <cell r="F411" t="str">
            <v>1.83</v>
          </cell>
        </row>
        <row r="412">
          <cell r="A412" t="str">
            <v>SLP</v>
          </cell>
          <cell r="C412" t="str">
            <v>0.63</v>
          </cell>
          <cell r="D412" t="str">
            <v>0.63</v>
          </cell>
          <cell r="E412" t="str">
            <v>0.62</v>
          </cell>
          <cell r="F412" t="str">
            <v>0.63</v>
          </cell>
        </row>
        <row r="413">
          <cell r="A413" t="str">
            <v>SMPC</v>
          </cell>
          <cell r="C413" t="str">
            <v>12.10</v>
          </cell>
          <cell r="D413" t="str">
            <v>12.40</v>
          </cell>
          <cell r="E413" t="str">
            <v>12.10</v>
          </cell>
          <cell r="F413" t="str">
            <v>12.30</v>
          </cell>
        </row>
        <row r="414">
          <cell r="A414" t="str">
            <v>SPACK</v>
          </cell>
          <cell r="C414" t="str">
            <v>3.28</v>
          </cell>
          <cell r="D414" t="str">
            <v>3.38</v>
          </cell>
          <cell r="E414" t="str">
            <v>3.28</v>
          </cell>
          <cell r="F414" t="str">
            <v>3.36</v>
          </cell>
        </row>
        <row r="415">
          <cell r="A415" t="str">
            <v>TCOAT</v>
          </cell>
          <cell r="C415" t="str">
            <v>-</v>
          </cell>
          <cell r="D415" t="str">
            <v>-</v>
          </cell>
          <cell r="E415" t="str">
            <v>-</v>
          </cell>
          <cell r="F415" t="str">
            <v>-</v>
          </cell>
        </row>
        <row r="416">
          <cell r="A416" t="str">
            <v>TFI</v>
          </cell>
          <cell r="C416" t="str">
            <v>0.15</v>
          </cell>
          <cell r="D416" t="str">
            <v>0.16</v>
          </cell>
          <cell r="E416" t="str">
            <v>0.14</v>
          </cell>
          <cell r="F416" t="str">
            <v>0.16</v>
          </cell>
        </row>
        <row r="417">
          <cell r="A417" t="str">
            <v>THIP</v>
          </cell>
          <cell r="C417" t="str">
            <v>33.00</v>
          </cell>
          <cell r="D417" t="str">
            <v>33.75</v>
          </cell>
          <cell r="E417" t="str">
            <v>33.00</v>
          </cell>
          <cell r="F417" t="str">
            <v>33.50</v>
          </cell>
        </row>
        <row r="418">
          <cell r="A418" t="str">
            <v>TMD</v>
          </cell>
          <cell r="C418" t="str">
            <v>24.80</v>
          </cell>
          <cell r="D418" t="str">
            <v>24.90</v>
          </cell>
          <cell r="E418" t="str">
            <v>24.80</v>
          </cell>
          <cell r="F418" t="str">
            <v>24.90</v>
          </cell>
        </row>
        <row r="419">
          <cell r="A419" t="str">
            <v>TOPP</v>
          </cell>
          <cell r="C419" t="str">
            <v>-</v>
          </cell>
          <cell r="D419" t="str">
            <v>-</v>
          </cell>
          <cell r="E419" t="str">
            <v>-</v>
          </cell>
          <cell r="F419" t="str">
            <v>-</v>
          </cell>
        </row>
        <row r="420">
          <cell r="A420" t="str">
            <v>TPAC</v>
          </cell>
          <cell r="C420" t="str">
            <v>14.90</v>
          </cell>
          <cell r="D420" t="str">
            <v>15.00</v>
          </cell>
          <cell r="E420" t="str">
            <v>14.60</v>
          </cell>
          <cell r="F420" t="str">
            <v>14.70</v>
          </cell>
        </row>
        <row r="421">
          <cell r="A421" t="str">
            <v>TPBI</v>
          </cell>
          <cell r="C421" t="str">
            <v>4.38</v>
          </cell>
          <cell r="D421" t="str">
            <v>4.40</v>
          </cell>
          <cell r="E421" t="str">
            <v>4.34</v>
          </cell>
          <cell r="F421" t="str">
            <v>4.38</v>
          </cell>
        </row>
        <row r="422">
          <cell r="A422" t="str">
            <v>TPP</v>
          </cell>
          <cell r="C422" t="str">
            <v>19.60</v>
          </cell>
          <cell r="D422" t="str">
            <v>20.00</v>
          </cell>
          <cell r="E422" t="str">
            <v>19.60</v>
          </cell>
          <cell r="F422" t="str">
            <v>19.90</v>
          </cell>
        </row>
        <row r="423">
          <cell r="A423" t="str">
            <v>BCT</v>
          </cell>
          <cell r="C423" t="str">
            <v>56.00</v>
          </cell>
          <cell r="D423" t="str">
            <v>56.00</v>
          </cell>
          <cell r="E423" t="str">
            <v>55.00</v>
          </cell>
          <cell r="F423" t="str">
            <v>55.00</v>
          </cell>
        </row>
        <row r="424">
          <cell r="A424" t="str">
            <v>CMAN</v>
          </cell>
          <cell r="C424" t="str">
            <v>2.28</v>
          </cell>
          <cell r="D424" t="str">
            <v>2.32</v>
          </cell>
          <cell r="E424" t="str">
            <v>2.24</v>
          </cell>
          <cell r="F424" t="str">
            <v>2.26</v>
          </cell>
        </row>
        <row r="425">
          <cell r="A425" t="str">
            <v>GC</v>
          </cell>
          <cell r="C425" t="str">
            <v>5.45</v>
          </cell>
          <cell r="D425" t="str">
            <v>5.45</v>
          </cell>
          <cell r="E425" t="str">
            <v>5.45</v>
          </cell>
          <cell r="F425" t="str">
            <v>5.45</v>
          </cell>
        </row>
        <row r="426">
          <cell r="A426" t="str">
            <v>GGC</v>
          </cell>
          <cell r="C426" t="str">
            <v>13.20</v>
          </cell>
          <cell r="D426" t="str">
            <v>13.20</v>
          </cell>
          <cell r="E426" t="str">
            <v>12.90</v>
          </cell>
          <cell r="F426" t="str">
            <v>13.10</v>
          </cell>
        </row>
        <row r="427">
          <cell r="A427" t="str">
            <v>GIFT</v>
          </cell>
          <cell r="C427" t="str">
            <v>7.75</v>
          </cell>
          <cell r="D427" t="str">
            <v>7.80</v>
          </cell>
          <cell r="E427" t="str">
            <v>7.60</v>
          </cell>
          <cell r="F427" t="str">
            <v>7.75</v>
          </cell>
        </row>
        <row r="428">
          <cell r="A428" t="str">
            <v>IVL</v>
          </cell>
          <cell r="C428" t="str">
            <v>39.00</v>
          </cell>
          <cell r="D428" t="str">
            <v>39.50</v>
          </cell>
          <cell r="E428" t="str">
            <v>38.75</v>
          </cell>
          <cell r="F428" t="str">
            <v>39.25</v>
          </cell>
        </row>
        <row r="429">
          <cell r="A429" t="str">
            <v>NFC</v>
          </cell>
          <cell r="C429" t="str">
            <v>5.05</v>
          </cell>
          <cell r="D429" t="str">
            <v>5.60</v>
          </cell>
          <cell r="E429" t="str">
            <v>5.05</v>
          </cell>
          <cell r="F429" t="str">
            <v>5.40</v>
          </cell>
        </row>
        <row r="430">
          <cell r="A430" t="str">
            <v>PATO</v>
          </cell>
          <cell r="C430" t="str">
            <v>10.40</v>
          </cell>
          <cell r="D430" t="str">
            <v>10.40</v>
          </cell>
          <cell r="E430" t="str">
            <v>10.30</v>
          </cell>
          <cell r="F430" t="str">
            <v>10.40</v>
          </cell>
        </row>
        <row r="431">
          <cell r="A431" t="str">
            <v>PMTA</v>
          </cell>
          <cell r="C431" t="str">
            <v>10.40</v>
          </cell>
          <cell r="D431" t="str">
            <v>10.50</v>
          </cell>
          <cell r="E431" t="str">
            <v>10.30</v>
          </cell>
          <cell r="F431" t="str">
            <v>10.30</v>
          </cell>
        </row>
        <row r="432">
          <cell r="A432" t="str">
            <v>PTTGC</v>
          </cell>
          <cell r="C432" t="str">
            <v>49.00</v>
          </cell>
          <cell r="D432" t="str">
            <v>49.00</v>
          </cell>
          <cell r="E432" t="str">
            <v>48.00</v>
          </cell>
          <cell r="F432" t="str">
            <v>49.00</v>
          </cell>
        </row>
        <row r="433">
          <cell r="A433" t="str">
            <v>SUTHA</v>
          </cell>
          <cell r="C433" t="str">
            <v>3.94</v>
          </cell>
          <cell r="D433" t="str">
            <v>4.02</v>
          </cell>
          <cell r="E433" t="str">
            <v>3.94</v>
          </cell>
          <cell r="F433" t="str">
            <v>3.94</v>
          </cell>
        </row>
        <row r="434">
          <cell r="A434" t="str">
            <v>TCCC</v>
          </cell>
          <cell r="C434" t="str">
            <v>39.00</v>
          </cell>
          <cell r="D434" t="str">
            <v>39.00</v>
          </cell>
          <cell r="E434" t="str">
            <v>38.75</v>
          </cell>
          <cell r="F434" t="str">
            <v>38.75</v>
          </cell>
        </row>
        <row r="435">
          <cell r="A435" t="str">
            <v>TPA</v>
          </cell>
          <cell r="C435" t="str">
            <v>6.00</v>
          </cell>
          <cell r="D435" t="str">
            <v>6.00</v>
          </cell>
          <cell r="E435" t="str">
            <v>6.00</v>
          </cell>
          <cell r="F435" t="str">
            <v>6.00</v>
          </cell>
        </row>
        <row r="436">
          <cell r="A436" t="str">
            <v>UAC</v>
          </cell>
          <cell r="C436" t="str">
            <v>4.66</v>
          </cell>
          <cell r="D436" t="str">
            <v>4.68</v>
          </cell>
          <cell r="E436" t="str">
            <v>4.66</v>
          </cell>
          <cell r="F436" t="str">
            <v>4.68</v>
          </cell>
        </row>
        <row r="437">
          <cell r="A437" t="str">
            <v>UP</v>
          </cell>
          <cell r="C437" t="str">
            <v>-</v>
          </cell>
          <cell r="D437" t="str">
            <v>-</v>
          </cell>
          <cell r="E437" t="str">
            <v>-</v>
          </cell>
          <cell r="F437" t="str">
            <v>-</v>
          </cell>
        </row>
        <row r="438">
          <cell r="A438" t="str">
            <v>3K-BAT</v>
          </cell>
          <cell r="C438" t="str">
            <v>-</v>
          </cell>
          <cell r="D438" t="str">
            <v>-</v>
          </cell>
          <cell r="E438" t="str">
            <v>-</v>
          </cell>
          <cell r="F438" t="str">
            <v>-</v>
          </cell>
        </row>
        <row r="439">
          <cell r="A439" t="str">
            <v>ACG</v>
          </cell>
          <cell r="C439" t="str">
            <v>1.53</v>
          </cell>
          <cell r="D439" t="str">
            <v>1.53</v>
          </cell>
          <cell r="E439" t="str">
            <v>1.50</v>
          </cell>
          <cell r="F439" t="str">
            <v>1.53</v>
          </cell>
        </row>
        <row r="440">
          <cell r="A440" t="str">
            <v>AH</v>
          </cell>
          <cell r="C440" t="str">
            <v>29.50</v>
          </cell>
          <cell r="D440" t="str">
            <v>30.75</v>
          </cell>
          <cell r="E440" t="str">
            <v>29.50</v>
          </cell>
          <cell r="F440" t="str">
            <v>30.50</v>
          </cell>
        </row>
        <row r="441">
          <cell r="A441" t="str">
            <v>CWT</v>
          </cell>
          <cell r="C441" t="str">
            <v>2.66</v>
          </cell>
          <cell r="D441" t="str">
            <v>2.66</v>
          </cell>
          <cell r="E441" t="str">
            <v>2.58</v>
          </cell>
          <cell r="F441" t="str">
            <v>2.62</v>
          </cell>
        </row>
        <row r="442">
          <cell r="A442" t="str">
            <v>EASON</v>
          </cell>
          <cell r="C442" t="str">
            <v>1.34</v>
          </cell>
          <cell r="D442" t="str">
            <v>1.34</v>
          </cell>
          <cell r="E442" t="str">
            <v>1.31</v>
          </cell>
          <cell r="F442" t="str">
            <v>1.31</v>
          </cell>
        </row>
        <row r="443">
          <cell r="A443" t="str">
            <v>GYT</v>
          </cell>
          <cell r="C443" t="str">
            <v>-</v>
          </cell>
          <cell r="D443" t="str">
            <v>-</v>
          </cell>
          <cell r="E443" t="str">
            <v>-</v>
          </cell>
          <cell r="F443" t="str">
            <v>-</v>
          </cell>
        </row>
        <row r="444">
          <cell r="A444" t="str">
            <v>HFT</v>
          </cell>
          <cell r="C444" t="str">
            <v>6.55</v>
          </cell>
          <cell r="D444" t="str">
            <v>6.60</v>
          </cell>
          <cell r="E444" t="str">
            <v>6.55</v>
          </cell>
          <cell r="F444" t="str">
            <v>6.55</v>
          </cell>
        </row>
        <row r="445">
          <cell r="A445" t="str">
            <v>IHL</v>
          </cell>
          <cell r="C445" t="str">
            <v>3.32</v>
          </cell>
          <cell r="D445" t="str">
            <v>3.36</v>
          </cell>
          <cell r="E445" t="str">
            <v>3.32</v>
          </cell>
          <cell r="F445" t="str">
            <v>3.32</v>
          </cell>
        </row>
        <row r="446">
          <cell r="A446" t="str">
            <v>INGRS</v>
          </cell>
          <cell r="C446" t="str">
            <v>0.55</v>
          </cell>
          <cell r="D446" t="str">
            <v>0.56</v>
          </cell>
          <cell r="E446" t="str">
            <v>0.55</v>
          </cell>
          <cell r="F446" t="str">
            <v>0.56</v>
          </cell>
        </row>
        <row r="447">
          <cell r="A447" t="str">
            <v>IRC</v>
          </cell>
          <cell r="C447" t="str">
            <v>-</v>
          </cell>
          <cell r="D447" t="str">
            <v>-</v>
          </cell>
          <cell r="E447" t="str">
            <v>-</v>
          </cell>
          <cell r="F447" t="str">
            <v>-</v>
          </cell>
        </row>
        <row r="448">
          <cell r="A448" t="str">
            <v>PCSGH</v>
          </cell>
          <cell r="C448" t="str">
            <v>5.55</v>
          </cell>
          <cell r="D448" t="str">
            <v>5.60</v>
          </cell>
          <cell r="E448" t="str">
            <v>5.40</v>
          </cell>
          <cell r="F448" t="str">
            <v>5.60</v>
          </cell>
        </row>
        <row r="449">
          <cell r="A449" t="str">
            <v>POLY</v>
          </cell>
          <cell r="C449" t="str">
            <v>12.40</v>
          </cell>
          <cell r="D449" t="str">
            <v>12.40</v>
          </cell>
          <cell r="E449" t="str">
            <v>12.20</v>
          </cell>
          <cell r="F449" t="str">
            <v>12.20</v>
          </cell>
        </row>
        <row r="450">
          <cell r="A450" t="str">
            <v>SAT</v>
          </cell>
          <cell r="C450" t="str">
            <v>20.70</v>
          </cell>
          <cell r="D450" t="str">
            <v>20.70</v>
          </cell>
          <cell r="E450" t="str">
            <v>20.40</v>
          </cell>
          <cell r="F450" t="str">
            <v>20.50</v>
          </cell>
        </row>
        <row r="451">
          <cell r="A451" t="str">
            <v>SPG</v>
          </cell>
          <cell r="C451" t="str">
            <v>16.60</v>
          </cell>
          <cell r="D451" t="str">
            <v>16.80</v>
          </cell>
          <cell r="E451" t="str">
            <v>16.60</v>
          </cell>
          <cell r="F451" t="str">
            <v>16.80</v>
          </cell>
        </row>
        <row r="452">
          <cell r="A452" t="str">
            <v>STANLY</v>
          </cell>
          <cell r="C452" t="str">
            <v>180.00</v>
          </cell>
          <cell r="D452" t="str">
            <v>181.00</v>
          </cell>
          <cell r="E452" t="str">
            <v>180.00</v>
          </cell>
          <cell r="F452" t="str">
            <v>180.50</v>
          </cell>
        </row>
        <row r="453">
          <cell r="A453" t="str">
            <v>TKT</v>
          </cell>
          <cell r="C453" t="str">
            <v>2.96</v>
          </cell>
          <cell r="D453" t="str">
            <v>2.98</v>
          </cell>
          <cell r="E453" t="str">
            <v>2.90</v>
          </cell>
          <cell r="F453" t="str">
            <v>2.94</v>
          </cell>
        </row>
        <row r="454">
          <cell r="A454" t="str">
            <v>TNPC</v>
          </cell>
          <cell r="C454" t="str">
            <v>2.02</v>
          </cell>
          <cell r="D454" t="str">
            <v>2.04</v>
          </cell>
          <cell r="E454" t="str">
            <v>2.00</v>
          </cell>
          <cell r="F454" t="str">
            <v>2.00</v>
          </cell>
        </row>
        <row r="455">
          <cell r="A455" t="str">
            <v>TRU</v>
          </cell>
          <cell r="C455" t="str">
            <v>6.05</v>
          </cell>
          <cell r="D455" t="str">
            <v>6.10</v>
          </cell>
          <cell r="E455" t="str">
            <v>5.95</v>
          </cell>
          <cell r="F455" t="str">
            <v>6.05</v>
          </cell>
        </row>
        <row r="456">
          <cell r="A456" t="str">
            <v>TSC</v>
          </cell>
          <cell r="C456" t="str">
            <v>13.60</v>
          </cell>
          <cell r="D456" t="str">
            <v>13.60</v>
          </cell>
          <cell r="E456" t="str">
            <v>13.60</v>
          </cell>
          <cell r="F456" t="str">
            <v>13.60</v>
          </cell>
        </row>
        <row r="457">
          <cell r="A457" t="str">
            <v>ALLA</v>
          </cell>
          <cell r="C457">
            <v>1.41</v>
          </cell>
          <cell r="D457">
            <v>1.41</v>
          </cell>
          <cell r="E457">
            <v>1.39</v>
          </cell>
          <cell r="F457">
            <v>1.4</v>
          </cell>
        </row>
        <row r="458">
          <cell r="A458" t="str">
            <v>ASEFA</v>
          </cell>
          <cell r="C458">
            <v>3.52</v>
          </cell>
          <cell r="D458">
            <v>3.54</v>
          </cell>
          <cell r="E458">
            <v>3.5</v>
          </cell>
          <cell r="F458">
            <v>3.54</v>
          </cell>
        </row>
        <row r="459">
          <cell r="A459" t="str">
            <v>CPT</v>
          </cell>
          <cell r="C459">
            <v>0.74</v>
          </cell>
          <cell r="D459">
            <v>0.74</v>
          </cell>
          <cell r="E459">
            <v>0.73</v>
          </cell>
          <cell r="F459">
            <v>0.74</v>
          </cell>
        </row>
        <row r="460">
          <cell r="A460" t="str">
            <v>CRANE</v>
          </cell>
          <cell r="C460">
            <v>1.61</v>
          </cell>
          <cell r="D460">
            <v>1.66</v>
          </cell>
          <cell r="E460">
            <v>1.6</v>
          </cell>
          <cell r="F460">
            <v>1.64</v>
          </cell>
        </row>
        <row r="461">
          <cell r="A461" t="str">
            <v>CTW</v>
          </cell>
          <cell r="C461">
            <v>5.95</v>
          </cell>
          <cell r="D461">
            <v>5.95</v>
          </cell>
          <cell r="E461">
            <v>5.95</v>
          </cell>
          <cell r="F461">
            <v>5.95</v>
          </cell>
        </row>
        <row r="462">
          <cell r="A462" t="str">
            <v>FMT</v>
          </cell>
        </row>
        <row r="463">
          <cell r="A463" t="str">
            <v>HTECH</v>
          </cell>
          <cell r="C463">
            <v>4.1399999999999997</v>
          </cell>
          <cell r="D463">
            <v>4.16</v>
          </cell>
          <cell r="E463">
            <v>4.08</v>
          </cell>
          <cell r="F463">
            <v>4.1399999999999997</v>
          </cell>
        </row>
        <row r="464">
          <cell r="A464" t="str">
            <v>KKC</v>
          </cell>
          <cell r="B464" t="str">
            <v>&lt;C, NP&gt;</v>
          </cell>
          <cell r="C464">
            <v>0.36</v>
          </cell>
          <cell r="D464">
            <v>0.37</v>
          </cell>
          <cell r="E464">
            <v>0.36</v>
          </cell>
          <cell r="F464">
            <v>0.36</v>
          </cell>
        </row>
        <row r="465">
          <cell r="A465" t="str">
            <v>PK</v>
          </cell>
          <cell r="C465">
            <v>1.6</v>
          </cell>
          <cell r="D465">
            <v>1.6</v>
          </cell>
          <cell r="E465">
            <v>1.57</v>
          </cell>
          <cell r="F465">
            <v>1.58</v>
          </cell>
        </row>
        <row r="466">
          <cell r="A466" t="str">
            <v>SNC</v>
          </cell>
          <cell r="C466">
            <v>14.5</v>
          </cell>
          <cell r="D466">
            <v>14.6</v>
          </cell>
          <cell r="E466">
            <v>14.4</v>
          </cell>
          <cell r="F466">
            <v>14.6</v>
          </cell>
        </row>
        <row r="467">
          <cell r="A467" t="str">
            <v>STARK</v>
          </cell>
          <cell r="C467">
            <v>2.66</v>
          </cell>
          <cell r="D467">
            <v>2.7</v>
          </cell>
          <cell r="E467">
            <v>2.6</v>
          </cell>
          <cell r="F467">
            <v>2.64</v>
          </cell>
        </row>
        <row r="468">
          <cell r="A468" t="str">
            <v>TCJ</v>
          </cell>
          <cell r="C468">
            <v>4.46</v>
          </cell>
          <cell r="D468">
            <v>4.58</v>
          </cell>
          <cell r="E468">
            <v>4.46</v>
          </cell>
          <cell r="F468">
            <v>4.4800000000000004</v>
          </cell>
        </row>
        <row r="469">
          <cell r="A469" t="str">
            <v>TPCS</v>
          </cell>
        </row>
        <row r="470">
          <cell r="A470" t="str">
            <v>VARO</v>
          </cell>
          <cell r="C470">
            <v>6.9</v>
          </cell>
          <cell r="D470">
            <v>7</v>
          </cell>
          <cell r="E470">
            <v>6.85</v>
          </cell>
          <cell r="F470">
            <v>6.9</v>
          </cell>
        </row>
        <row r="471">
          <cell r="A471" t="str">
            <v>AFC</v>
          </cell>
          <cell r="C471" t="str">
            <v>8.45</v>
          </cell>
          <cell r="D471" t="str">
            <v>8.50</v>
          </cell>
          <cell r="E471" t="str">
            <v>8.30</v>
          </cell>
          <cell r="F471" t="str">
            <v>8.30</v>
          </cell>
        </row>
        <row r="472">
          <cell r="A472" t="str">
            <v>AURA</v>
          </cell>
          <cell r="C472" t="str">
            <v>18.70</v>
          </cell>
          <cell r="D472" t="str">
            <v>18.70</v>
          </cell>
          <cell r="E472" t="str">
            <v>18.20</v>
          </cell>
          <cell r="F472" t="str">
            <v>18.40</v>
          </cell>
        </row>
        <row r="473">
          <cell r="A473" t="str">
            <v>BTNC</v>
          </cell>
          <cell r="C473" t="str">
            <v>14.70</v>
          </cell>
          <cell r="D473" t="str">
            <v>14.70</v>
          </cell>
          <cell r="E473" t="str">
            <v>12.90</v>
          </cell>
          <cell r="F473" t="str">
            <v>14.00</v>
          </cell>
        </row>
        <row r="474">
          <cell r="A474" t="str">
            <v>CPH</v>
          </cell>
          <cell r="C474" t="str">
            <v>30.50</v>
          </cell>
          <cell r="D474" t="str">
            <v>31.75</v>
          </cell>
          <cell r="E474" t="str">
            <v>30.25</v>
          </cell>
          <cell r="F474" t="str">
            <v>31.25</v>
          </cell>
        </row>
        <row r="475">
          <cell r="A475" t="str">
            <v>CPL</v>
          </cell>
          <cell r="C475" t="str">
            <v>2.64</v>
          </cell>
          <cell r="D475" t="str">
            <v>2.66</v>
          </cell>
          <cell r="E475" t="str">
            <v>2.60</v>
          </cell>
          <cell r="F475" t="str">
            <v>2.64</v>
          </cell>
        </row>
        <row r="476">
          <cell r="A476" t="str">
            <v>NC</v>
          </cell>
          <cell r="C476" t="str">
            <v>15.00</v>
          </cell>
          <cell r="D476" t="str">
            <v>15.00</v>
          </cell>
          <cell r="E476" t="str">
            <v>13.70</v>
          </cell>
          <cell r="F476" t="str">
            <v>14.60</v>
          </cell>
        </row>
        <row r="477">
          <cell r="A477" t="str">
            <v>PAF</v>
          </cell>
          <cell r="C477" t="str">
            <v>1.52</v>
          </cell>
          <cell r="D477" t="str">
            <v>1.52</v>
          </cell>
          <cell r="E477" t="str">
            <v>1.51</v>
          </cell>
          <cell r="F477" t="str">
            <v>1.52</v>
          </cell>
        </row>
        <row r="478">
          <cell r="A478" t="str">
            <v>PDJ</v>
          </cell>
          <cell r="C478" t="str">
            <v>3.50</v>
          </cell>
          <cell r="D478" t="str">
            <v>3.60</v>
          </cell>
          <cell r="E478" t="str">
            <v>3.50</v>
          </cell>
          <cell r="F478" t="str">
            <v>3.56</v>
          </cell>
        </row>
        <row r="479">
          <cell r="A479" t="str">
            <v>PG</v>
          </cell>
          <cell r="C479" t="str">
            <v>8.05</v>
          </cell>
          <cell r="D479" t="str">
            <v>8.05</v>
          </cell>
          <cell r="E479" t="str">
            <v>8.05</v>
          </cell>
          <cell r="F479" t="str">
            <v>8.05</v>
          </cell>
        </row>
        <row r="480">
          <cell r="A480" t="str">
            <v>SABINA</v>
          </cell>
          <cell r="C480" t="str">
            <v>26.75</v>
          </cell>
          <cell r="D480" t="str">
            <v>26.75</v>
          </cell>
          <cell r="E480" t="str">
            <v>25.50</v>
          </cell>
          <cell r="F480" t="str">
            <v>26.25</v>
          </cell>
        </row>
        <row r="481">
          <cell r="A481" t="str">
            <v>SAWANG</v>
          </cell>
          <cell r="C481" t="str">
            <v>14.10</v>
          </cell>
          <cell r="D481" t="str">
            <v>14.10</v>
          </cell>
          <cell r="E481" t="str">
            <v>14.10</v>
          </cell>
          <cell r="F481" t="str">
            <v>14.10</v>
          </cell>
        </row>
        <row r="482">
          <cell r="A482" t="str">
            <v>SUC</v>
          </cell>
          <cell r="C482" t="str">
            <v>30.50</v>
          </cell>
          <cell r="D482" t="str">
            <v>30.75</v>
          </cell>
          <cell r="E482" t="str">
            <v>30.50</v>
          </cell>
          <cell r="F482" t="str">
            <v>30.50</v>
          </cell>
        </row>
        <row r="483">
          <cell r="A483" t="str">
            <v>TNL</v>
          </cell>
          <cell r="C483" t="str">
            <v>32.50</v>
          </cell>
          <cell r="D483" t="str">
            <v>33.00</v>
          </cell>
          <cell r="E483" t="str">
            <v>32.50</v>
          </cell>
          <cell r="F483" t="str">
            <v>33.00</v>
          </cell>
        </row>
        <row r="484">
          <cell r="A484" t="str">
            <v>TR</v>
          </cell>
          <cell r="C484" t="str">
            <v>47.25</v>
          </cell>
          <cell r="D484" t="str">
            <v>47.25</v>
          </cell>
          <cell r="E484" t="str">
            <v>47.25</v>
          </cell>
          <cell r="F484" t="str">
            <v>47.25</v>
          </cell>
        </row>
        <row r="485">
          <cell r="A485" t="str">
            <v>TTI</v>
          </cell>
          <cell r="C485" t="str">
            <v>-</v>
          </cell>
          <cell r="D485" t="str">
            <v>-</v>
          </cell>
          <cell r="E485" t="str">
            <v>-</v>
          </cell>
          <cell r="F485" t="str">
            <v>-</v>
          </cell>
        </row>
        <row r="486">
          <cell r="A486" t="str">
            <v>TTT</v>
          </cell>
          <cell r="C486" t="str">
            <v>50.75</v>
          </cell>
          <cell r="D486" t="str">
            <v>51.50</v>
          </cell>
          <cell r="E486" t="str">
            <v>50.75</v>
          </cell>
          <cell r="F486" t="str">
            <v>51.50</v>
          </cell>
        </row>
        <row r="487">
          <cell r="A487" t="str">
            <v>UPF</v>
          </cell>
          <cell r="C487" t="str">
            <v>-</v>
          </cell>
          <cell r="D487" t="str">
            <v>-</v>
          </cell>
          <cell r="E487" t="str">
            <v>-</v>
          </cell>
          <cell r="F487" t="str">
            <v>-</v>
          </cell>
        </row>
        <row r="488">
          <cell r="A488" t="str">
            <v>WACOAL</v>
          </cell>
          <cell r="C488" t="str">
            <v>-</v>
          </cell>
          <cell r="D488" t="str">
            <v>-</v>
          </cell>
          <cell r="E488" t="str">
            <v>-</v>
          </cell>
          <cell r="F488" t="str">
            <v>-</v>
          </cell>
        </row>
        <row r="489">
          <cell r="A489" t="str">
            <v>WFX</v>
          </cell>
          <cell r="C489" t="str">
            <v>4.90</v>
          </cell>
          <cell r="D489" t="str">
            <v>4.92</v>
          </cell>
          <cell r="E489" t="str">
            <v>4.84</v>
          </cell>
          <cell r="F489" t="str">
            <v>4.88</v>
          </cell>
        </row>
        <row r="490">
          <cell r="A490" t="str">
            <v>AJA</v>
          </cell>
          <cell r="C490" t="str">
            <v>0.25</v>
          </cell>
          <cell r="D490" t="str">
            <v>0.26</v>
          </cell>
          <cell r="E490" t="str">
            <v>0.23</v>
          </cell>
          <cell r="F490" t="str">
            <v>0.25</v>
          </cell>
        </row>
        <row r="491">
          <cell r="A491" t="str">
            <v>DTCI</v>
          </cell>
          <cell r="C491" t="str">
            <v>-</v>
          </cell>
          <cell r="D491" t="str">
            <v>-</v>
          </cell>
          <cell r="E491" t="str">
            <v>-</v>
          </cell>
          <cell r="F491" t="str">
            <v>-</v>
          </cell>
        </row>
        <row r="492">
          <cell r="A492" t="str">
            <v>FANCY</v>
          </cell>
          <cell r="C492" t="str">
            <v>0.72</v>
          </cell>
          <cell r="D492" t="str">
            <v>0.72</v>
          </cell>
          <cell r="E492" t="str">
            <v>0.70</v>
          </cell>
          <cell r="F492" t="str">
            <v>0.72</v>
          </cell>
        </row>
        <row r="493">
          <cell r="A493" t="str">
            <v>FTI</v>
          </cell>
          <cell r="C493" t="str">
            <v>2.18</v>
          </cell>
          <cell r="D493" t="str">
            <v>2.18</v>
          </cell>
          <cell r="E493" t="str">
            <v>2.14</v>
          </cell>
          <cell r="F493" t="str">
            <v>2.18</v>
          </cell>
        </row>
        <row r="494">
          <cell r="A494" t="str">
            <v>KYE</v>
          </cell>
          <cell r="C494" t="str">
            <v>303.00</v>
          </cell>
          <cell r="D494" t="str">
            <v>305.00</v>
          </cell>
          <cell r="E494" t="str">
            <v>303.00</v>
          </cell>
          <cell r="F494" t="str">
            <v>303.00</v>
          </cell>
        </row>
        <row r="495">
          <cell r="A495" t="str">
            <v>L&amp;E</v>
          </cell>
          <cell r="C495" t="str">
            <v>2.02</v>
          </cell>
          <cell r="D495" t="str">
            <v>2.06</v>
          </cell>
          <cell r="E495" t="str">
            <v>2.00</v>
          </cell>
          <cell r="F495" t="str">
            <v>2.04</v>
          </cell>
        </row>
        <row r="496">
          <cell r="A496" t="str">
            <v>MODERN</v>
          </cell>
          <cell r="C496" t="str">
            <v>3.22</v>
          </cell>
          <cell r="D496" t="str">
            <v>3.22</v>
          </cell>
          <cell r="E496" t="str">
            <v>3.20</v>
          </cell>
          <cell r="F496" t="str">
            <v>3.22</v>
          </cell>
        </row>
        <row r="497">
          <cell r="A497" t="str">
            <v>OGC</v>
          </cell>
          <cell r="C497" t="str">
            <v>25.00</v>
          </cell>
          <cell r="D497" t="str">
            <v>25.00</v>
          </cell>
          <cell r="E497" t="str">
            <v>25.00</v>
          </cell>
          <cell r="F497" t="str">
            <v>25.00</v>
          </cell>
        </row>
        <row r="498">
          <cell r="A498" t="str">
            <v>ROCK</v>
          </cell>
          <cell r="C498" t="str">
            <v>7.95</v>
          </cell>
          <cell r="D498" t="str">
            <v>7.95</v>
          </cell>
          <cell r="E498" t="str">
            <v>7.95</v>
          </cell>
          <cell r="F498" t="str">
            <v>7.95</v>
          </cell>
        </row>
        <row r="499">
          <cell r="A499" t="str">
            <v>SIAM</v>
          </cell>
          <cell r="C499" t="str">
            <v>1.72</v>
          </cell>
          <cell r="D499" t="str">
            <v>1.72</v>
          </cell>
          <cell r="E499" t="str">
            <v>1.69</v>
          </cell>
          <cell r="F499" t="str">
            <v>1.71</v>
          </cell>
        </row>
        <row r="500">
          <cell r="A500" t="str">
            <v>TCMC</v>
          </cell>
          <cell r="C500" t="str">
            <v>1.80</v>
          </cell>
          <cell r="D500" t="str">
            <v>1.80</v>
          </cell>
          <cell r="E500" t="str">
            <v>1.76</v>
          </cell>
          <cell r="F500" t="str">
            <v>1.76</v>
          </cell>
        </row>
        <row r="501">
          <cell r="A501" t="str">
            <v>TSR</v>
          </cell>
          <cell r="C501" t="str">
            <v>4.04</v>
          </cell>
          <cell r="D501" t="str">
            <v>4.12</v>
          </cell>
          <cell r="E501" t="str">
            <v>4.00</v>
          </cell>
          <cell r="F501" t="str">
            <v>4.10</v>
          </cell>
        </row>
        <row r="502">
          <cell r="A502" t="str">
            <v>APCO</v>
          </cell>
          <cell r="C502" t="str">
            <v>5.20</v>
          </cell>
          <cell r="D502" t="str">
            <v>5.30</v>
          </cell>
          <cell r="E502" t="str">
            <v>5.10</v>
          </cell>
          <cell r="F502" t="str">
            <v>5.25</v>
          </cell>
        </row>
        <row r="503">
          <cell r="A503" t="str">
            <v>BIZ</v>
          </cell>
          <cell r="C503" t="str">
            <v>4.38</v>
          </cell>
          <cell r="D503" t="str">
            <v>4.44</v>
          </cell>
          <cell r="E503" t="str">
            <v>4.38</v>
          </cell>
          <cell r="F503" t="str">
            <v>4.40</v>
          </cell>
        </row>
        <row r="504">
          <cell r="A504" t="str">
            <v>DDD</v>
          </cell>
          <cell r="C504" t="str">
            <v>18.00</v>
          </cell>
          <cell r="D504" t="str">
            <v>18.00</v>
          </cell>
          <cell r="E504" t="str">
            <v>17.70</v>
          </cell>
          <cell r="F504" t="str">
            <v>17.80</v>
          </cell>
        </row>
        <row r="505">
          <cell r="A505" t="str">
            <v>JCT</v>
          </cell>
          <cell r="C505" t="str">
            <v>80.75</v>
          </cell>
          <cell r="D505" t="str">
            <v>80.75</v>
          </cell>
          <cell r="E505" t="str">
            <v>80.75</v>
          </cell>
          <cell r="F505" t="str">
            <v>80.75</v>
          </cell>
        </row>
        <row r="506">
          <cell r="A506" t="str">
            <v>KISS</v>
          </cell>
          <cell r="C506" t="str">
            <v>9.65</v>
          </cell>
          <cell r="D506" t="str">
            <v>9.75</v>
          </cell>
          <cell r="E506" t="str">
            <v>9.55</v>
          </cell>
          <cell r="F506" t="str">
            <v>9.75</v>
          </cell>
        </row>
        <row r="507">
          <cell r="A507" t="str">
            <v>NV</v>
          </cell>
          <cell r="C507" t="str">
            <v>2.96</v>
          </cell>
          <cell r="D507" t="str">
            <v>3.04</v>
          </cell>
          <cell r="E507" t="str">
            <v>2.96</v>
          </cell>
          <cell r="F507" t="str">
            <v>2.98</v>
          </cell>
        </row>
        <row r="508">
          <cell r="A508" t="str">
            <v>OCC</v>
          </cell>
          <cell r="C508" t="str">
            <v>-</v>
          </cell>
          <cell r="D508" t="str">
            <v>-</v>
          </cell>
          <cell r="E508" t="str">
            <v>-</v>
          </cell>
          <cell r="F508" t="str">
            <v>-</v>
          </cell>
        </row>
        <row r="509">
          <cell r="A509" t="str">
            <v>S&amp;J</v>
          </cell>
          <cell r="C509" t="str">
            <v>-</v>
          </cell>
          <cell r="D509" t="str">
            <v>-</v>
          </cell>
          <cell r="E509" t="str">
            <v>-</v>
          </cell>
          <cell r="F509" t="str">
            <v>-</v>
          </cell>
        </row>
        <row r="510">
          <cell r="A510" t="str">
            <v>STGT</v>
          </cell>
          <cell r="C510" t="str">
            <v>11.00</v>
          </cell>
          <cell r="D510" t="str">
            <v>11.00</v>
          </cell>
          <cell r="E510" t="str">
            <v>10.80</v>
          </cell>
          <cell r="F510" t="str">
            <v>10.80</v>
          </cell>
        </row>
        <row r="511">
          <cell r="A511" t="str">
            <v>STHAI</v>
          </cell>
          <cell r="B511" t="str">
            <v>&lt;SP, NP, NC&gt;</v>
          </cell>
          <cell r="C511" t="str">
            <v>-</v>
          </cell>
          <cell r="D511" t="str">
            <v>-</v>
          </cell>
          <cell r="E511" t="str">
            <v>-</v>
          </cell>
          <cell r="F511" t="str">
            <v>-</v>
          </cell>
        </row>
        <row r="512">
          <cell r="A512" t="str">
            <v>TNR</v>
          </cell>
          <cell r="C512" t="str">
            <v>11.00</v>
          </cell>
          <cell r="D512" t="str">
            <v>11.20</v>
          </cell>
          <cell r="E512" t="str">
            <v>10.60</v>
          </cell>
          <cell r="F512" t="str">
            <v>11.00</v>
          </cell>
        </row>
        <row r="513">
          <cell r="A513" t="str">
            <v>TOG</v>
          </cell>
          <cell r="C513" t="str">
            <v>9.55</v>
          </cell>
          <cell r="D513" t="str">
            <v>9.70</v>
          </cell>
          <cell r="E513" t="str">
            <v>9.50</v>
          </cell>
          <cell r="F513" t="str">
            <v>9.60</v>
          </cell>
        </row>
        <row r="514">
          <cell r="A514" t="str">
            <v>AIMCG</v>
          </cell>
          <cell r="C514" t="str">
            <v>5.45</v>
          </cell>
          <cell r="D514" t="str">
            <v>5.50</v>
          </cell>
          <cell r="E514" t="str">
            <v>5.45</v>
          </cell>
          <cell r="F514" t="str">
            <v>5.50</v>
          </cell>
        </row>
        <row r="515">
          <cell r="A515" t="str">
            <v>AIMIRT</v>
          </cell>
          <cell r="C515" t="str">
            <v>12.20</v>
          </cell>
          <cell r="D515" t="str">
            <v>12.20</v>
          </cell>
          <cell r="E515" t="str">
            <v>12.20</v>
          </cell>
          <cell r="F515" t="str">
            <v>12.20</v>
          </cell>
        </row>
        <row r="516">
          <cell r="A516" t="str">
            <v>ALLY</v>
          </cell>
          <cell r="C516" t="str">
            <v>7.55</v>
          </cell>
          <cell r="D516" t="str">
            <v>7.60</v>
          </cell>
          <cell r="E516" t="str">
            <v>7.55</v>
          </cell>
          <cell r="F516" t="str">
            <v>7.55</v>
          </cell>
        </row>
        <row r="517">
          <cell r="A517" t="str">
            <v>AMATAR</v>
          </cell>
          <cell r="C517" t="str">
            <v>6.75</v>
          </cell>
          <cell r="D517" t="str">
            <v>6.80</v>
          </cell>
          <cell r="E517" t="str">
            <v>6.75</v>
          </cell>
          <cell r="F517" t="str">
            <v>6.75</v>
          </cell>
        </row>
        <row r="518">
          <cell r="A518" t="str">
            <v>B-WORK</v>
          </cell>
          <cell r="C518" t="str">
            <v>9.95</v>
          </cell>
          <cell r="D518" t="str">
            <v>9.95</v>
          </cell>
          <cell r="E518" t="str">
            <v>9.90</v>
          </cell>
          <cell r="F518" t="str">
            <v>9.95</v>
          </cell>
        </row>
        <row r="519">
          <cell r="A519" t="str">
            <v>BAREIT</v>
          </cell>
          <cell r="C519" t="str">
            <v>10.90</v>
          </cell>
          <cell r="D519" t="str">
            <v>10.90</v>
          </cell>
          <cell r="E519" t="str">
            <v>10.80</v>
          </cell>
          <cell r="F519" t="str">
            <v>10.90</v>
          </cell>
        </row>
        <row r="520">
          <cell r="A520" t="str">
            <v>BKKCP</v>
          </cell>
          <cell r="C520" t="str">
            <v>10.50</v>
          </cell>
          <cell r="D520" t="str">
            <v>10.50</v>
          </cell>
          <cell r="E520" t="str">
            <v>10.50</v>
          </cell>
          <cell r="F520" t="str">
            <v>10.50</v>
          </cell>
        </row>
        <row r="521">
          <cell r="A521" t="str">
            <v>BOFFICE</v>
          </cell>
          <cell r="C521" t="str">
            <v>8.05</v>
          </cell>
          <cell r="D521" t="str">
            <v>8.05</v>
          </cell>
          <cell r="E521" t="str">
            <v>8.05</v>
          </cell>
          <cell r="F521" t="str">
            <v>8.05</v>
          </cell>
        </row>
        <row r="522">
          <cell r="A522" t="str">
            <v>CPNCG</v>
          </cell>
          <cell r="C522" t="str">
            <v>11.50</v>
          </cell>
          <cell r="D522" t="str">
            <v>11.50</v>
          </cell>
          <cell r="E522" t="str">
            <v>11.40</v>
          </cell>
          <cell r="F522" t="str">
            <v>11.40</v>
          </cell>
        </row>
        <row r="523">
          <cell r="A523" t="str">
            <v>CPNREIT</v>
          </cell>
          <cell r="C523" t="str">
            <v>18.40</v>
          </cell>
          <cell r="D523" t="str">
            <v>18.40</v>
          </cell>
          <cell r="E523" t="str">
            <v>18.20</v>
          </cell>
          <cell r="F523" t="str">
            <v>18.20</v>
          </cell>
        </row>
        <row r="524">
          <cell r="A524" t="str">
            <v>CPTGF</v>
          </cell>
          <cell r="C524" t="str">
            <v>7.70</v>
          </cell>
          <cell r="D524" t="str">
            <v>7.70</v>
          </cell>
          <cell r="E524" t="str">
            <v>7.65</v>
          </cell>
          <cell r="F524" t="str">
            <v>7.65</v>
          </cell>
        </row>
        <row r="525">
          <cell r="A525" t="str">
            <v>CTARAF</v>
          </cell>
          <cell r="C525" t="str">
            <v>5.30</v>
          </cell>
          <cell r="D525" t="str">
            <v>5.30</v>
          </cell>
          <cell r="E525" t="str">
            <v>5.30</v>
          </cell>
          <cell r="F525" t="str">
            <v>5.30</v>
          </cell>
        </row>
        <row r="526">
          <cell r="A526" t="str">
            <v>DREIT</v>
          </cell>
          <cell r="C526" t="str">
            <v>6.20</v>
          </cell>
          <cell r="D526" t="str">
            <v>6.20</v>
          </cell>
          <cell r="E526" t="str">
            <v>6.20</v>
          </cell>
          <cell r="F526" t="str">
            <v>6.20</v>
          </cell>
        </row>
        <row r="527">
          <cell r="A527" t="str">
            <v>ERWPF</v>
          </cell>
          <cell r="C527" t="str">
            <v>4.20</v>
          </cell>
          <cell r="D527" t="str">
            <v>4.20</v>
          </cell>
          <cell r="E527" t="str">
            <v>4.18</v>
          </cell>
          <cell r="F527" t="str">
            <v>4.20</v>
          </cell>
        </row>
        <row r="528">
          <cell r="A528" t="str">
            <v>FTREIT</v>
          </cell>
          <cell r="C528" t="str">
            <v>11.10</v>
          </cell>
          <cell r="D528" t="str">
            <v>11.10</v>
          </cell>
          <cell r="E528" t="str">
            <v>11.00</v>
          </cell>
          <cell r="F528" t="str">
            <v>11.10</v>
          </cell>
        </row>
        <row r="529">
          <cell r="A529" t="str">
            <v>FUTUREPF</v>
          </cell>
          <cell r="C529" t="str">
            <v>14.90</v>
          </cell>
          <cell r="D529" t="str">
            <v>15.00</v>
          </cell>
          <cell r="E529" t="str">
            <v>14.90</v>
          </cell>
          <cell r="F529" t="str">
            <v>14.90</v>
          </cell>
        </row>
        <row r="530">
          <cell r="A530" t="str">
            <v>GAHREIT</v>
          </cell>
          <cell r="C530" t="str">
            <v>8.60</v>
          </cell>
          <cell r="D530" t="str">
            <v>8.60</v>
          </cell>
          <cell r="E530" t="str">
            <v>8.60</v>
          </cell>
          <cell r="F530" t="str">
            <v>8.60</v>
          </cell>
        </row>
        <row r="531">
          <cell r="A531" t="str">
            <v>GROREIT</v>
          </cell>
          <cell r="C531" t="str">
            <v>9.80</v>
          </cell>
          <cell r="D531" t="str">
            <v>9.80</v>
          </cell>
          <cell r="E531" t="str">
            <v>9.75</v>
          </cell>
          <cell r="F531" t="str">
            <v>9.80</v>
          </cell>
        </row>
        <row r="532">
          <cell r="A532" t="str">
            <v>GVREIT</v>
          </cell>
          <cell r="C532" t="str">
            <v>9.70</v>
          </cell>
          <cell r="D532" t="str">
            <v>9.75</v>
          </cell>
          <cell r="E532" t="str">
            <v>9.70</v>
          </cell>
          <cell r="F532" t="str">
            <v>9.70</v>
          </cell>
        </row>
        <row r="533">
          <cell r="A533" t="str">
            <v>HPF</v>
          </cell>
          <cell r="C533" t="str">
            <v>4.78</v>
          </cell>
          <cell r="D533" t="str">
            <v>4.80</v>
          </cell>
          <cell r="E533" t="str">
            <v>4.78</v>
          </cell>
          <cell r="F533" t="str">
            <v>4.78</v>
          </cell>
        </row>
        <row r="534">
          <cell r="A534" t="str">
            <v>HYDROGEN</v>
          </cell>
          <cell r="C534" t="str">
            <v>10.30</v>
          </cell>
          <cell r="D534" t="str">
            <v>10.40</v>
          </cell>
          <cell r="E534" t="str">
            <v>10.30</v>
          </cell>
          <cell r="F534" t="str">
            <v>10.40</v>
          </cell>
        </row>
        <row r="535">
          <cell r="A535" t="str">
            <v>IMPACT</v>
          </cell>
          <cell r="C535" t="str">
            <v>14.20</v>
          </cell>
          <cell r="D535" t="str">
            <v>14.20</v>
          </cell>
          <cell r="E535" t="str">
            <v>13.90</v>
          </cell>
          <cell r="F535" t="str">
            <v>14.00</v>
          </cell>
        </row>
        <row r="536">
          <cell r="A536" t="str">
            <v>INETREIT</v>
          </cell>
          <cell r="C536" t="str">
            <v>11.70</v>
          </cell>
          <cell r="D536" t="str">
            <v>11.80</v>
          </cell>
          <cell r="E536" t="str">
            <v>11.70</v>
          </cell>
          <cell r="F536" t="str">
            <v>11.80</v>
          </cell>
        </row>
        <row r="537">
          <cell r="A537" t="str">
            <v>KPNPF</v>
          </cell>
          <cell r="C537" t="str">
            <v>5.00</v>
          </cell>
          <cell r="D537" t="str">
            <v>5.00</v>
          </cell>
          <cell r="E537" t="str">
            <v>4.98</v>
          </cell>
          <cell r="F537" t="str">
            <v>5.00</v>
          </cell>
        </row>
        <row r="538">
          <cell r="A538" t="str">
            <v>KTBSTMR</v>
          </cell>
          <cell r="C538" t="str">
            <v>8.85</v>
          </cell>
          <cell r="D538" t="str">
            <v>8.90</v>
          </cell>
          <cell r="E538" t="str">
            <v>8.85</v>
          </cell>
          <cell r="F538" t="str">
            <v>8.85</v>
          </cell>
        </row>
        <row r="539">
          <cell r="A539" t="str">
            <v>LHHOTEL</v>
          </cell>
          <cell r="C539" t="str">
            <v>13.50</v>
          </cell>
          <cell r="D539" t="str">
            <v>13.50</v>
          </cell>
          <cell r="E539" t="str">
            <v>13.40</v>
          </cell>
          <cell r="F539" t="str">
            <v>13.40</v>
          </cell>
        </row>
        <row r="540">
          <cell r="A540" t="str">
            <v>LHPF</v>
          </cell>
          <cell r="C540" t="str">
            <v>6.55</v>
          </cell>
          <cell r="D540" t="str">
            <v>6.55</v>
          </cell>
          <cell r="E540" t="str">
            <v>6.50</v>
          </cell>
          <cell r="F540" t="str">
            <v>6.50</v>
          </cell>
        </row>
        <row r="541">
          <cell r="A541" t="str">
            <v>LHSC</v>
          </cell>
          <cell r="C541" t="str">
            <v>11.70</v>
          </cell>
          <cell r="D541" t="str">
            <v>11.80</v>
          </cell>
          <cell r="E541" t="str">
            <v>11.70</v>
          </cell>
          <cell r="F541" t="str">
            <v>11.80</v>
          </cell>
        </row>
        <row r="542">
          <cell r="A542" t="str">
            <v>LPF</v>
          </cell>
          <cell r="C542" t="str">
            <v>13.60</v>
          </cell>
          <cell r="D542" t="str">
            <v>13.80</v>
          </cell>
          <cell r="E542" t="str">
            <v>13.60</v>
          </cell>
          <cell r="F542" t="str">
            <v>13.70</v>
          </cell>
        </row>
        <row r="543">
          <cell r="A543" t="str">
            <v>LUXF</v>
          </cell>
          <cell r="C543" t="str">
            <v>-</v>
          </cell>
          <cell r="D543" t="str">
            <v>-</v>
          </cell>
          <cell r="E543" t="str">
            <v>-</v>
          </cell>
          <cell r="F543" t="str">
            <v>-</v>
          </cell>
        </row>
        <row r="544">
          <cell r="A544" t="str">
            <v>M-II</v>
          </cell>
          <cell r="C544" t="str">
            <v>7.40</v>
          </cell>
          <cell r="D544" t="str">
            <v>7.40</v>
          </cell>
          <cell r="E544" t="str">
            <v>7.40</v>
          </cell>
          <cell r="F544" t="str">
            <v>7.40</v>
          </cell>
        </row>
        <row r="545">
          <cell r="A545" t="str">
            <v>M-PAT</v>
          </cell>
          <cell r="C545" t="str">
            <v>-</v>
          </cell>
          <cell r="D545" t="str">
            <v>-</v>
          </cell>
          <cell r="E545" t="str">
            <v>-</v>
          </cell>
          <cell r="F545" t="str">
            <v>-</v>
          </cell>
        </row>
        <row r="546">
          <cell r="A546" t="str">
            <v>M-STOR</v>
          </cell>
          <cell r="C546" t="str">
            <v>-</v>
          </cell>
          <cell r="D546" t="str">
            <v>-</v>
          </cell>
          <cell r="E546" t="str">
            <v>-</v>
          </cell>
          <cell r="F546" t="str">
            <v>-</v>
          </cell>
        </row>
        <row r="547">
          <cell r="A547" t="str">
            <v>MIPF</v>
          </cell>
          <cell r="C547" t="str">
            <v>-</v>
          </cell>
          <cell r="D547" t="str">
            <v>-</v>
          </cell>
          <cell r="E547" t="str">
            <v>-</v>
          </cell>
          <cell r="F547" t="str">
            <v>-</v>
          </cell>
        </row>
        <row r="548">
          <cell r="A548" t="str">
            <v>MIT</v>
          </cell>
          <cell r="C548" t="str">
            <v>1.73</v>
          </cell>
          <cell r="D548" t="str">
            <v>1.74</v>
          </cell>
          <cell r="E548" t="str">
            <v>1.71</v>
          </cell>
          <cell r="F548" t="str">
            <v>1.71</v>
          </cell>
        </row>
        <row r="549">
          <cell r="A549" t="str">
            <v>MJLF</v>
          </cell>
          <cell r="C549" t="str">
            <v>5.85</v>
          </cell>
          <cell r="D549" t="str">
            <v>5.90</v>
          </cell>
          <cell r="E549" t="str">
            <v>5.80</v>
          </cell>
          <cell r="F549" t="str">
            <v>5.80</v>
          </cell>
        </row>
        <row r="550">
          <cell r="A550" t="str">
            <v>MNIT</v>
          </cell>
          <cell r="C550" t="str">
            <v>1.78</v>
          </cell>
          <cell r="D550" t="str">
            <v>1.80</v>
          </cell>
          <cell r="E550" t="str">
            <v>1.70</v>
          </cell>
          <cell r="F550" t="str">
            <v>1.73</v>
          </cell>
        </row>
        <row r="551">
          <cell r="A551" t="str">
            <v>MNIT2</v>
          </cell>
          <cell r="C551" t="str">
            <v>-</v>
          </cell>
          <cell r="D551" t="str">
            <v>-</v>
          </cell>
          <cell r="E551" t="str">
            <v>-</v>
          </cell>
          <cell r="F551" t="str">
            <v>-</v>
          </cell>
        </row>
        <row r="552">
          <cell r="A552" t="str">
            <v>MNRF</v>
          </cell>
          <cell r="C552" t="str">
            <v>2.80</v>
          </cell>
          <cell r="D552" t="str">
            <v>2.80</v>
          </cell>
          <cell r="E552" t="str">
            <v>2.80</v>
          </cell>
          <cell r="F552" t="str">
            <v>2.80</v>
          </cell>
        </row>
        <row r="553">
          <cell r="A553" t="str">
            <v>POPF</v>
          </cell>
          <cell r="C553" t="str">
            <v>11.30</v>
          </cell>
          <cell r="D553" t="str">
            <v>11.30</v>
          </cell>
          <cell r="E553" t="str">
            <v>11.20</v>
          </cell>
          <cell r="F553" t="str">
            <v>11.30</v>
          </cell>
        </row>
        <row r="554">
          <cell r="A554" t="str">
            <v>PPF</v>
          </cell>
          <cell r="C554" t="str">
            <v>11.30</v>
          </cell>
          <cell r="D554" t="str">
            <v>11.40</v>
          </cell>
          <cell r="E554" t="str">
            <v>11.30</v>
          </cell>
          <cell r="F554" t="str">
            <v>11.30</v>
          </cell>
        </row>
        <row r="555">
          <cell r="A555" t="str">
            <v>PROSPECT</v>
          </cell>
          <cell r="B555" t="str">
            <v>&lt;XR&gt;</v>
          </cell>
          <cell r="C555" t="str">
            <v>9.70</v>
          </cell>
          <cell r="D555" t="str">
            <v>9.70</v>
          </cell>
          <cell r="E555" t="str">
            <v>9.70</v>
          </cell>
          <cell r="F555" t="str">
            <v>9.70</v>
          </cell>
        </row>
        <row r="556">
          <cell r="A556" t="str">
            <v>QHHR</v>
          </cell>
          <cell r="C556" t="str">
            <v>6.45</v>
          </cell>
          <cell r="D556" t="str">
            <v>6.45</v>
          </cell>
          <cell r="E556" t="str">
            <v>6.35</v>
          </cell>
          <cell r="F556" t="str">
            <v>6.40</v>
          </cell>
        </row>
        <row r="557">
          <cell r="A557" t="str">
            <v>QHOP</v>
          </cell>
          <cell r="C557" t="str">
            <v>2.62</v>
          </cell>
          <cell r="D557" t="str">
            <v>2.62</v>
          </cell>
          <cell r="E557" t="str">
            <v>2.62</v>
          </cell>
          <cell r="F557" t="str">
            <v>2.62</v>
          </cell>
        </row>
        <row r="558">
          <cell r="A558" t="str">
            <v>QHPF</v>
          </cell>
          <cell r="C558" t="str">
            <v>9.00</v>
          </cell>
          <cell r="D558" t="str">
            <v>9.05</v>
          </cell>
          <cell r="E558" t="str">
            <v>8.95</v>
          </cell>
          <cell r="F558" t="str">
            <v>9.00</v>
          </cell>
        </row>
        <row r="559">
          <cell r="A559" t="str">
            <v>SHREIT</v>
          </cell>
          <cell r="B559" t="str">
            <v>&lt;NP&gt;</v>
          </cell>
          <cell r="C559" t="str">
            <v>-</v>
          </cell>
          <cell r="D559" t="str">
            <v>-</v>
          </cell>
          <cell r="E559" t="str">
            <v>-</v>
          </cell>
          <cell r="F559" t="str">
            <v>-</v>
          </cell>
        </row>
        <row r="560">
          <cell r="A560" t="str">
            <v>SIRIP</v>
          </cell>
          <cell r="C560" t="str">
            <v>7.95</v>
          </cell>
          <cell r="D560" t="str">
            <v>7.95</v>
          </cell>
          <cell r="E560" t="str">
            <v>7.95</v>
          </cell>
          <cell r="F560" t="str">
            <v>7.95</v>
          </cell>
        </row>
        <row r="561">
          <cell r="A561" t="str">
            <v>SPRIME</v>
          </cell>
          <cell r="C561" t="str">
            <v>7.10</v>
          </cell>
          <cell r="D561" t="str">
            <v>7.20</v>
          </cell>
          <cell r="E561" t="str">
            <v>7.10</v>
          </cell>
          <cell r="F561" t="str">
            <v>7.20</v>
          </cell>
        </row>
        <row r="562">
          <cell r="A562" t="str">
            <v>SRIPANWA</v>
          </cell>
          <cell r="C562" t="str">
            <v>7.05</v>
          </cell>
          <cell r="D562" t="str">
            <v>7.05</v>
          </cell>
          <cell r="E562" t="str">
            <v>6.95</v>
          </cell>
          <cell r="F562" t="str">
            <v>6.95</v>
          </cell>
        </row>
        <row r="563">
          <cell r="A563" t="str">
            <v>SSPF</v>
          </cell>
          <cell r="C563" t="str">
            <v>6.95</v>
          </cell>
          <cell r="D563" t="str">
            <v>7.00</v>
          </cell>
          <cell r="E563" t="str">
            <v>6.95</v>
          </cell>
          <cell r="F563" t="str">
            <v>7.00</v>
          </cell>
        </row>
        <row r="564">
          <cell r="A564" t="str">
            <v>SSTRT</v>
          </cell>
          <cell r="C564" t="str">
            <v>5.65</v>
          </cell>
          <cell r="D564" t="str">
            <v>5.65</v>
          </cell>
          <cell r="E564" t="str">
            <v>5.65</v>
          </cell>
          <cell r="F564" t="str">
            <v>5.65</v>
          </cell>
        </row>
        <row r="565">
          <cell r="A565" t="str">
            <v>TIF1</v>
          </cell>
          <cell r="C565" t="str">
            <v>9.15</v>
          </cell>
          <cell r="D565" t="str">
            <v>9.15</v>
          </cell>
          <cell r="E565" t="str">
            <v>9.10</v>
          </cell>
          <cell r="F565" t="str">
            <v>9.10</v>
          </cell>
        </row>
        <row r="566">
          <cell r="A566" t="str">
            <v>TLHPF</v>
          </cell>
          <cell r="C566" t="str">
            <v>7.95</v>
          </cell>
          <cell r="D566" t="str">
            <v>7.95</v>
          </cell>
          <cell r="E566" t="str">
            <v>7.95</v>
          </cell>
          <cell r="F566" t="str">
            <v>7.95</v>
          </cell>
        </row>
        <row r="567">
          <cell r="A567" t="str">
            <v>TNPF</v>
          </cell>
          <cell r="C567" t="str">
            <v>-</v>
          </cell>
          <cell r="D567" t="str">
            <v>-</v>
          </cell>
          <cell r="E567" t="str">
            <v>-</v>
          </cell>
          <cell r="F567" t="str">
            <v>-</v>
          </cell>
        </row>
        <row r="568">
          <cell r="A568" t="str">
            <v>TPRIME</v>
          </cell>
          <cell r="C568" t="str">
            <v>8.45</v>
          </cell>
          <cell r="D568" t="str">
            <v>8.50</v>
          </cell>
          <cell r="E568" t="str">
            <v>8.45</v>
          </cell>
          <cell r="F568" t="str">
            <v>8.50</v>
          </cell>
        </row>
        <row r="569">
          <cell r="A569" t="str">
            <v>TTLPF</v>
          </cell>
          <cell r="C569" t="str">
            <v>22.70</v>
          </cell>
          <cell r="D569" t="str">
            <v>22.70</v>
          </cell>
          <cell r="E569" t="str">
            <v>22.70</v>
          </cell>
          <cell r="F569" t="str">
            <v>22.70</v>
          </cell>
        </row>
        <row r="570">
          <cell r="A570" t="str">
            <v>TU-PF</v>
          </cell>
          <cell r="C570" t="str">
            <v>0.88</v>
          </cell>
          <cell r="D570" t="str">
            <v>0.90</v>
          </cell>
          <cell r="E570" t="str">
            <v>0.88</v>
          </cell>
          <cell r="F570" t="str">
            <v>0.90</v>
          </cell>
        </row>
        <row r="571">
          <cell r="A571" t="str">
            <v>URBNPF</v>
          </cell>
          <cell r="C571" t="str">
            <v>1.99</v>
          </cell>
          <cell r="D571" t="str">
            <v>1.99</v>
          </cell>
          <cell r="E571" t="str">
            <v>1.92</v>
          </cell>
          <cell r="F571" t="str">
            <v>1.92</v>
          </cell>
        </row>
        <row r="572">
          <cell r="A572" t="str">
            <v>WHABT</v>
          </cell>
          <cell r="B572" t="str">
            <v>&lt;XD&gt;</v>
          </cell>
          <cell r="C572" t="str">
            <v>9.00</v>
          </cell>
          <cell r="D572" t="str">
            <v>9.00</v>
          </cell>
          <cell r="E572" t="str">
            <v>8.95</v>
          </cell>
          <cell r="F572" t="str">
            <v>8.95</v>
          </cell>
        </row>
        <row r="573">
          <cell r="A573" t="str">
            <v>WHAIR</v>
          </cell>
          <cell r="C573" t="str">
            <v>7.85</v>
          </cell>
          <cell r="D573" t="str">
            <v>7.85</v>
          </cell>
          <cell r="E573" t="str">
            <v>7.80</v>
          </cell>
          <cell r="F573" t="str">
            <v>7.80</v>
          </cell>
        </row>
        <row r="574">
          <cell r="A574" t="str">
            <v>WHART</v>
          </cell>
          <cell r="C574" t="str">
            <v>11.30</v>
          </cell>
          <cell r="D574" t="str">
            <v>11.40</v>
          </cell>
          <cell r="E574" t="str">
            <v>11.30</v>
          </cell>
          <cell r="F574" t="str">
            <v>11.30</v>
          </cell>
        </row>
        <row r="575">
          <cell r="A575" t="str">
            <v>APCS</v>
          </cell>
          <cell r="C575">
            <v>4.78</v>
          </cell>
          <cell r="D575">
            <v>4.78</v>
          </cell>
          <cell r="E575">
            <v>4.66</v>
          </cell>
          <cell r="F575">
            <v>4.74</v>
          </cell>
        </row>
        <row r="576">
          <cell r="A576" t="str">
            <v>BJCHI</v>
          </cell>
          <cell r="C576">
            <v>1.71</v>
          </cell>
          <cell r="D576">
            <v>1.71</v>
          </cell>
          <cell r="E576">
            <v>1.7</v>
          </cell>
          <cell r="F576">
            <v>1.71</v>
          </cell>
        </row>
        <row r="577">
          <cell r="A577" t="str">
            <v>BKD</v>
          </cell>
          <cell r="C577">
            <v>2.86</v>
          </cell>
          <cell r="D577">
            <v>3.02</v>
          </cell>
          <cell r="E577">
            <v>2.86</v>
          </cell>
          <cell r="F577">
            <v>2.98</v>
          </cell>
        </row>
        <row r="578">
          <cell r="A578" t="str">
            <v>CIVIL</v>
          </cell>
          <cell r="C578">
            <v>3.02</v>
          </cell>
          <cell r="D578">
            <v>3.04</v>
          </cell>
          <cell r="E578">
            <v>2.96</v>
          </cell>
          <cell r="F578">
            <v>3</v>
          </cell>
        </row>
        <row r="579">
          <cell r="A579" t="str">
            <v>CK</v>
          </cell>
          <cell r="C579">
            <v>22.5</v>
          </cell>
          <cell r="D579">
            <v>22.6</v>
          </cell>
          <cell r="E579">
            <v>22.2</v>
          </cell>
          <cell r="F579">
            <v>22.5</v>
          </cell>
        </row>
        <row r="580">
          <cell r="A580" t="str">
            <v>CNT</v>
          </cell>
          <cell r="C580">
            <v>1.53</v>
          </cell>
          <cell r="D580">
            <v>1.57</v>
          </cell>
          <cell r="E580">
            <v>1.53</v>
          </cell>
          <cell r="F580">
            <v>1.55</v>
          </cell>
        </row>
        <row r="581">
          <cell r="A581" t="str">
            <v>EMC</v>
          </cell>
          <cell r="B581" t="str">
            <v>&lt;C&gt;</v>
          </cell>
          <cell r="C581">
            <v>0.16</v>
          </cell>
          <cell r="D581">
            <v>0.16</v>
          </cell>
          <cell r="E581">
            <v>0.15</v>
          </cell>
          <cell r="F581">
            <v>0.16</v>
          </cell>
        </row>
        <row r="582">
          <cell r="A582" t="str">
            <v>ITD</v>
          </cell>
          <cell r="C582">
            <v>1.91</v>
          </cell>
          <cell r="D582">
            <v>1.92</v>
          </cell>
          <cell r="E582">
            <v>1.87</v>
          </cell>
          <cell r="F582">
            <v>1.91</v>
          </cell>
        </row>
        <row r="583">
          <cell r="A583" t="str">
            <v>NWR</v>
          </cell>
          <cell r="C583">
            <v>0.78</v>
          </cell>
          <cell r="D583">
            <v>0.81</v>
          </cell>
          <cell r="E583">
            <v>0.76</v>
          </cell>
          <cell r="F583">
            <v>0.79</v>
          </cell>
        </row>
        <row r="584">
          <cell r="A584" t="str">
            <v>PLE</v>
          </cell>
          <cell r="C584">
            <v>0.67</v>
          </cell>
          <cell r="D584">
            <v>0.67</v>
          </cell>
          <cell r="E584">
            <v>0.67</v>
          </cell>
          <cell r="F584">
            <v>0.67</v>
          </cell>
        </row>
        <row r="585">
          <cell r="A585" t="str">
            <v>PREB</v>
          </cell>
          <cell r="C585">
            <v>9.15</v>
          </cell>
          <cell r="D585">
            <v>9.6</v>
          </cell>
          <cell r="E585">
            <v>9.15</v>
          </cell>
          <cell r="F585">
            <v>9.5</v>
          </cell>
        </row>
        <row r="586">
          <cell r="A586" t="str">
            <v>PYLON</v>
          </cell>
          <cell r="C586">
            <v>4.42</v>
          </cell>
          <cell r="D586">
            <v>4.42</v>
          </cell>
          <cell r="E586">
            <v>4.3600000000000003</v>
          </cell>
          <cell r="F586">
            <v>4.42</v>
          </cell>
        </row>
        <row r="587">
          <cell r="A587" t="str">
            <v>RT</v>
          </cell>
          <cell r="C587">
            <v>1.31</v>
          </cell>
          <cell r="D587">
            <v>1.32</v>
          </cell>
          <cell r="E587">
            <v>1.29</v>
          </cell>
          <cell r="F587">
            <v>1.31</v>
          </cell>
        </row>
        <row r="588">
          <cell r="A588" t="str">
            <v>SEAFCO</v>
          </cell>
          <cell r="C588">
            <v>3.68</v>
          </cell>
          <cell r="D588">
            <v>3.74</v>
          </cell>
          <cell r="E588">
            <v>3.68</v>
          </cell>
          <cell r="F588">
            <v>3.74</v>
          </cell>
        </row>
        <row r="589">
          <cell r="A589" t="str">
            <v>SQ</v>
          </cell>
          <cell r="C589">
            <v>1.95</v>
          </cell>
          <cell r="D589">
            <v>1.96</v>
          </cell>
          <cell r="E589">
            <v>1.94</v>
          </cell>
          <cell r="F589">
            <v>1.95</v>
          </cell>
        </row>
        <row r="590">
          <cell r="A590" t="str">
            <v>SRICHA</v>
          </cell>
          <cell r="C590">
            <v>10.1</v>
          </cell>
          <cell r="D590">
            <v>10.4</v>
          </cell>
          <cell r="E590">
            <v>9.9499999999999993</v>
          </cell>
          <cell r="F590">
            <v>10.199999999999999</v>
          </cell>
        </row>
        <row r="591">
          <cell r="A591" t="str">
            <v>STEC</v>
          </cell>
          <cell r="C591">
            <v>13.2</v>
          </cell>
          <cell r="D591">
            <v>13.7</v>
          </cell>
          <cell r="E591">
            <v>13.1</v>
          </cell>
          <cell r="F591">
            <v>13.7</v>
          </cell>
        </row>
        <row r="592">
          <cell r="A592" t="str">
            <v>STI</v>
          </cell>
          <cell r="C592">
            <v>5.85</v>
          </cell>
          <cell r="D592">
            <v>6.75</v>
          </cell>
          <cell r="E592">
            <v>5.85</v>
          </cell>
          <cell r="F592">
            <v>6.3</v>
          </cell>
        </row>
        <row r="593">
          <cell r="A593" t="str">
            <v>STPI</v>
          </cell>
          <cell r="C593">
            <v>4.7</v>
          </cell>
          <cell r="D593">
            <v>4.96</v>
          </cell>
          <cell r="E593">
            <v>4.7</v>
          </cell>
          <cell r="F593">
            <v>4.92</v>
          </cell>
        </row>
        <row r="594">
          <cell r="A594" t="str">
            <v>SYNTEC</v>
          </cell>
          <cell r="C594">
            <v>1.69</v>
          </cell>
          <cell r="D594">
            <v>1.72</v>
          </cell>
          <cell r="E594">
            <v>1.69</v>
          </cell>
          <cell r="F594">
            <v>1.72</v>
          </cell>
        </row>
        <row r="595">
          <cell r="A595" t="str">
            <v>TEAMG</v>
          </cell>
          <cell r="C595">
            <v>10.199999999999999</v>
          </cell>
          <cell r="D595">
            <v>10.8</v>
          </cell>
          <cell r="E595">
            <v>10</v>
          </cell>
          <cell r="F595">
            <v>10.8</v>
          </cell>
        </row>
        <row r="596">
          <cell r="A596" t="str">
            <v>TEKA</v>
          </cell>
          <cell r="C596">
            <v>3.18</v>
          </cell>
          <cell r="D596">
            <v>3.2</v>
          </cell>
          <cell r="E596">
            <v>3.12</v>
          </cell>
          <cell r="F596">
            <v>3.16</v>
          </cell>
        </row>
        <row r="597">
          <cell r="A597" t="str">
            <v>TPOLY</v>
          </cell>
          <cell r="C597">
            <v>1.38</v>
          </cell>
          <cell r="D597">
            <v>1.39</v>
          </cell>
          <cell r="E597">
            <v>1.37</v>
          </cell>
          <cell r="F597">
            <v>1.39</v>
          </cell>
        </row>
        <row r="598">
          <cell r="A598" t="str">
            <v>TRC</v>
          </cell>
          <cell r="B598" t="str">
            <v>&lt;C&gt;</v>
          </cell>
          <cell r="C598">
            <v>0.77</v>
          </cell>
          <cell r="D598">
            <v>0.78</v>
          </cell>
          <cell r="E598">
            <v>0.74</v>
          </cell>
          <cell r="F598">
            <v>0.75</v>
          </cell>
        </row>
        <row r="599">
          <cell r="A599" t="str">
            <v>TRITN</v>
          </cell>
          <cell r="C599">
            <v>0.18</v>
          </cell>
          <cell r="D599">
            <v>0.18</v>
          </cell>
          <cell r="E599">
            <v>0.17</v>
          </cell>
          <cell r="F599">
            <v>0.18</v>
          </cell>
        </row>
        <row r="600">
          <cell r="A600" t="str">
            <v>TTCL</v>
          </cell>
          <cell r="C600">
            <v>4.5599999999999996</v>
          </cell>
          <cell r="D600">
            <v>4.58</v>
          </cell>
          <cell r="E600">
            <v>4.5199999999999996</v>
          </cell>
          <cell r="F600">
            <v>4.58</v>
          </cell>
        </row>
        <row r="601">
          <cell r="A601" t="str">
            <v>UNIQ</v>
          </cell>
          <cell r="C601">
            <v>4.5599999999999996</v>
          </cell>
          <cell r="D601">
            <v>4.5999999999999996</v>
          </cell>
          <cell r="E601">
            <v>4.5199999999999996</v>
          </cell>
          <cell r="F601">
            <v>4.5999999999999996</v>
          </cell>
        </row>
        <row r="602">
          <cell r="A602" t="str">
            <v>WGE</v>
          </cell>
          <cell r="C602">
            <v>1.34</v>
          </cell>
          <cell r="D602">
            <v>1.34</v>
          </cell>
          <cell r="E602">
            <v>1.32</v>
          </cell>
          <cell r="F602">
            <v>1.33</v>
          </cell>
        </row>
        <row r="603">
          <cell r="A603" t="str">
            <v>A</v>
          </cell>
          <cell r="C603" t="str">
            <v>4.98</v>
          </cell>
          <cell r="D603" t="str">
            <v>5.05</v>
          </cell>
          <cell r="E603" t="str">
            <v>4.98</v>
          </cell>
          <cell r="F603" t="str">
            <v>4.98</v>
          </cell>
        </row>
        <row r="604">
          <cell r="A604" t="str">
            <v>AMATA</v>
          </cell>
          <cell r="C604" t="str">
            <v>20.00</v>
          </cell>
          <cell r="D604" t="str">
            <v>20.30</v>
          </cell>
          <cell r="E604" t="str">
            <v>20.00</v>
          </cell>
          <cell r="F604" t="str">
            <v>20.10</v>
          </cell>
        </row>
        <row r="605">
          <cell r="A605" t="str">
            <v>AMATAV</v>
          </cell>
          <cell r="C605" t="str">
            <v>7.10</v>
          </cell>
          <cell r="D605" t="str">
            <v>7.10</v>
          </cell>
          <cell r="E605" t="str">
            <v>7.00</v>
          </cell>
          <cell r="F605" t="str">
            <v>7.00</v>
          </cell>
        </row>
        <row r="606">
          <cell r="A606" t="str">
            <v>ANAN</v>
          </cell>
          <cell r="C606" t="str">
            <v>1.41</v>
          </cell>
          <cell r="D606" t="str">
            <v>1.44</v>
          </cell>
          <cell r="E606" t="str">
            <v>1.40</v>
          </cell>
          <cell r="F606" t="str">
            <v>1.44</v>
          </cell>
        </row>
        <row r="607">
          <cell r="A607" t="str">
            <v>AP</v>
          </cell>
          <cell r="C607" t="str">
            <v>12.30</v>
          </cell>
          <cell r="D607" t="str">
            <v>12.80</v>
          </cell>
          <cell r="E607" t="str">
            <v>12.20</v>
          </cell>
          <cell r="F607" t="str">
            <v>12.70</v>
          </cell>
        </row>
        <row r="608">
          <cell r="A608" t="str">
            <v>APEX</v>
          </cell>
          <cell r="B608" t="str">
            <v>&lt;SP, NP, NC&gt;</v>
          </cell>
          <cell r="C608" t="str">
            <v>-</v>
          </cell>
          <cell r="D608" t="str">
            <v>-</v>
          </cell>
          <cell r="E608" t="str">
            <v>-</v>
          </cell>
          <cell r="F608" t="str">
            <v>-</v>
          </cell>
        </row>
        <row r="609">
          <cell r="A609" t="str">
            <v>AQ</v>
          </cell>
          <cell r="B609" t="str">
            <v>&lt;C&gt;</v>
          </cell>
          <cell r="C609" t="str">
            <v>0.02</v>
          </cell>
          <cell r="D609" t="str">
            <v>0.03</v>
          </cell>
          <cell r="E609" t="str">
            <v>0.02</v>
          </cell>
          <cell r="F609" t="str">
            <v>0.03</v>
          </cell>
        </row>
        <row r="610">
          <cell r="A610" t="str">
            <v>ASW</v>
          </cell>
          <cell r="C610" t="str">
            <v>8.35</v>
          </cell>
          <cell r="D610" t="str">
            <v>8.40</v>
          </cell>
          <cell r="E610" t="str">
            <v>8.25</v>
          </cell>
          <cell r="F610" t="str">
            <v>8.25</v>
          </cell>
        </row>
        <row r="611">
          <cell r="A611" t="str">
            <v>AWC</v>
          </cell>
          <cell r="C611" t="str">
            <v>5.80</v>
          </cell>
          <cell r="D611" t="str">
            <v>5.85</v>
          </cell>
          <cell r="E611" t="str">
            <v>5.75</v>
          </cell>
          <cell r="F611" t="str">
            <v>5.80</v>
          </cell>
        </row>
        <row r="612">
          <cell r="A612" t="str">
            <v>BLAND</v>
          </cell>
          <cell r="C612" t="str">
            <v>1.03</v>
          </cell>
          <cell r="D612" t="str">
            <v>1.03</v>
          </cell>
          <cell r="E612" t="str">
            <v>1.02</v>
          </cell>
          <cell r="F612" t="str">
            <v>1.03</v>
          </cell>
        </row>
        <row r="613">
          <cell r="A613" t="str">
            <v>BRI</v>
          </cell>
          <cell r="C613" t="str">
            <v>11.90</v>
          </cell>
          <cell r="D613" t="str">
            <v>12.10</v>
          </cell>
          <cell r="E613" t="str">
            <v>11.70</v>
          </cell>
          <cell r="F613" t="str">
            <v>11.90</v>
          </cell>
        </row>
        <row r="614">
          <cell r="A614" t="str">
            <v>BROCK</v>
          </cell>
          <cell r="C614" t="str">
            <v>1.81</v>
          </cell>
          <cell r="D614" t="str">
            <v>1.81</v>
          </cell>
          <cell r="E614" t="str">
            <v>1.72</v>
          </cell>
          <cell r="F614" t="str">
            <v>1.80</v>
          </cell>
        </row>
        <row r="615">
          <cell r="A615" t="str">
            <v>CGD</v>
          </cell>
          <cell r="C615" t="str">
            <v>0.48</v>
          </cell>
          <cell r="D615" t="str">
            <v>0.49</v>
          </cell>
          <cell r="E615" t="str">
            <v>0.47</v>
          </cell>
          <cell r="F615" t="str">
            <v>0.48</v>
          </cell>
        </row>
        <row r="616">
          <cell r="A616" t="str">
            <v>CI</v>
          </cell>
          <cell r="C616" t="str">
            <v>0.83</v>
          </cell>
          <cell r="D616" t="str">
            <v>0.83</v>
          </cell>
          <cell r="E616" t="str">
            <v>0.82</v>
          </cell>
          <cell r="F616" t="str">
            <v>0.82</v>
          </cell>
        </row>
        <row r="617">
          <cell r="A617" t="str">
            <v>CMC</v>
          </cell>
          <cell r="C617" t="str">
            <v>1.47</v>
          </cell>
          <cell r="D617" t="str">
            <v>1.47</v>
          </cell>
          <cell r="E617" t="str">
            <v>1.45</v>
          </cell>
          <cell r="F617" t="str">
            <v>1.47</v>
          </cell>
        </row>
        <row r="618">
          <cell r="A618" t="str">
            <v>CPN</v>
          </cell>
          <cell r="C618" t="str">
            <v>71.75</v>
          </cell>
          <cell r="D618" t="str">
            <v>72.50</v>
          </cell>
          <cell r="E618" t="str">
            <v>71.75</v>
          </cell>
          <cell r="F618" t="str">
            <v>72.50</v>
          </cell>
        </row>
        <row r="619">
          <cell r="A619" t="str">
            <v>ESTAR</v>
          </cell>
          <cell r="C619" t="str">
            <v>0.37</v>
          </cell>
          <cell r="D619" t="str">
            <v>0.37</v>
          </cell>
          <cell r="E619" t="str">
            <v>0.36</v>
          </cell>
          <cell r="F619" t="str">
            <v>0.36</v>
          </cell>
        </row>
        <row r="620">
          <cell r="A620" t="str">
            <v>EVER</v>
          </cell>
          <cell r="C620" t="str">
            <v>0.26</v>
          </cell>
          <cell r="D620" t="str">
            <v>0.27</v>
          </cell>
          <cell r="E620" t="str">
            <v>0.26</v>
          </cell>
          <cell r="F620" t="str">
            <v>0.26</v>
          </cell>
        </row>
        <row r="621">
          <cell r="A621" t="str">
            <v>FPT</v>
          </cell>
          <cell r="C621" t="str">
            <v>15.00</v>
          </cell>
          <cell r="D621" t="str">
            <v>15.00</v>
          </cell>
          <cell r="E621" t="str">
            <v>15.00</v>
          </cell>
          <cell r="F621" t="str">
            <v>15.00</v>
          </cell>
        </row>
        <row r="622">
          <cell r="A622" t="str">
            <v>GLAND</v>
          </cell>
          <cell r="C622" t="str">
            <v>2.16</v>
          </cell>
          <cell r="D622" t="str">
            <v>2.24</v>
          </cell>
          <cell r="E622" t="str">
            <v>2.12</v>
          </cell>
          <cell r="F622" t="str">
            <v>2.20</v>
          </cell>
        </row>
        <row r="623">
          <cell r="A623" t="str">
            <v>J</v>
          </cell>
          <cell r="C623" t="str">
            <v>3.72</v>
          </cell>
          <cell r="D623" t="str">
            <v>3.72</v>
          </cell>
          <cell r="E623" t="str">
            <v>3.62</v>
          </cell>
          <cell r="F623" t="str">
            <v>3.68</v>
          </cell>
        </row>
        <row r="624">
          <cell r="A624" t="str">
            <v>JCK</v>
          </cell>
          <cell r="C624" t="str">
            <v>0.37</v>
          </cell>
          <cell r="D624" t="str">
            <v>0.37</v>
          </cell>
          <cell r="E624" t="str">
            <v>0.36</v>
          </cell>
          <cell r="F624" t="str">
            <v>0.36</v>
          </cell>
        </row>
        <row r="625">
          <cell r="A625" t="str">
            <v>KC</v>
          </cell>
          <cell r="B625" t="str">
            <v>&lt;C&gt;</v>
          </cell>
          <cell r="C625" t="str">
            <v>0.18</v>
          </cell>
          <cell r="D625" t="str">
            <v>0.18</v>
          </cell>
          <cell r="E625" t="str">
            <v>0.17</v>
          </cell>
          <cell r="F625" t="str">
            <v>0.17</v>
          </cell>
        </row>
        <row r="626">
          <cell r="A626" t="str">
            <v>LALIN</v>
          </cell>
          <cell r="C626" t="str">
            <v>9.30</v>
          </cell>
          <cell r="D626" t="str">
            <v>9.30</v>
          </cell>
          <cell r="E626" t="str">
            <v>9.20</v>
          </cell>
          <cell r="F626" t="str">
            <v>9.25</v>
          </cell>
        </row>
        <row r="627">
          <cell r="A627" t="str">
            <v>LH</v>
          </cell>
          <cell r="C627" t="str">
            <v>9.85</v>
          </cell>
          <cell r="D627" t="str">
            <v>9.90</v>
          </cell>
          <cell r="E627" t="str">
            <v>9.80</v>
          </cell>
          <cell r="F627" t="str">
            <v>9.90</v>
          </cell>
        </row>
        <row r="628">
          <cell r="A628" t="str">
            <v>LPN</v>
          </cell>
          <cell r="C628" t="str">
            <v>4.32</v>
          </cell>
          <cell r="D628" t="str">
            <v>4.36</v>
          </cell>
          <cell r="E628" t="str">
            <v>4.30</v>
          </cell>
          <cell r="F628" t="str">
            <v>4.34</v>
          </cell>
        </row>
        <row r="629">
          <cell r="A629" t="str">
            <v>MBK</v>
          </cell>
          <cell r="C629" t="str">
            <v>18.00</v>
          </cell>
          <cell r="D629" t="str">
            <v>18.00</v>
          </cell>
          <cell r="E629" t="str">
            <v>17.30</v>
          </cell>
          <cell r="F629" t="str">
            <v>17.40</v>
          </cell>
        </row>
        <row r="630">
          <cell r="A630" t="str">
            <v>MJD</v>
          </cell>
          <cell r="C630" t="str">
            <v>1.57</v>
          </cell>
          <cell r="D630" t="str">
            <v>1.59</v>
          </cell>
          <cell r="E630" t="str">
            <v>1.57</v>
          </cell>
          <cell r="F630" t="str">
            <v>1.58</v>
          </cell>
        </row>
        <row r="631">
          <cell r="A631" t="str">
            <v>MK</v>
          </cell>
          <cell r="C631" t="str">
            <v>2.76</v>
          </cell>
          <cell r="D631" t="str">
            <v>2.76</v>
          </cell>
          <cell r="E631" t="str">
            <v>2.74</v>
          </cell>
          <cell r="F631" t="str">
            <v>2.74</v>
          </cell>
        </row>
        <row r="632">
          <cell r="A632" t="str">
            <v>NCH</v>
          </cell>
          <cell r="C632" t="str">
            <v>1.59</v>
          </cell>
          <cell r="D632" t="str">
            <v>1.61</v>
          </cell>
          <cell r="E632" t="str">
            <v>1.58</v>
          </cell>
          <cell r="F632" t="str">
            <v>1.60</v>
          </cell>
        </row>
        <row r="633">
          <cell r="A633" t="str">
            <v>NNCL</v>
          </cell>
          <cell r="C633" t="str">
            <v>2.04</v>
          </cell>
          <cell r="D633" t="str">
            <v>2.08</v>
          </cell>
          <cell r="E633" t="str">
            <v>2.04</v>
          </cell>
          <cell r="F633" t="str">
            <v>2.08</v>
          </cell>
        </row>
        <row r="634">
          <cell r="A634" t="str">
            <v>NOBLE</v>
          </cell>
          <cell r="C634" t="str">
            <v>5.40</v>
          </cell>
          <cell r="D634" t="str">
            <v>5.55</v>
          </cell>
          <cell r="E634" t="str">
            <v>5.40</v>
          </cell>
          <cell r="F634" t="str">
            <v>5.55</v>
          </cell>
        </row>
        <row r="635">
          <cell r="A635" t="str">
            <v>NUSA</v>
          </cell>
          <cell r="C635" t="str">
            <v>1.05</v>
          </cell>
          <cell r="D635" t="str">
            <v>1.06</v>
          </cell>
          <cell r="E635" t="str">
            <v>1.04</v>
          </cell>
          <cell r="F635" t="str">
            <v>1.06</v>
          </cell>
        </row>
        <row r="636">
          <cell r="A636" t="str">
            <v>NVD</v>
          </cell>
          <cell r="C636" t="str">
            <v>1.99</v>
          </cell>
          <cell r="D636" t="str">
            <v>1.99</v>
          </cell>
          <cell r="E636" t="str">
            <v>1.98</v>
          </cell>
          <cell r="F636" t="str">
            <v>1.99</v>
          </cell>
        </row>
        <row r="637">
          <cell r="A637" t="str">
            <v>ORI</v>
          </cell>
          <cell r="C637" t="str">
            <v>11.80</v>
          </cell>
          <cell r="D637" t="str">
            <v>12.10</v>
          </cell>
          <cell r="E637" t="str">
            <v>11.80</v>
          </cell>
          <cell r="F637" t="str">
            <v>12.00</v>
          </cell>
        </row>
        <row r="638">
          <cell r="A638" t="str">
            <v>PACE</v>
          </cell>
          <cell r="B638" t="str">
            <v>&lt;SP, NP, NC&gt;</v>
          </cell>
          <cell r="C638" t="str">
            <v>-</v>
          </cell>
          <cell r="D638" t="str">
            <v>-</v>
          </cell>
          <cell r="E638" t="str">
            <v>-</v>
          </cell>
          <cell r="F638" t="str">
            <v>-</v>
          </cell>
        </row>
        <row r="639">
          <cell r="A639" t="str">
            <v>PEACE</v>
          </cell>
          <cell r="C639" t="str">
            <v>4.92</v>
          </cell>
          <cell r="D639" t="str">
            <v>4.98</v>
          </cell>
          <cell r="E639" t="str">
            <v>4.86</v>
          </cell>
          <cell r="F639" t="str">
            <v>4.98</v>
          </cell>
        </row>
        <row r="640">
          <cell r="A640" t="str">
            <v>PF</v>
          </cell>
          <cell r="C640" t="str">
            <v>0.43</v>
          </cell>
          <cell r="D640" t="str">
            <v>0.43</v>
          </cell>
          <cell r="E640" t="str">
            <v>0.42</v>
          </cell>
          <cell r="F640" t="str">
            <v>0.43</v>
          </cell>
        </row>
        <row r="641">
          <cell r="A641" t="str">
            <v>PIN</v>
          </cell>
          <cell r="C641" t="str">
            <v>3.44</v>
          </cell>
          <cell r="D641" t="str">
            <v>3.46</v>
          </cell>
          <cell r="E641" t="str">
            <v>3.44</v>
          </cell>
          <cell r="F641" t="str">
            <v>3.44</v>
          </cell>
        </row>
        <row r="642">
          <cell r="A642" t="str">
            <v>PLAT</v>
          </cell>
          <cell r="C642" t="str">
            <v>3.66</v>
          </cell>
          <cell r="D642" t="str">
            <v>3.66</v>
          </cell>
          <cell r="E642" t="str">
            <v>3.60</v>
          </cell>
          <cell r="F642" t="str">
            <v>3.62</v>
          </cell>
        </row>
        <row r="643">
          <cell r="A643" t="str">
            <v>POLAR</v>
          </cell>
          <cell r="B643" t="str">
            <v>&lt;SP, NP, NC&gt;</v>
          </cell>
          <cell r="C643" t="str">
            <v>-</v>
          </cell>
          <cell r="D643" t="str">
            <v>-</v>
          </cell>
          <cell r="E643" t="str">
            <v>-</v>
          </cell>
          <cell r="F643" t="str">
            <v>-</v>
          </cell>
        </row>
        <row r="644">
          <cell r="A644" t="str">
            <v>PRECHA</v>
          </cell>
          <cell r="C644" t="str">
            <v>1.23</v>
          </cell>
          <cell r="D644" t="str">
            <v>1.26</v>
          </cell>
          <cell r="E644" t="str">
            <v>1.23</v>
          </cell>
          <cell r="F644" t="str">
            <v>1.26</v>
          </cell>
        </row>
        <row r="645">
          <cell r="A645" t="str">
            <v>PRIN</v>
          </cell>
          <cell r="C645" t="str">
            <v>3.12</v>
          </cell>
          <cell r="D645" t="str">
            <v>3.18</v>
          </cell>
          <cell r="E645" t="str">
            <v>3.00</v>
          </cell>
          <cell r="F645" t="str">
            <v>3.12</v>
          </cell>
        </row>
        <row r="646">
          <cell r="A646" t="str">
            <v>PSH</v>
          </cell>
          <cell r="C646" t="str">
            <v>13.70</v>
          </cell>
          <cell r="D646" t="str">
            <v>13.80</v>
          </cell>
          <cell r="E646" t="str">
            <v>13.50</v>
          </cell>
          <cell r="F646" t="str">
            <v>13.60</v>
          </cell>
        </row>
        <row r="647">
          <cell r="A647" t="str">
            <v>QH</v>
          </cell>
          <cell r="C647" t="str">
            <v>2.34</v>
          </cell>
          <cell r="D647" t="str">
            <v>2.36</v>
          </cell>
          <cell r="E647" t="str">
            <v>2.30</v>
          </cell>
          <cell r="F647" t="str">
            <v>2.34</v>
          </cell>
        </row>
        <row r="648">
          <cell r="A648" t="str">
            <v>RABBIT</v>
          </cell>
          <cell r="C648" t="str">
            <v>1.14</v>
          </cell>
          <cell r="D648" t="str">
            <v>1.16</v>
          </cell>
          <cell r="E648" t="str">
            <v>1.14</v>
          </cell>
          <cell r="F648" t="str">
            <v>1.16</v>
          </cell>
        </row>
        <row r="649">
          <cell r="A649" t="str">
            <v>RICHY</v>
          </cell>
          <cell r="C649" t="str">
            <v>0.76</v>
          </cell>
          <cell r="D649" t="str">
            <v>0.79</v>
          </cell>
          <cell r="E649" t="str">
            <v>0.76</v>
          </cell>
          <cell r="F649" t="str">
            <v>0.78</v>
          </cell>
        </row>
        <row r="650">
          <cell r="A650" t="str">
            <v>RML</v>
          </cell>
          <cell r="C650" t="str">
            <v>0.73</v>
          </cell>
          <cell r="D650" t="str">
            <v>0.73</v>
          </cell>
          <cell r="E650" t="str">
            <v>0.73</v>
          </cell>
          <cell r="F650" t="str">
            <v>0.73</v>
          </cell>
        </row>
        <row r="651">
          <cell r="A651" t="str">
            <v>ROJNA</v>
          </cell>
          <cell r="C651" t="str">
            <v>5.95</v>
          </cell>
          <cell r="D651" t="str">
            <v>6.15</v>
          </cell>
          <cell r="E651" t="str">
            <v>5.95</v>
          </cell>
          <cell r="F651" t="str">
            <v>6.10</v>
          </cell>
        </row>
        <row r="652">
          <cell r="A652" t="str">
            <v>S</v>
          </cell>
          <cell r="C652" t="str">
            <v>1.98</v>
          </cell>
          <cell r="D652" t="str">
            <v>1.99</v>
          </cell>
          <cell r="E652" t="str">
            <v>1.95</v>
          </cell>
          <cell r="F652" t="str">
            <v>1.96</v>
          </cell>
        </row>
        <row r="653">
          <cell r="A653" t="str">
            <v>SA</v>
          </cell>
          <cell r="C653" t="str">
            <v>8.00</v>
          </cell>
          <cell r="D653" t="str">
            <v>8.00</v>
          </cell>
          <cell r="E653" t="str">
            <v>7.90</v>
          </cell>
          <cell r="F653" t="str">
            <v>7.90</v>
          </cell>
        </row>
        <row r="654">
          <cell r="A654" t="str">
            <v>SAMCO</v>
          </cell>
          <cell r="C654" t="str">
            <v>1.45</v>
          </cell>
          <cell r="D654" t="str">
            <v>1.45</v>
          </cell>
          <cell r="E654" t="str">
            <v>1.45</v>
          </cell>
          <cell r="F654" t="str">
            <v>1.45</v>
          </cell>
        </row>
        <row r="655">
          <cell r="A655" t="str">
            <v>SC</v>
          </cell>
          <cell r="C655" t="str">
            <v>4.52</v>
          </cell>
          <cell r="D655" t="str">
            <v>4.74</v>
          </cell>
          <cell r="E655" t="str">
            <v>4.50</v>
          </cell>
          <cell r="F655" t="str">
            <v>4.68</v>
          </cell>
        </row>
        <row r="656">
          <cell r="A656" t="str">
            <v>SENA</v>
          </cell>
          <cell r="C656" t="str">
            <v>3.96</v>
          </cell>
          <cell r="D656" t="str">
            <v>4.00</v>
          </cell>
          <cell r="E656" t="str">
            <v>3.94</v>
          </cell>
          <cell r="F656" t="str">
            <v>3.98</v>
          </cell>
        </row>
        <row r="657">
          <cell r="A657" t="str">
            <v>SIRI</v>
          </cell>
          <cell r="C657" t="str">
            <v>1.85</v>
          </cell>
          <cell r="D657" t="str">
            <v>1.92</v>
          </cell>
          <cell r="E657" t="str">
            <v>1.85</v>
          </cell>
          <cell r="F657" t="str">
            <v>1.92</v>
          </cell>
        </row>
        <row r="658">
          <cell r="A658" t="str">
            <v>SPALI</v>
          </cell>
          <cell r="C658" t="str">
            <v>24.00</v>
          </cell>
          <cell r="D658" t="str">
            <v>24.20</v>
          </cell>
          <cell r="E658" t="str">
            <v>23.80</v>
          </cell>
          <cell r="F658" t="str">
            <v>24.20</v>
          </cell>
        </row>
        <row r="659">
          <cell r="A659" t="str">
            <v>UV</v>
          </cell>
          <cell r="C659" t="str">
            <v>3.30</v>
          </cell>
          <cell r="D659" t="str">
            <v>3.40</v>
          </cell>
          <cell r="E659" t="str">
            <v>3.30</v>
          </cell>
          <cell r="F659" t="str">
            <v>3.36</v>
          </cell>
        </row>
        <row r="660">
          <cell r="A660" t="str">
            <v>WHA</v>
          </cell>
          <cell r="C660" t="str">
            <v>3.90</v>
          </cell>
          <cell r="D660" t="str">
            <v>4.00</v>
          </cell>
          <cell r="E660" t="str">
            <v>3.90</v>
          </cell>
          <cell r="F660" t="str">
            <v>3.98</v>
          </cell>
        </row>
        <row r="661">
          <cell r="A661" t="str">
            <v>WIN</v>
          </cell>
          <cell r="C661" t="str">
            <v>0.99</v>
          </cell>
          <cell r="D661" t="str">
            <v>1.01</v>
          </cell>
          <cell r="E661" t="str">
            <v>0.99</v>
          </cell>
          <cell r="F661" t="str">
            <v>1.01</v>
          </cell>
        </row>
        <row r="662">
          <cell r="A662" t="str">
            <v>CCP</v>
          </cell>
          <cell r="C662">
            <v>0.45</v>
          </cell>
          <cell r="D662">
            <v>0.46</v>
          </cell>
          <cell r="E662">
            <v>0.44</v>
          </cell>
          <cell r="F662">
            <v>0.46</v>
          </cell>
        </row>
        <row r="663">
          <cell r="A663" t="str">
            <v>COTTO</v>
          </cell>
          <cell r="C663">
            <v>2</v>
          </cell>
          <cell r="D663">
            <v>2.02</v>
          </cell>
          <cell r="E663">
            <v>1.99</v>
          </cell>
          <cell r="F663">
            <v>2</v>
          </cell>
        </row>
        <row r="664">
          <cell r="A664" t="str">
            <v>DCC</v>
          </cell>
          <cell r="C664">
            <v>2.42</v>
          </cell>
          <cell r="D664">
            <v>2.44</v>
          </cell>
          <cell r="E664">
            <v>2.36</v>
          </cell>
          <cell r="F664">
            <v>2.38</v>
          </cell>
        </row>
        <row r="665">
          <cell r="A665" t="str">
            <v>DCON</v>
          </cell>
          <cell r="C665">
            <v>0.43</v>
          </cell>
          <cell r="D665">
            <v>0.43</v>
          </cell>
          <cell r="E665">
            <v>0.42</v>
          </cell>
          <cell r="F665">
            <v>0.43</v>
          </cell>
        </row>
        <row r="666">
          <cell r="A666" t="str">
            <v>DRT</v>
          </cell>
          <cell r="C666">
            <v>8.25</v>
          </cell>
          <cell r="D666">
            <v>8.25</v>
          </cell>
          <cell r="E666">
            <v>8.1999999999999993</v>
          </cell>
          <cell r="F666">
            <v>8.1999999999999993</v>
          </cell>
        </row>
        <row r="667">
          <cell r="A667" t="str">
            <v>EPG</v>
          </cell>
          <cell r="C667">
            <v>8.75</v>
          </cell>
          <cell r="D667">
            <v>8.85</v>
          </cell>
          <cell r="E667">
            <v>8.65</v>
          </cell>
          <cell r="F667">
            <v>8.6999999999999993</v>
          </cell>
        </row>
        <row r="668">
          <cell r="A668" t="str">
            <v>GEL</v>
          </cell>
          <cell r="C668">
            <v>0.3</v>
          </cell>
          <cell r="D668">
            <v>0.31</v>
          </cell>
          <cell r="E668">
            <v>0.3</v>
          </cell>
          <cell r="F668">
            <v>0.3</v>
          </cell>
        </row>
        <row r="669">
          <cell r="A669" t="str">
            <v>PPP</v>
          </cell>
          <cell r="C669">
            <v>1.98</v>
          </cell>
          <cell r="D669">
            <v>2.04</v>
          </cell>
          <cell r="E669">
            <v>1.97</v>
          </cell>
          <cell r="F669">
            <v>2.04</v>
          </cell>
        </row>
        <row r="670">
          <cell r="A670" t="str">
            <v>Q-CON</v>
          </cell>
          <cell r="C670">
            <v>12.1</v>
          </cell>
          <cell r="D670">
            <v>12.3</v>
          </cell>
          <cell r="E670">
            <v>11.7</v>
          </cell>
          <cell r="F670">
            <v>12.1</v>
          </cell>
        </row>
        <row r="671">
          <cell r="A671" t="str">
            <v>SCC</v>
          </cell>
          <cell r="C671">
            <v>339</v>
          </cell>
          <cell r="D671">
            <v>342</v>
          </cell>
          <cell r="E671">
            <v>338</v>
          </cell>
          <cell r="F671">
            <v>340</v>
          </cell>
        </row>
        <row r="672">
          <cell r="A672" t="str">
            <v>SCCC</v>
          </cell>
          <cell r="C672">
            <v>161.5</v>
          </cell>
          <cell r="D672">
            <v>161.5</v>
          </cell>
          <cell r="E672">
            <v>160.5</v>
          </cell>
          <cell r="F672">
            <v>161</v>
          </cell>
        </row>
        <row r="673">
          <cell r="A673" t="str">
            <v>SCP</v>
          </cell>
          <cell r="C673">
            <v>5</v>
          </cell>
          <cell r="D673">
            <v>5.05</v>
          </cell>
          <cell r="E673">
            <v>5</v>
          </cell>
          <cell r="F673">
            <v>5.05</v>
          </cell>
        </row>
        <row r="674">
          <cell r="A674" t="str">
            <v>SKN</v>
          </cell>
          <cell r="C674">
            <v>5.15</v>
          </cell>
          <cell r="D674">
            <v>5.25</v>
          </cell>
          <cell r="E674">
            <v>5.0999999999999996</v>
          </cell>
          <cell r="F674">
            <v>5.2</v>
          </cell>
        </row>
        <row r="675">
          <cell r="A675" t="str">
            <v>STECH</v>
          </cell>
          <cell r="C675">
            <v>2.06</v>
          </cell>
          <cell r="D675">
            <v>2.08</v>
          </cell>
          <cell r="E675">
            <v>2.04</v>
          </cell>
          <cell r="F675">
            <v>2.06</v>
          </cell>
        </row>
        <row r="676">
          <cell r="A676" t="str">
            <v>TASCO</v>
          </cell>
          <cell r="C676">
            <v>18.899999999999999</v>
          </cell>
          <cell r="D676">
            <v>19.2</v>
          </cell>
          <cell r="E676">
            <v>18.8</v>
          </cell>
          <cell r="F676">
            <v>19.100000000000001</v>
          </cell>
        </row>
        <row r="677">
          <cell r="A677" t="str">
            <v>TOA</v>
          </cell>
          <cell r="C677">
            <v>33</v>
          </cell>
          <cell r="D677">
            <v>33.25</v>
          </cell>
          <cell r="E677">
            <v>33</v>
          </cell>
          <cell r="F677">
            <v>33.25</v>
          </cell>
        </row>
        <row r="678">
          <cell r="A678" t="str">
            <v>TPIPL</v>
          </cell>
          <cell r="C678">
            <v>1.74</v>
          </cell>
          <cell r="D678">
            <v>1.75</v>
          </cell>
          <cell r="E678">
            <v>1.73</v>
          </cell>
          <cell r="F678">
            <v>1.73</v>
          </cell>
        </row>
        <row r="679">
          <cell r="A679" t="str">
            <v>UMI</v>
          </cell>
          <cell r="C679">
            <v>1.52</v>
          </cell>
          <cell r="D679">
            <v>1.53</v>
          </cell>
          <cell r="E679">
            <v>1.52</v>
          </cell>
          <cell r="F679">
            <v>1.52</v>
          </cell>
        </row>
        <row r="680">
          <cell r="A680" t="str">
            <v>VNG</v>
          </cell>
          <cell r="C680">
            <v>5.25</v>
          </cell>
          <cell r="D680">
            <v>5.25</v>
          </cell>
          <cell r="E680">
            <v>5.15</v>
          </cell>
          <cell r="F680">
            <v>5.2</v>
          </cell>
        </row>
        <row r="681">
          <cell r="A681" t="str">
            <v>WIIK</v>
          </cell>
          <cell r="C681">
            <v>1.9</v>
          </cell>
          <cell r="D681">
            <v>1.91</v>
          </cell>
          <cell r="E681">
            <v>1.89</v>
          </cell>
          <cell r="F681">
            <v>1.9</v>
          </cell>
        </row>
        <row r="682">
          <cell r="A682" t="str">
            <v>APP</v>
          </cell>
          <cell r="C682">
            <v>3.78</v>
          </cell>
          <cell r="D682">
            <v>3.8</v>
          </cell>
          <cell r="E682">
            <v>3.7</v>
          </cell>
          <cell r="F682">
            <v>3.72</v>
          </cell>
        </row>
        <row r="683">
          <cell r="A683" t="str">
            <v>BBIK</v>
          </cell>
          <cell r="C683">
            <v>116</v>
          </cell>
          <cell r="D683">
            <v>121</v>
          </cell>
          <cell r="E683">
            <v>114.5</v>
          </cell>
          <cell r="F683">
            <v>121</v>
          </cell>
        </row>
        <row r="684">
          <cell r="A684" t="str">
            <v>BE8</v>
          </cell>
          <cell r="C684">
            <v>58.75</v>
          </cell>
          <cell r="D684">
            <v>60.25</v>
          </cell>
          <cell r="E684">
            <v>58.25</v>
          </cell>
          <cell r="F684">
            <v>60.25</v>
          </cell>
        </row>
        <row r="685">
          <cell r="A685" t="str">
            <v>BVG</v>
          </cell>
          <cell r="C685">
            <v>6.7</v>
          </cell>
          <cell r="D685">
            <v>6.9</v>
          </cell>
          <cell r="E685">
            <v>6.6</v>
          </cell>
          <cell r="F685">
            <v>6.8</v>
          </cell>
        </row>
        <row r="686">
          <cell r="A686" t="str">
            <v>COMAN</v>
          </cell>
          <cell r="C686">
            <v>5.55</v>
          </cell>
          <cell r="D686">
            <v>6.25</v>
          </cell>
          <cell r="E686">
            <v>5.5</v>
          </cell>
          <cell r="F686">
            <v>6.05</v>
          </cell>
        </row>
        <row r="687">
          <cell r="A687" t="str">
            <v>DITTO</v>
          </cell>
          <cell r="C687">
            <v>44</v>
          </cell>
          <cell r="D687">
            <v>45.75</v>
          </cell>
          <cell r="E687">
            <v>43</v>
          </cell>
          <cell r="F687">
            <v>44.75</v>
          </cell>
        </row>
        <row r="688">
          <cell r="A688" t="str">
            <v>ICN</v>
          </cell>
          <cell r="C688">
            <v>4.0199999999999996</v>
          </cell>
          <cell r="D688">
            <v>4.0199999999999996</v>
          </cell>
          <cell r="E688">
            <v>3.98</v>
          </cell>
          <cell r="F688">
            <v>4</v>
          </cell>
        </row>
        <row r="689">
          <cell r="A689" t="str">
            <v>IIG</v>
          </cell>
          <cell r="C689">
            <v>33.5</v>
          </cell>
          <cell r="D689">
            <v>33.75</v>
          </cell>
          <cell r="E689">
            <v>32.75</v>
          </cell>
          <cell r="F689">
            <v>33.75</v>
          </cell>
        </row>
        <row r="690">
          <cell r="A690" t="str">
            <v>IRCP</v>
          </cell>
          <cell r="C690">
            <v>1.06</v>
          </cell>
          <cell r="D690">
            <v>1.07</v>
          </cell>
          <cell r="E690">
            <v>1.05</v>
          </cell>
          <cell r="F690">
            <v>1.07</v>
          </cell>
        </row>
        <row r="691">
          <cell r="A691" t="str">
            <v>ITNS</v>
          </cell>
          <cell r="C691">
            <v>4.72</v>
          </cell>
          <cell r="D691">
            <v>4.82</v>
          </cell>
          <cell r="E691">
            <v>4.68</v>
          </cell>
          <cell r="F691">
            <v>4.8</v>
          </cell>
        </row>
        <row r="692">
          <cell r="A692" t="str">
            <v>NETBAY</v>
          </cell>
          <cell r="C692">
            <v>27.5</v>
          </cell>
          <cell r="D692">
            <v>28</v>
          </cell>
          <cell r="E692">
            <v>27.5</v>
          </cell>
          <cell r="F692">
            <v>27.75</v>
          </cell>
        </row>
        <row r="693">
          <cell r="A693" t="str">
            <v>PLANET</v>
          </cell>
          <cell r="C693">
            <v>1.54</v>
          </cell>
          <cell r="D693">
            <v>1.54</v>
          </cell>
          <cell r="E693">
            <v>1.5</v>
          </cell>
          <cell r="F693">
            <v>1.52</v>
          </cell>
        </row>
        <row r="694">
          <cell r="A694" t="str">
            <v>PROEN</v>
          </cell>
          <cell r="C694">
            <v>5.65</v>
          </cell>
          <cell r="D694">
            <v>5.75</v>
          </cell>
          <cell r="E694">
            <v>5.65</v>
          </cell>
          <cell r="F694">
            <v>5.7</v>
          </cell>
        </row>
        <row r="695">
          <cell r="A695" t="str">
            <v>SECURE</v>
          </cell>
          <cell r="C695">
            <v>16.399999999999999</v>
          </cell>
          <cell r="D695">
            <v>16.399999999999999</v>
          </cell>
          <cell r="E695">
            <v>16.2</v>
          </cell>
          <cell r="F695">
            <v>16.399999999999999</v>
          </cell>
        </row>
        <row r="696">
          <cell r="A696" t="str">
            <v>SICT</v>
          </cell>
          <cell r="C696">
            <v>8.1999999999999993</v>
          </cell>
          <cell r="D696">
            <v>8.3000000000000007</v>
          </cell>
          <cell r="E696">
            <v>8.15</v>
          </cell>
          <cell r="F696">
            <v>8.25</v>
          </cell>
        </row>
        <row r="697">
          <cell r="A697" t="str">
            <v>SIMAT</v>
          </cell>
          <cell r="C697">
            <v>2.2999999999999998</v>
          </cell>
          <cell r="D697">
            <v>2.36</v>
          </cell>
          <cell r="E697">
            <v>2.2999999999999998</v>
          </cell>
          <cell r="F697">
            <v>2.3199999999999998</v>
          </cell>
        </row>
        <row r="698">
          <cell r="A698" t="str">
            <v>SPVI</v>
          </cell>
          <cell r="C698">
            <v>5.15</v>
          </cell>
          <cell r="D698">
            <v>5.25</v>
          </cell>
          <cell r="E698">
            <v>5.15</v>
          </cell>
          <cell r="F698">
            <v>5.25</v>
          </cell>
        </row>
        <row r="699">
          <cell r="A699" t="str">
            <v>TPS</v>
          </cell>
          <cell r="C699">
            <v>3.3</v>
          </cell>
          <cell r="D699">
            <v>3.32</v>
          </cell>
          <cell r="E699">
            <v>3.28</v>
          </cell>
          <cell r="F699">
            <v>3.3</v>
          </cell>
        </row>
        <row r="700">
          <cell r="A700" t="str">
            <v>VCOM</v>
          </cell>
          <cell r="C700">
            <v>5.4</v>
          </cell>
          <cell r="D700">
            <v>5.4</v>
          </cell>
          <cell r="E700">
            <v>5.35</v>
          </cell>
          <cell r="F700">
            <v>5.4</v>
          </cell>
        </row>
        <row r="701">
          <cell r="A701" t="str">
            <v>AU</v>
          </cell>
          <cell r="C701">
            <v>12</v>
          </cell>
          <cell r="D701">
            <v>12</v>
          </cell>
          <cell r="E701">
            <v>11.6</v>
          </cell>
          <cell r="F701">
            <v>11.8</v>
          </cell>
        </row>
        <row r="702">
          <cell r="A702" t="str">
            <v>JCKH</v>
          </cell>
          <cell r="B702" t="str">
            <v>&lt;C&gt;</v>
          </cell>
          <cell r="C702">
            <v>0.11</v>
          </cell>
          <cell r="D702">
            <v>0.12</v>
          </cell>
          <cell r="E702">
            <v>0.11</v>
          </cell>
          <cell r="F702">
            <v>0.12</v>
          </cell>
        </row>
        <row r="703">
          <cell r="A703" t="str">
            <v>KASET</v>
          </cell>
          <cell r="C703">
            <v>1.58</v>
          </cell>
          <cell r="D703">
            <v>1.6</v>
          </cell>
          <cell r="E703">
            <v>1.58</v>
          </cell>
          <cell r="F703">
            <v>1.6</v>
          </cell>
        </row>
        <row r="704">
          <cell r="A704" t="str">
            <v>MUD</v>
          </cell>
          <cell r="C704">
            <v>2.48</v>
          </cell>
          <cell r="D704">
            <v>2.52</v>
          </cell>
          <cell r="E704">
            <v>2.46</v>
          </cell>
          <cell r="F704">
            <v>2.52</v>
          </cell>
        </row>
        <row r="705">
          <cell r="A705" t="str">
            <v>NTSC</v>
          </cell>
          <cell r="C705">
            <v>35.5</v>
          </cell>
          <cell r="D705">
            <v>35.75</v>
          </cell>
          <cell r="E705">
            <v>33.5</v>
          </cell>
          <cell r="F705">
            <v>35.25</v>
          </cell>
        </row>
        <row r="706">
          <cell r="A706" t="str">
            <v>TACC</v>
          </cell>
          <cell r="C706">
            <v>6.4</v>
          </cell>
          <cell r="D706">
            <v>6.4</v>
          </cell>
          <cell r="E706">
            <v>6.35</v>
          </cell>
          <cell r="F706">
            <v>6.4</v>
          </cell>
        </row>
        <row r="707">
          <cell r="A707" t="str">
            <v>TMILL</v>
          </cell>
          <cell r="C707">
            <v>4</v>
          </cell>
          <cell r="D707">
            <v>4</v>
          </cell>
          <cell r="E707">
            <v>3.96</v>
          </cell>
          <cell r="F707">
            <v>3.98</v>
          </cell>
        </row>
        <row r="708">
          <cell r="A708" t="str">
            <v>XO</v>
          </cell>
          <cell r="C708">
            <v>13.4</v>
          </cell>
          <cell r="D708">
            <v>13.4</v>
          </cell>
          <cell r="E708">
            <v>13.2</v>
          </cell>
          <cell r="F708">
            <v>13.2</v>
          </cell>
        </row>
        <row r="709">
          <cell r="A709" t="str">
            <v>ALPHAX</v>
          </cell>
          <cell r="C709">
            <v>1.4</v>
          </cell>
          <cell r="D709">
            <v>1.41</v>
          </cell>
          <cell r="E709">
            <v>1.35</v>
          </cell>
          <cell r="F709">
            <v>1.38</v>
          </cell>
        </row>
        <row r="710">
          <cell r="A710" t="str">
            <v>BGT</v>
          </cell>
          <cell r="C710">
            <v>1.19</v>
          </cell>
          <cell r="D710">
            <v>1.21</v>
          </cell>
          <cell r="E710">
            <v>1.18</v>
          </cell>
          <cell r="F710">
            <v>1.19</v>
          </cell>
        </row>
        <row r="711">
          <cell r="A711" t="str">
            <v>DOD</v>
          </cell>
          <cell r="C711">
            <v>5.05</v>
          </cell>
          <cell r="D711">
            <v>5.3</v>
          </cell>
          <cell r="E711">
            <v>5</v>
          </cell>
          <cell r="F711">
            <v>5.3</v>
          </cell>
        </row>
        <row r="712">
          <cell r="A712" t="str">
            <v>ECF</v>
          </cell>
          <cell r="C712">
            <v>1.7</v>
          </cell>
          <cell r="D712">
            <v>1.72</v>
          </cell>
          <cell r="E712">
            <v>1.69</v>
          </cell>
          <cell r="F712">
            <v>1.71</v>
          </cell>
        </row>
        <row r="713">
          <cell r="A713" t="str">
            <v>EFORL</v>
          </cell>
          <cell r="B713" t="str">
            <v>&lt;C&gt;</v>
          </cell>
          <cell r="C713">
            <v>0.37</v>
          </cell>
          <cell r="D713">
            <v>0.37</v>
          </cell>
          <cell r="E713">
            <v>0.35</v>
          </cell>
          <cell r="F713">
            <v>0.37</v>
          </cell>
        </row>
        <row r="714">
          <cell r="A714" t="str">
            <v>HPT</v>
          </cell>
          <cell r="C714">
            <v>0.92</v>
          </cell>
          <cell r="D714">
            <v>0.97</v>
          </cell>
          <cell r="E714">
            <v>0.92</v>
          </cell>
          <cell r="F714">
            <v>0.95</v>
          </cell>
        </row>
        <row r="715">
          <cell r="A715" t="str">
            <v>IP</v>
          </cell>
          <cell r="C715">
            <v>14.1</v>
          </cell>
          <cell r="D715">
            <v>14.1</v>
          </cell>
          <cell r="E715">
            <v>13.8</v>
          </cell>
          <cell r="F715">
            <v>13.8</v>
          </cell>
        </row>
        <row r="716">
          <cell r="A716" t="str">
            <v>JSP</v>
          </cell>
          <cell r="C716">
            <v>3.82</v>
          </cell>
          <cell r="D716">
            <v>3.92</v>
          </cell>
          <cell r="E716">
            <v>3.82</v>
          </cell>
          <cell r="F716">
            <v>3.9</v>
          </cell>
        </row>
        <row r="717">
          <cell r="A717" t="str">
            <v>JUBILE</v>
          </cell>
          <cell r="C717">
            <v>27.5</v>
          </cell>
          <cell r="D717">
            <v>27.5</v>
          </cell>
          <cell r="E717">
            <v>27.25</v>
          </cell>
          <cell r="F717">
            <v>27.5</v>
          </cell>
        </row>
        <row r="718">
          <cell r="A718" t="str">
            <v>MOONG</v>
          </cell>
          <cell r="C718">
            <v>2.34</v>
          </cell>
          <cell r="D718">
            <v>2.38</v>
          </cell>
          <cell r="E718">
            <v>2.34</v>
          </cell>
          <cell r="F718">
            <v>2.36</v>
          </cell>
        </row>
        <row r="719">
          <cell r="A719" t="str">
            <v>NPK</v>
          </cell>
          <cell r="C719">
            <v>16.100000000000001</v>
          </cell>
          <cell r="D719">
            <v>16.100000000000001</v>
          </cell>
          <cell r="E719">
            <v>16.100000000000001</v>
          </cell>
          <cell r="F719">
            <v>16.100000000000001</v>
          </cell>
        </row>
        <row r="720">
          <cell r="A720" t="str">
            <v>SMD</v>
          </cell>
          <cell r="C720">
            <v>8.5</v>
          </cell>
          <cell r="D720">
            <v>8.5</v>
          </cell>
          <cell r="E720">
            <v>8.4</v>
          </cell>
          <cell r="F720">
            <v>8.4499999999999993</v>
          </cell>
        </row>
        <row r="721">
          <cell r="A721" t="str">
            <v>TM</v>
          </cell>
          <cell r="C721">
            <v>2.68</v>
          </cell>
          <cell r="D721">
            <v>2.7</v>
          </cell>
          <cell r="E721">
            <v>2.66</v>
          </cell>
          <cell r="F721">
            <v>2.68</v>
          </cell>
        </row>
        <row r="722">
          <cell r="A722" t="str">
            <v>WARRIX</v>
          </cell>
          <cell r="C722">
            <v>9.3000000000000007</v>
          </cell>
          <cell r="D722">
            <v>9.5</v>
          </cell>
          <cell r="E722">
            <v>9.1999999999999993</v>
          </cell>
          <cell r="F722">
            <v>9.35</v>
          </cell>
        </row>
        <row r="723">
          <cell r="A723" t="str">
            <v>WINMED</v>
          </cell>
          <cell r="C723">
            <v>4.5199999999999996</v>
          </cell>
          <cell r="D723">
            <v>4.54</v>
          </cell>
          <cell r="E723">
            <v>4.5</v>
          </cell>
          <cell r="F723">
            <v>4.5</v>
          </cell>
        </row>
        <row r="724">
          <cell r="A724" t="str">
            <v>ACAP</v>
          </cell>
          <cell r="B724" t="str">
            <v>&lt;C, NP&gt;</v>
          </cell>
          <cell r="C724">
            <v>0.67</v>
          </cell>
          <cell r="D724">
            <v>0.67</v>
          </cell>
          <cell r="E724">
            <v>0.65</v>
          </cell>
          <cell r="F724">
            <v>0.67</v>
          </cell>
        </row>
        <row r="725">
          <cell r="A725" t="str">
            <v>AF</v>
          </cell>
          <cell r="C725">
            <v>1.17</v>
          </cell>
          <cell r="D725">
            <v>1.19</v>
          </cell>
          <cell r="E725">
            <v>1.1599999999999999</v>
          </cell>
          <cell r="F725">
            <v>1.1599999999999999</v>
          </cell>
        </row>
        <row r="726">
          <cell r="A726" t="str">
            <v>AIRA</v>
          </cell>
          <cell r="C726">
            <v>1.89</v>
          </cell>
          <cell r="D726">
            <v>1.9</v>
          </cell>
          <cell r="E726">
            <v>1.89</v>
          </cell>
          <cell r="F726">
            <v>1.9</v>
          </cell>
        </row>
        <row r="727">
          <cell r="A727" t="str">
            <v>ASN</v>
          </cell>
          <cell r="C727">
            <v>3.36</v>
          </cell>
          <cell r="D727">
            <v>3.46</v>
          </cell>
          <cell r="E727">
            <v>3.36</v>
          </cell>
          <cell r="F727">
            <v>3.46</v>
          </cell>
        </row>
        <row r="728">
          <cell r="A728" t="str">
            <v>BROOK</v>
          </cell>
          <cell r="C728">
            <v>0.5</v>
          </cell>
          <cell r="D728">
            <v>0.5</v>
          </cell>
          <cell r="E728">
            <v>0.48</v>
          </cell>
          <cell r="F728">
            <v>0.49</v>
          </cell>
        </row>
        <row r="729">
          <cell r="A729" t="str">
            <v>GCAP</v>
          </cell>
          <cell r="C729">
            <v>1.33</v>
          </cell>
          <cell r="D729">
            <v>1.34</v>
          </cell>
          <cell r="E729">
            <v>1.33</v>
          </cell>
          <cell r="F729">
            <v>1.34</v>
          </cell>
        </row>
        <row r="730">
          <cell r="A730" t="str">
            <v>KCC</v>
          </cell>
          <cell r="C730">
            <v>6.35</v>
          </cell>
          <cell r="D730">
            <v>6.6</v>
          </cell>
          <cell r="E730">
            <v>6.3</v>
          </cell>
          <cell r="F730">
            <v>6.55</v>
          </cell>
        </row>
        <row r="731">
          <cell r="A731" t="str">
            <v>LIT</v>
          </cell>
          <cell r="C731">
            <v>1.74</v>
          </cell>
          <cell r="D731">
            <v>1.74</v>
          </cell>
          <cell r="E731">
            <v>1.71</v>
          </cell>
          <cell r="F731">
            <v>1.71</v>
          </cell>
        </row>
        <row r="732">
          <cell r="A732" t="str">
            <v>MITSIB</v>
          </cell>
          <cell r="C732">
            <v>1.17</v>
          </cell>
          <cell r="D732">
            <v>1.21</v>
          </cell>
          <cell r="E732">
            <v>1.17</v>
          </cell>
          <cell r="F732">
            <v>1.19</v>
          </cell>
        </row>
        <row r="733">
          <cell r="A733" t="str">
            <v>SGF</v>
          </cell>
          <cell r="C733">
            <v>0.78</v>
          </cell>
          <cell r="D733">
            <v>0.79</v>
          </cell>
          <cell r="E733">
            <v>0.78</v>
          </cell>
          <cell r="F733">
            <v>0.79</v>
          </cell>
        </row>
        <row r="734">
          <cell r="A734" t="str">
            <v>TQR</v>
          </cell>
          <cell r="C734">
            <v>11.5</v>
          </cell>
          <cell r="D734">
            <v>11.9</v>
          </cell>
          <cell r="E734">
            <v>11.5</v>
          </cell>
          <cell r="F734">
            <v>11.5</v>
          </cell>
        </row>
        <row r="735">
          <cell r="A735" t="str">
            <v>ADB</v>
          </cell>
          <cell r="C735">
            <v>1.37</v>
          </cell>
          <cell r="D735">
            <v>1.45</v>
          </cell>
          <cell r="E735">
            <v>1.35</v>
          </cell>
          <cell r="F735">
            <v>1.42</v>
          </cell>
        </row>
        <row r="736">
          <cell r="A736" t="str">
            <v>BM</v>
          </cell>
          <cell r="C736">
            <v>4.9800000000000004</v>
          </cell>
          <cell r="D736">
            <v>5.05</v>
          </cell>
          <cell r="E736">
            <v>4.9000000000000004</v>
          </cell>
          <cell r="F736">
            <v>4.96</v>
          </cell>
        </row>
        <row r="737">
          <cell r="A737" t="str">
            <v>CHO</v>
          </cell>
          <cell r="C737">
            <v>0.4</v>
          </cell>
          <cell r="D737">
            <v>0.41</v>
          </cell>
          <cell r="E737">
            <v>0.39</v>
          </cell>
          <cell r="F737">
            <v>0.4</v>
          </cell>
        </row>
        <row r="738">
          <cell r="A738" t="str">
            <v>CHOW</v>
          </cell>
          <cell r="C738">
            <v>3.16</v>
          </cell>
          <cell r="D738">
            <v>3.16</v>
          </cell>
          <cell r="E738">
            <v>3.06</v>
          </cell>
          <cell r="F738">
            <v>3.06</v>
          </cell>
        </row>
        <row r="739">
          <cell r="A739" t="str">
            <v>CIG</v>
          </cell>
          <cell r="B739" t="str">
            <v>&lt;C, XB&gt;</v>
          </cell>
          <cell r="C739">
            <v>0.49</v>
          </cell>
          <cell r="D739">
            <v>0.5</v>
          </cell>
          <cell r="E739">
            <v>0.49</v>
          </cell>
          <cell r="F739">
            <v>0.5</v>
          </cell>
        </row>
        <row r="740">
          <cell r="A740" t="str">
            <v>COLOR</v>
          </cell>
          <cell r="C740">
            <v>1.63</v>
          </cell>
          <cell r="D740">
            <v>1.64</v>
          </cell>
          <cell r="E740">
            <v>1.6</v>
          </cell>
          <cell r="F740">
            <v>1.64</v>
          </cell>
        </row>
        <row r="741">
          <cell r="A741" t="str">
            <v>CPR</v>
          </cell>
          <cell r="C741">
            <v>5.75</v>
          </cell>
          <cell r="D741">
            <v>5.9</v>
          </cell>
          <cell r="E741">
            <v>5.7</v>
          </cell>
          <cell r="F741">
            <v>5.8</v>
          </cell>
        </row>
        <row r="742">
          <cell r="A742" t="str">
            <v>FPI</v>
          </cell>
          <cell r="C742">
            <v>2.98</v>
          </cell>
          <cell r="D742">
            <v>2.98</v>
          </cell>
          <cell r="E742">
            <v>2.88</v>
          </cell>
          <cell r="F742">
            <v>2.9</v>
          </cell>
        </row>
        <row r="743">
          <cell r="A743" t="str">
            <v>GTB</v>
          </cell>
          <cell r="C743">
            <v>0.75</v>
          </cell>
          <cell r="D743">
            <v>0.76</v>
          </cell>
          <cell r="E743">
            <v>0.74</v>
          </cell>
          <cell r="F743">
            <v>0.76</v>
          </cell>
        </row>
        <row r="744">
          <cell r="A744" t="str">
            <v>KCM</v>
          </cell>
          <cell r="C744">
            <v>0.63</v>
          </cell>
          <cell r="D744">
            <v>0.66</v>
          </cell>
          <cell r="E744">
            <v>0.63</v>
          </cell>
          <cell r="F744">
            <v>0.65</v>
          </cell>
        </row>
        <row r="745">
          <cell r="A745" t="str">
            <v>KJL</v>
          </cell>
          <cell r="C745">
            <v>16.7</v>
          </cell>
          <cell r="D745">
            <v>17</v>
          </cell>
          <cell r="E745">
            <v>16.7</v>
          </cell>
          <cell r="F745">
            <v>16.899999999999999</v>
          </cell>
        </row>
        <row r="746">
          <cell r="A746" t="str">
            <v>KUMWEL</v>
          </cell>
          <cell r="C746">
            <v>2.1800000000000002</v>
          </cell>
          <cell r="D746">
            <v>2.1800000000000002</v>
          </cell>
          <cell r="E746">
            <v>2.14</v>
          </cell>
          <cell r="F746">
            <v>2.14</v>
          </cell>
        </row>
        <row r="747">
          <cell r="A747" t="str">
            <v>KWM</v>
          </cell>
          <cell r="C747">
            <v>2.36</v>
          </cell>
          <cell r="D747">
            <v>2.36</v>
          </cell>
          <cell r="E747">
            <v>2.3199999999999998</v>
          </cell>
          <cell r="F747">
            <v>2.3199999999999998</v>
          </cell>
        </row>
        <row r="748">
          <cell r="A748" t="str">
            <v>MBAX</v>
          </cell>
          <cell r="C748">
            <v>5.4</v>
          </cell>
          <cell r="D748">
            <v>5.45</v>
          </cell>
          <cell r="E748">
            <v>5.4</v>
          </cell>
          <cell r="F748">
            <v>5.45</v>
          </cell>
        </row>
        <row r="749">
          <cell r="A749" t="str">
            <v>MGT</v>
          </cell>
          <cell r="C749">
            <v>3.32</v>
          </cell>
          <cell r="D749">
            <v>3.5</v>
          </cell>
          <cell r="E749">
            <v>3.32</v>
          </cell>
          <cell r="F749">
            <v>3.46</v>
          </cell>
        </row>
        <row r="750">
          <cell r="A750" t="str">
            <v>MTW</v>
          </cell>
          <cell r="C750">
            <v>6.25</v>
          </cell>
          <cell r="D750">
            <v>6.3</v>
          </cell>
          <cell r="E750">
            <v>6.1</v>
          </cell>
          <cell r="F750">
            <v>6.25</v>
          </cell>
        </row>
        <row r="751">
          <cell r="A751" t="str">
            <v>NDR</v>
          </cell>
          <cell r="C751">
            <v>2.2999999999999998</v>
          </cell>
          <cell r="D751">
            <v>2.3199999999999998</v>
          </cell>
          <cell r="E751">
            <v>2.2999999999999998</v>
          </cell>
          <cell r="F751">
            <v>2.2999999999999998</v>
          </cell>
        </row>
        <row r="752">
          <cell r="A752" t="str">
            <v>PACO</v>
          </cell>
          <cell r="C752">
            <v>2.62</v>
          </cell>
          <cell r="D752">
            <v>2.72</v>
          </cell>
          <cell r="E752">
            <v>2.62</v>
          </cell>
          <cell r="F752">
            <v>2.66</v>
          </cell>
        </row>
        <row r="753">
          <cell r="A753" t="str">
            <v>PDG</v>
          </cell>
          <cell r="C753">
            <v>3.32</v>
          </cell>
          <cell r="D753">
            <v>3.38</v>
          </cell>
          <cell r="E753">
            <v>3.32</v>
          </cell>
          <cell r="F753">
            <v>3.36</v>
          </cell>
        </row>
        <row r="754">
          <cell r="A754" t="str">
            <v>PIMO</v>
          </cell>
          <cell r="C754">
            <v>2.58</v>
          </cell>
          <cell r="D754">
            <v>2.64</v>
          </cell>
          <cell r="E754">
            <v>2.58</v>
          </cell>
          <cell r="F754">
            <v>2.62</v>
          </cell>
        </row>
        <row r="755">
          <cell r="A755" t="str">
            <v>PJW</v>
          </cell>
          <cell r="C755">
            <v>4.0999999999999996</v>
          </cell>
          <cell r="D755">
            <v>4.0999999999999996</v>
          </cell>
          <cell r="E755">
            <v>3.9</v>
          </cell>
          <cell r="F755">
            <v>4.08</v>
          </cell>
        </row>
        <row r="756">
          <cell r="A756" t="str">
            <v>PPM</v>
          </cell>
          <cell r="B756" t="str">
            <v>&lt;NP&gt;</v>
          </cell>
          <cell r="C756">
            <v>1.98</v>
          </cell>
          <cell r="D756">
            <v>2.02</v>
          </cell>
          <cell r="E756">
            <v>1.98</v>
          </cell>
          <cell r="F756">
            <v>2.02</v>
          </cell>
        </row>
        <row r="757">
          <cell r="A757" t="str">
            <v>PRAPAT</v>
          </cell>
          <cell r="C757">
            <v>1.99</v>
          </cell>
          <cell r="D757">
            <v>2.04</v>
          </cell>
          <cell r="E757">
            <v>1.96</v>
          </cell>
          <cell r="F757">
            <v>2</v>
          </cell>
        </row>
        <row r="758">
          <cell r="A758" t="str">
            <v>RWI</v>
          </cell>
          <cell r="C758">
            <v>1.01</v>
          </cell>
          <cell r="D758">
            <v>1.02</v>
          </cell>
          <cell r="E758">
            <v>1.01</v>
          </cell>
          <cell r="F758">
            <v>1.02</v>
          </cell>
        </row>
        <row r="759">
          <cell r="A759" t="str">
            <v>SAF</v>
          </cell>
          <cell r="C759">
            <v>1.94</v>
          </cell>
          <cell r="D759">
            <v>1.95</v>
          </cell>
          <cell r="E759">
            <v>1.91</v>
          </cell>
          <cell r="F759">
            <v>1.95</v>
          </cell>
        </row>
        <row r="760">
          <cell r="A760" t="str">
            <v>SALEE</v>
          </cell>
          <cell r="C760">
            <v>1.17</v>
          </cell>
          <cell r="D760">
            <v>1.19</v>
          </cell>
          <cell r="E760">
            <v>1.17</v>
          </cell>
          <cell r="F760">
            <v>1.19</v>
          </cell>
        </row>
        <row r="761">
          <cell r="A761" t="str">
            <v>SANKO</v>
          </cell>
          <cell r="C761">
            <v>1.27</v>
          </cell>
          <cell r="D761">
            <v>1.28</v>
          </cell>
          <cell r="E761">
            <v>1.27</v>
          </cell>
          <cell r="F761">
            <v>1.28</v>
          </cell>
        </row>
        <row r="762">
          <cell r="A762" t="str">
            <v>SELIC</v>
          </cell>
          <cell r="C762">
            <v>3</v>
          </cell>
          <cell r="D762">
            <v>3.06</v>
          </cell>
          <cell r="E762">
            <v>2.98</v>
          </cell>
          <cell r="F762">
            <v>3.06</v>
          </cell>
        </row>
        <row r="763">
          <cell r="A763" t="str">
            <v>SFT</v>
          </cell>
          <cell r="C763">
            <v>5.0999999999999996</v>
          </cell>
          <cell r="D763">
            <v>5.0999999999999996</v>
          </cell>
          <cell r="E763">
            <v>4.9400000000000004</v>
          </cell>
          <cell r="F763">
            <v>5</v>
          </cell>
        </row>
        <row r="764">
          <cell r="A764" t="str">
            <v>STP</v>
          </cell>
          <cell r="C764">
            <v>13.4</v>
          </cell>
          <cell r="D764">
            <v>13.6</v>
          </cell>
          <cell r="E764">
            <v>13.3</v>
          </cell>
          <cell r="F764">
            <v>13.4</v>
          </cell>
        </row>
        <row r="765">
          <cell r="A765" t="str">
            <v>SWC</v>
          </cell>
          <cell r="C765">
            <v>6.35</v>
          </cell>
          <cell r="D765">
            <v>6.45</v>
          </cell>
          <cell r="E765">
            <v>6.3</v>
          </cell>
          <cell r="F765">
            <v>6.45</v>
          </cell>
        </row>
        <row r="766">
          <cell r="A766" t="str">
            <v>TMC</v>
          </cell>
          <cell r="C766">
            <v>3.62</v>
          </cell>
          <cell r="D766">
            <v>3.96</v>
          </cell>
          <cell r="E766">
            <v>3.62</v>
          </cell>
          <cell r="F766">
            <v>3.94</v>
          </cell>
        </row>
        <row r="767">
          <cell r="A767" t="str">
            <v>TMI</v>
          </cell>
          <cell r="C767">
            <v>1.65</v>
          </cell>
          <cell r="D767">
            <v>1.7</v>
          </cell>
          <cell r="E767">
            <v>1.65</v>
          </cell>
          <cell r="F767">
            <v>1.69</v>
          </cell>
        </row>
        <row r="768">
          <cell r="A768" t="str">
            <v>TMW</v>
          </cell>
          <cell r="C768">
            <v>42.5</v>
          </cell>
          <cell r="D768">
            <v>42.5</v>
          </cell>
          <cell r="E768">
            <v>41.75</v>
          </cell>
          <cell r="F768">
            <v>41.75</v>
          </cell>
        </row>
        <row r="769">
          <cell r="A769" t="str">
            <v>TPLAS</v>
          </cell>
          <cell r="C769">
            <v>2.82</v>
          </cell>
          <cell r="D769">
            <v>2.82</v>
          </cell>
          <cell r="E769">
            <v>2.78</v>
          </cell>
          <cell r="F769">
            <v>2.8</v>
          </cell>
        </row>
        <row r="770">
          <cell r="A770" t="str">
            <v>TRV</v>
          </cell>
          <cell r="C770">
            <v>4.4400000000000004</v>
          </cell>
          <cell r="D770">
            <v>4.5599999999999996</v>
          </cell>
          <cell r="E770">
            <v>4.4000000000000004</v>
          </cell>
          <cell r="F770">
            <v>4.4800000000000004</v>
          </cell>
        </row>
        <row r="771">
          <cell r="A771" t="str">
            <v>UBIS</v>
          </cell>
          <cell r="C771">
            <v>3.44</v>
          </cell>
          <cell r="D771">
            <v>3.46</v>
          </cell>
          <cell r="E771">
            <v>3.4</v>
          </cell>
          <cell r="F771">
            <v>3.4</v>
          </cell>
        </row>
        <row r="772">
          <cell r="A772" t="str">
            <v>UEC</v>
          </cell>
          <cell r="C772">
            <v>1.58</v>
          </cell>
          <cell r="D772">
            <v>1.6</v>
          </cell>
          <cell r="E772">
            <v>1.58</v>
          </cell>
          <cell r="F772">
            <v>1.59</v>
          </cell>
        </row>
        <row r="773">
          <cell r="A773" t="str">
            <v>UKEM</v>
          </cell>
          <cell r="C773">
            <v>1.57</v>
          </cell>
          <cell r="D773">
            <v>1.6</v>
          </cell>
          <cell r="E773">
            <v>1.56</v>
          </cell>
          <cell r="F773">
            <v>1.59</v>
          </cell>
        </row>
        <row r="774">
          <cell r="A774" t="str">
            <v>UREKA</v>
          </cell>
          <cell r="C774">
            <v>1.1100000000000001</v>
          </cell>
          <cell r="D774">
            <v>1.1499999999999999</v>
          </cell>
          <cell r="E774">
            <v>1.1000000000000001</v>
          </cell>
          <cell r="F774">
            <v>1.1399999999999999</v>
          </cell>
        </row>
        <row r="775">
          <cell r="A775" t="str">
            <v>YUASA</v>
          </cell>
          <cell r="C775">
            <v>15.4</v>
          </cell>
          <cell r="D775">
            <v>15.9</v>
          </cell>
          <cell r="E775">
            <v>14.8</v>
          </cell>
          <cell r="F775">
            <v>14.9</v>
          </cell>
        </row>
        <row r="776">
          <cell r="A776" t="str">
            <v>ZIGA</v>
          </cell>
          <cell r="C776">
            <v>3.5</v>
          </cell>
          <cell r="D776">
            <v>3.58</v>
          </cell>
          <cell r="E776">
            <v>3.5</v>
          </cell>
          <cell r="F776">
            <v>3.52</v>
          </cell>
        </row>
        <row r="777">
          <cell r="A777" t="str">
            <v>24CS</v>
          </cell>
          <cell r="C777" t="str">
            <v>2.90</v>
          </cell>
          <cell r="D777" t="str">
            <v>2.96</v>
          </cell>
          <cell r="E777" t="str">
            <v>2.90</v>
          </cell>
          <cell r="F777" t="str">
            <v>2.94</v>
          </cell>
        </row>
        <row r="778">
          <cell r="A778" t="str">
            <v>A5</v>
          </cell>
          <cell r="C778" t="str">
            <v>3.82</v>
          </cell>
          <cell r="D778" t="str">
            <v>3.92</v>
          </cell>
          <cell r="E778" t="str">
            <v>3.82</v>
          </cell>
          <cell r="F778" t="str">
            <v>3.88</v>
          </cell>
        </row>
        <row r="779">
          <cell r="A779" t="str">
            <v>ALL</v>
          </cell>
          <cell r="C779" t="str">
            <v>0.28</v>
          </cell>
          <cell r="D779" t="str">
            <v>0.29</v>
          </cell>
          <cell r="E779" t="str">
            <v>0.28</v>
          </cell>
          <cell r="F779" t="str">
            <v>0.28</v>
          </cell>
        </row>
        <row r="780">
          <cell r="A780" t="str">
            <v>ARIN</v>
          </cell>
          <cell r="C780" t="str">
            <v>5.95</v>
          </cell>
          <cell r="D780" t="str">
            <v>5.95</v>
          </cell>
          <cell r="E780" t="str">
            <v>5.80</v>
          </cell>
          <cell r="F780" t="str">
            <v>5.90</v>
          </cell>
        </row>
        <row r="781">
          <cell r="A781" t="str">
            <v>ARROW</v>
          </cell>
          <cell r="C781" t="str">
            <v>7.45</v>
          </cell>
          <cell r="D781" t="str">
            <v>7.55</v>
          </cell>
          <cell r="E781" t="str">
            <v>7.45</v>
          </cell>
          <cell r="F781" t="str">
            <v>7.45</v>
          </cell>
        </row>
        <row r="782">
          <cell r="A782" t="str">
            <v>BC</v>
          </cell>
          <cell r="C782" t="str">
            <v>1.43</v>
          </cell>
          <cell r="D782" t="str">
            <v>1.58</v>
          </cell>
          <cell r="E782" t="str">
            <v>1.43</v>
          </cell>
          <cell r="F782" t="str">
            <v>1.55</v>
          </cell>
        </row>
        <row r="783">
          <cell r="A783" t="str">
            <v>BLESS</v>
          </cell>
          <cell r="C783" t="str">
            <v>0.96</v>
          </cell>
          <cell r="D783" t="str">
            <v>0.96</v>
          </cell>
          <cell r="E783" t="str">
            <v>0.94</v>
          </cell>
          <cell r="F783" t="str">
            <v>0.95</v>
          </cell>
        </row>
        <row r="784">
          <cell r="A784" t="str">
            <v>BSM</v>
          </cell>
          <cell r="C784" t="str">
            <v>0.36</v>
          </cell>
          <cell r="D784" t="str">
            <v>0.36</v>
          </cell>
          <cell r="E784" t="str">
            <v>0.35</v>
          </cell>
          <cell r="F784" t="str">
            <v>0.35</v>
          </cell>
        </row>
        <row r="785">
          <cell r="A785" t="str">
            <v>BTW</v>
          </cell>
          <cell r="C785" t="str">
            <v>0.65</v>
          </cell>
          <cell r="D785" t="str">
            <v>0.65</v>
          </cell>
          <cell r="E785" t="str">
            <v>0.63</v>
          </cell>
          <cell r="F785" t="str">
            <v>0.65</v>
          </cell>
        </row>
        <row r="786">
          <cell r="A786" t="str">
            <v>CAZ</v>
          </cell>
          <cell r="C786" t="str">
            <v>4.04</v>
          </cell>
          <cell r="D786" t="str">
            <v>4.04</v>
          </cell>
          <cell r="E786" t="str">
            <v>3.94</v>
          </cell>
          <cell r="F786" t="str">
            <v>3.96</v>
          </cell>
        </row>
        <row r="787">
          <cell r="A787" t="str">
            <v>CHEWA</v>
          </cell>
          <cell r="C787" t="str">
            <v>0.74</v>
          </cell>
          <cell r="D787" t="str">
            <v>0.75</v>
          </cell>
          <cell r="E787" t="str">
            <v>0.73</v>
          </cell>
          <cell r="F787" t="str">
            <v>0.74</v>
          </cell>
        </row>
        <row r="788">
          <cell r="A788" t="str">
            <v>CPANEL</v>
          </cell>
          <cell r="C788" t="str">
            <v>10.70</v>
          </cell>
          <cell r="D788" t="str">
            <v>10.80</v>
          </cell>
          <cell r="E788" t="str">
            <v>10.40</v>
          </cell>
          <cell r="F788" t="str">
            <v>10.80</v>
          </cell>
        </row>
        <row r="789">
          <cell r="A789" t="str">
            <v>CRD</v>
          </cell>
          <cell r="C789" t="str">
            <v>0.79</v>
          </cell>
          <cell r="D789" t="str">
            <v>0.81</v>
          </cell>
          <cell r="E789" t="str">
            <v>0.77</v>
          </cell>
          <cell r="F789" t="str">
            <v>0.78</v>
          </cell>
        </row>
        <row r="790">
          <cell r="A790" t="str">
            <v>DHOUSE</v>
          </cell>
          <cell r="C790" t="str">
            <v>0.85</v>
          </cell>
          <cell r="D790" t="str">
            <v>0.89</v>
          </cell>
          <cell r="E790" t="str">
            <v>0.85</v>
          </cell>
          <cell r="F790" t="str">
            <v>0.87</v>
          </cell>
        </row>
        <row r="791">
          <cell r="A791" t="str">
            <v>DIMET</v>
          </cell>
          <cell r="C791" t="str">
            <v>0.46</v>
          </cell>
          <cell r="D791" t="str">
            <v>0.47</v>
          </cell>
          <cell r="E791" t="str">
            <v>0.46</v>
          </cell>
          <cell r="F791" t="str">
            <v>0.47</v>
          </cell>
        </row>
        <row r="792">
          <cell r="A792" t="str">
            <v>DPAINT</v>
          </cell>
          <cell r="C792" t="str">
            <v>10.10</v>
          </cell>
          <cell r="D792" t="str">
            <v>10.10</v>
          </cell>
          <cell r="E792" t="str">
            <v>9.95</v>
          </cell>
          <cell r="F792" t="str">
            <v>10.00</v>
          </cell>
        </row>
        <row r="793">
          <cell r="A793" t="str">
            <v>FLOYD</v>
          </cell>
          <cell r="C793" t="str">
            <v>1.61</v>
          </cell>
          <cell r="D793" t="str">
            <v>1.62</v>
          </cell>
          <cell r="E793" t="str">
            <v>1.58</v>
          </cell>
          <cell r="F793" t="str">
            <v>1.61</v>
          </cell>
        </row>
        <row r="794">
          <cell r="A794" t="str">
            <v>HYDRO</v>
          </cell>
          <cell r="B794" t="str">
            <v>&lt;C&gt;</v>
          </cell>
          <cell r="C794" t="str">
            <v>0.83</v>
          </cell>
          <cell r="D794" t="str">
            <v>0.86</v>
          </cell>
          <cell r="E794" t="str">
            <v>0.83</v>
          </cell>
          <cell r="F794" t="str">
            <v>0.86</v>
          </cell>
        </row>
        <row r="795">
          <cell r="A795" t="str">
            <v>IND</v>
          </cell>
          <cell r="C795" t="str">
            <v>1.85</v>
          </cell>
          <cell r="D795" t="str">
            <v>1.88</v>
          </cell>
          <cell r="E795" t="str">
            <v>1.84</v>
          </cell>
          <cell r="F795" t="str">
            <v>1.86</v>
          </cell>
        </row>
        <row r="796">
          <cell r="A796" t="str">
            <v>JAK</v>
          </cell>
          <cell r="C796" t="str">
            <v>1.47</v>
          </cell>
          <cell r="D796" t="str">
            <v>1.47</v>
          </cell>
          <cell r="E796" t="str">
            <v>1.46</v>
          </cell>
          <cell r="F796" t="str">
            <v>1.47</v>
          </cell>
        </row>
        <row r="797">
          <cell r="A797" t="str">
            <v>K</v>
          </cell>
          <cell r="C797" t="str">
            <v>1.47</v>
          </cell>
          <cell r="D797" t="str">
            <v>1.47</v>
          </cell>
          <cell r="E797" t="str">
            <v>1.44</v>
          </cell>
          <cell r="F797" t="str">
            <v>1.45</v>
          </cell>
        </row>
        <row r="798">
          <cell r="A798" t="str">
            <v>KUN</v>
          </cell>
          <cell r="C798" t="str">
            <v>2.20</v>
          </cell>
          <cell r="D798" t="str">
            <v>2.20</v>
          </cell>
          <cell r="E798" t="str">
            <v>2.16</v>
          </cell>
          <cell r="F798" t="str">
            <v>2.18</v>
          </cell>
        </row>
        <row r="799">
          <cell r="A799" t="str">
            <v>META</v>
          </cell>
          <cell r="C799" t="str">
            <v>0.33</v>
          </cell>
          <cell r="D799" t="str">
            <v>0.34</v>
          </cell>
          <cell r="E799" t="str">
            <v>0.32</v>
          </cell>
          <cell r="F799" t="str">
            <v>0.33</v>
          </cell>
        </row>
        <row r="800">
          <cell r="A800" t="str">
            <v>PPS</v>
          </cell>
          <cell r="C800" t="str">
            <v>0.71</v>
          </cell>
          <cell r="D800" t="str">
            <v>0.71</v>
          </cell>
          <cell r="E800" t="str">
            <v>0.70</v>
          </cell>
          <cell r="F800" t="str">
            <v>0.70</v>
          </cell>
        </row>
        <row r="801">
          <cell r="A801" t="str">
            <v>PRI</v>
          </cell>
          <cell r="C801" t="str">
            <v>33.50</v>
          </cell>
          <cell r="D801" t="str">
            <v>34.25</v>
          </cell>
          <cell r="E801" t="str">
            <v>31.75</v>
          </cell>
          <cell r="F801" t="str">
            <v>32.25</v>
          </cell>
        </row>
        <row r="802">
          <cell r="A802" t="str">
            <v>PROS</v>
          </cell>
          <cell r="C802" t="str">
            <v>1.90</v>
          </cell>
          <cell r="D802" t="str">
            <v>1.92</v>
          </cell>
          <cell r="E802" t="str">
            <v>1.90</v>
          </cell>
          <cell r="F802" t="str">
            <v>1.91</v>
          </cell>
        </row>
        <row r="803">
          <cell r="A803" t="str">
            <v>PROUD</v>
          </cell>
          <cell r="C803" t="str">
            <v>2.02</v>
          </cell>
          <cell r="D803" t="str">
            <v>2.24</v>
          </cell>
          <cell r="E803" t="str">
            <v>1.98</v>
          </cell>
          <cell r="F803" t="str">
            <v>2.10</v>
          </cell>
        </row>
        <row r="804">
          <cell r="A804" t="str">
            <v>PSG</v>
          </cell>
          <cell r="C804" t="str">
            <v>1.14</v>
          </cell>
          <cell r="D804" t="str">
            <v>1.18</v>
          </cell>
          <cell r="E804" t="str">
            <v>1.13</v>
          </cell>
          <cell r="F804" t="str">
            <v>1.17</v>
          </cell>
        </row>
        <row r="805">
          <cell r="A805" t="str">
            <v>SENAJ</v>
          </cell>
          <cell r="C805" t="str">
            <v>1.05</v>
          </cell>
          <cell r="D805" t="str">
            <v>1.05</v>
          </cell>
          <cell r="E805" t="str">
            <v>1.01</v>
          </cell>
          <cell r="F805" t="str">
            <v>1.04</v>
          </cell>
        </row>
        <row r="806">
          <cell r="A806" t="str">
            <v>SK</v>
          </cell>
          <cell r="C806" t="str">
            <v>0.94</v>
          </cell>
          <cell r="D806" t="str">
            <v>0.94</v>
          </cell>
          <cell r="E806" t="str">
            <v>0.93</v>
          </cell>
          <cell r="F806" t="str">
            <v>0.94</v>
          </cell>
        </row>
        <row r="807">
          <cell r="A807" t="str">
            <v>SMART</v>
          </cell>
          <cell r="C807" t="str">
            <v>0.85</v>
          </cell>
          <cell r="D807" t="str">
            <v>0.88</v>
          </cell>
          <cell r="E807" t="str">
            <v>0.85</v>
          </cell>
          <cell r="F807" t="str">
            <v>0.87</v>
          </cell>
        </row>
        <row r="808">
          <cell r="A808" t="str">
            <v>SSS</v>
          </cell>
          <cell r="B808" t="str">
            <v>&lt;SP, NP, NC&gt;</v>
          </cell>
          <cell r="C808" t="str">
            <v>-</v>
          </cell>
          <cell r="D808" t="str">
            <v>-</v>
          </cell>
          <cell r="E808" t="str">
            <v>-</v>
          </cell>
          <cell r="F808" t="str">
            <v>-</v>
          </cell>
        </row>
        <row r="809">
          <cell r="A809" t="str">
            <v>STC</v>
          </cell>
          <cell r="C809" t="str">
            <v>0.80</v>
          </cell>
          <cell r="D809" t="str">
            <v>0.80</v>
          </cell>
          <cell r="E809" t="str">
            <v>0.79</v>
          </cell>
          <cell r="F809" t="str">
            <v>0.80</v>
          </cell>
        </row>
        <row r="810">
          <cell r="A810" t="str">
            <v>SVR</v>
          </cell>
          <cell r="C810" t="str">
            <v>1.96</v>
          </cell>
          <cell r="D810" t="str">
            <v>1.96</v>
          </cell>
          <cell r="E810" t="str">
            <v>1.93</v>
          </cell>
          <cell r="F810" t="str">
            <v>1.96</v>
          </cell>
        </row>
        <row r="811">
          <cell r="A811" t="str">
            <v>TAPAC</v>
          </cell>
          <cell r="C811" t="str">
            <v>2.40</v>
          </cell>
          <cell r="D811" t="str">
            <v>2.42</v>
          </cell>
          <cell r="E811" t="str">
            <v>2.40</v>
          </cell>
          <cell r="F811" t="str">
            <v>2.40</v>
          </cell>
        </row>
        <row r="812">
          <cell r="A812" t="str">
            <v>THANA</v>
          </cell>
          <cell r="C812" t="str">
            <v>2.56</v>
          </cell>
          <cell r="D812" t="str">
            <v>2.60</v>
          </cell>
          <cell r="E812" t="str">
            <v>2.54</v>
          </cell>
          <cell r="F812" t="str">
            <v>2.58</v>
          </cell>
        </row>
        <row r="813">
          <cell r="A813" t="str">
            <v>TIGER</v>
          </cell>
          <cell r="C813" t="str">
            <v>1.64</v>
          </cell>
          <cell r="D813" t="str">
            <v>1.66</v>
          </cell>
          <cell r="E813" t="str">
            <v>1.63</v>
          </cell>
          <cell r="F813" t="str">
            <v>1.64</v>
          </cell>
        </row>
        <row r="814">
          <cell r="A814" t="str">
            <v>TITLE</v>
          </cell>
          <cell r="C814" t="str">
            <v>2.04</v>
          </cell>
          <cell r="D814" t="str">
            <v>2.04</v>
          </cell>
          <cell r="E814" t="str">
            <v>2.00</v>
          </cell>
          <cell r="F814" t="str">
            <v>2.02</v>
          </cell>
        </row>
        <row r="815">
          <cell r="A815" t="str">
            <v>YONG</v>
          </cell>
          <cell r="C815" t="str">
            <v>2.24</v>
          </cell>
          <cell r="D815" t="str">
            <v>2.24</v>
          </cell>
          <cell r="E815" t="str">
            <v>2.18</v>
          </cell>
          <cell r="F815" t="str">
            <v>2.22</v>
          </cell>
        </row>
        <row r="816">
          <cell r="A816" t="str">
            <v>ABM</v>
          </cell>
          <cell r="C816">
            <v>1.88</v>
          </cell>
          <cell r="D816">
            <v>1.93</v>
          </cell>
          <cell r="E816">
            <v>1.87</v>
          </cell>
          <cell r="F816">
            <v>1.92</v>
          </cell>
        </row>
        <row r="817">
          <cell r="A817" t="str">
            <v>PSTC</v>
          </cell>
          <cell r="C817">
            <v>1.59</v>
          </cell>
          <cell r="D817">
            <v>1.61</v>
          </cell>
          <cell r="E817">
            <v>1.58</v>
          </cell>
          <cell r="F817">
            <v>1.6</v>
          </cell>
        </row>
        <row r="818">
          <cell r="A818" t="str">
            <v>PTC</v>
          </cell>
          <cell r="C818">
            <v>2.72</v>
          </cell>
          <cell r="D818">
            <v>2.72</v>
          </cell>
          <cell r="E818">
            <v>2.68</v>
          </cell>
          <cell r="F818">
            <v>2.7</v>
          </cell>
        </row>
        <row r="819">
          <cell r="A819" t="str">
            <v>SAAM</v>
          </cell>
          <cell r="C819">
            <v>7.2</v>
          </cell>
          <cell r="D819">
            <v>7.2</v>
          </cell>
          <cell r="E819">
            <v>7.05</v>
          </cell>
          <cell r="F819">
            <v>7.1</v>
          </cell>
        </row>
        <row r="820">
          <cell r="A820" t="str">
            <v>SEAOIL</v>
          </cell>
          <cell r="C820">
            <v>3.92</v>
          </cell>
          <cell r="D820">
            <v>3.92</v>
          </cell>
          <cell r="E820">
            <v>3.88</v>
          </cell>
          <cell r="F820">
            <v>3.88</v>
          </cell>
        </row>
        <row r="821">
          <cell r="A821" t="str">
            <v>SR</v>
          </cell>
          <cell r="C821">
            <v>1.47</v>
          </cell>
          <cell r="D821">
            <v>1.48</v>
          </cell>
          <cell r="E821">
            <v>1.45</v>
          </cell>
          <cell r="F821">
            <v>1.48</v>
          </cell>
        </row>
        <row r="822">
          <cell r="A822" t="str">
            <v>STOWER</v>
          </cell>
          <cell r="B822" t="str">
            <v>&lt;C&gt;</v>
          </cell>
          <cell r="C822">
            <v>0.04</v>
          </cell>
          <cell r="D822">
            <v>0.05</v>
          </cell>
          <cell r="E822">
            <v>0.04</v>
          </cell>
          <cell r="F822">
            <v>0.05</v>
          </cell>
        </row>
        <row r="823">
          <cell r="A823" t="str">
            <v>TAKUNI</v>
          </cell>
          <cell r="C823">
            <v>2.8</v>
          </cell>
          <cell r="D823">
            <v>2.8</v>
          </cell>
          <cell r="E823">
            <v>2.74</v>
          </cell>
          <cell r="F823">
            <v>2.78</v>
          </cell>
        </row>
        <row r="824">
          <cell r="A824" t="str">
            <v>TPCH</v>
          </cell>
          <cell r="C824">
            <v>7.35</v>
          </cell>
          <cell r="D824">
            <v>7.55</v>
          </cell>
          <cell r="E824">
            <v>7.3</v>
          </cell>
          <cell r="F824">
            <v>7.55</v>
          </cell>
        </row>
        <row r="825">
          <cell r="A825" t="str">
            <v>TRT</v>
          </cell>
          <cell r="C825">
            <v>2.94</v>
          </cell>
          <cell r="D825">
            <v>2.94</v>
          </cell>
          <cell r="E825">
            <v>2.9</v>
          </cell>
          <cell r="F825">
            <v>2.94</v>
          </cell>
        </row>
        <row r="826">
          <cell r="A826" t="str">
            <v>UMS</v>
          </cell>
          <cell r="B826" t="str">
            <v>&lt;C&gt;</v>
          </cell>
          <cell r="C826">
            <v>1.47</v>
          </cell>
          <cell r="D826">
            <v>1.49</v>
          </cell>
          <cell r="E826">
            <v>1.47</v>
          </cell>
          <cell r="F826">
            <v>1.49</v>
          </cell>
        </row>
        <row r="827">
          <cell r="A827" t="str">
            <v>UPA</v>
          </cell>
          <cell r="C827">
            <v>0.24</v>
          </cell>
          <cell r="D827">
            <v>0.25</v>
          </cell>
          <cell r="E827">
            <v>0.23</v>
          </cell>
          <cell r="F827">
            <v>0.25</v>
          </cell>
        </row>
        <row r="828">
          <cell r="A828" t="str">
            <v>ADD</v>
          </cell>
          <cell r="C828" t="str">
            <v>9.80</v>
          </cell>
          <cell r="D828" t="str">
            <v>9.90</v>
          </cell>
          <cell r="E828" t="str">
            <v>9.75</v>
          </cell>
          <cell r="F828" t="str">
            <v>9.85</v>
          </cell>
        </row>
        <row r="829">
          <cell r="A829" t="str">
            <v>AKP</v>
          </cell>
          <cell r="C829" t="str">
            <v>2.14</v>
          </cell>
          <cell r="D829" t="str">
            <v>2.14</v>
          </cell>
          <cell r="E829" t="str">
            <v>2.06</v>
          </cell>
          <cell r="F829" t="str">
            <v>2.10</v>
          </cell>
        </row>
        <row r="830">
          <cell r="A830" t="str">
            <v>AMA</v>
          </cell>
          <cell r="C830" t="str">
            <v>6.35</v>
          </cell>
          <cell r="D830" t="str">
            <v>6.35</v>
          </cell>
          <cell r="E830" t="str">
            <v>6.10</v>
          </cell>
          <cell r="F830" t="str">
            <v>6.20</v>
          </cell>
        </row>
        <row r="831">
          <cell r="A831" t="str">
            <v>AMARC</v>
          </cell>
          <cell r="C831" t="str">
            <v>2.86</v>
          </cell>
          <cell r="D831" t="str">
            <v>2.90</v>
          </cell>
          <cell r="E831" t="str">
            <v>2.82</v>
          </cell>
          <cell r="F831" t="str">
            <v>2.90</v>
          </cell>
        </row>
        <row r="832">
          <cell r="A832" t="str">
            <v>ARIP</v>
          </cell>
          <cell r="C832" t="str">
            <v>1.34</v>
          </cell>
          <cell r="D832" t="str">
            <v>1.42</v>
          </cell>
          <cell r="E832" t="str">
            <v>1.29</v>
          </cell>
          <cell r="F832" t="str">
            <v>1.40</v>
          </cell>
        </row>
        <row r="833">
          <cell r="A833" t="str">
            <v>ATP30</v>
          </cell>
          <cell r="C833" t="str">
            <v>1.44</v>
          </cell>
          <cell r="D833" t="str">
            <v>1.50</v>
          </cell>
          <cell r="E833" t="str">
            <v>1.44</v>
          </cell>
          <cell r="F833" t="str">
            <v>1.49</v>
          </cell>
        </row>
        <row r="834">
          <cell r="A834" t="str">
            <v>AUCT</v>
          </cell>
          <cell r="C834" t="str">
            <v>10.50</v>
          </cell>
          <cell r="D834" t="str">
            <v>10.50</v>
          </cell>
          <cell r="E834" t="str">
            <v>10.30</v>
          </cell>
          <cell r="F834" t="str">
            <v>10.30</v>
          </cell>
        </row>
        <row r="835">
          <cell r="A835" t="str">
            <v>BIS</v>
          </cell>
          <cell r="C835" t="str">
            <v>8.40</v>
          </cell>
          <cell r="D835" t="str">
            <v>8.90</v>
          </cell>
          <cell r="E835" t="str">
            <v>8.40</v>
          </cell>
          <cell r="F835" t="str">
            <v>8.45</v>
          </cell>
        </row>
        <row r="836">
          <cell r="A836" t="str">
            <v>BOL</v>
          </cell>
          <cell r="C836" t="str">
            <v>10.80</v>
          </cell>
          <cell r="D836" t="str">
            <v>10.80</v>
          </cell>
          <cell r="E836" t="str">
            <v>10.20</v>
          </cell>
          <cell r="F836" t="str">
            <v>10.50</v>
          </cell>
        </row>
        <row r="837">
          <cell r="A837" t="str">
            <v>CEYE</v>
          </cell>
          <cell r="C837" t="str">
            <v>4.94</v>
          </cell>
          <cell r="D837" t="str">
            <v>5.10</v>
          </cell>
          <cell r="E837" t="str">
            <v>4.94</v>
          </cell>
          <cell r="F837" t="str">
            <v>5.05</v>
          </cell>
        </row>
        <row r="838">
          <cell r="A838" t="str">
            <v>CHIC</v>
          </cell>
          <cell r="C838" t="str">
            <v>0.84</v>
          </cell>
          <cell r="D838" t="str">
            <v>0.85</v>
          </cell>
          <cell r="E838" t="str">
            <v>0.82</v>
          </cell>
          <cell r="F838" t="str">
            <v>0.84</v>
          </cell>
        </row>
        <row r="839">
          <cell r="A839" t="str">
            <v>CMO</v>
          </cell>
          <cell r="C839" t="str">
            <v>4.96</v>
          </cell>
          <cell r="D839" t="str">
            <v>5.05</v>
          </cell>
          <cell r="E839" t="str">
            <v>4.96</v>
          </cell>
          <cell r="F839" t="str">
            <v>4.98</v>
          </cell>
        </row>
        <row r="840">
          <cell r="A840" t="str">
            <v>D</v>
          </cell>
          <cell r="C840" t="str">
            <v>6.70</v>
          </cell>
          <cell r="D840" t="str">
            <v>7.10</v>
          </cell>
          <cell r="E840" t="str">
            <v>6.70</v>
          </cell>
          <cell r="F840" t="str">
            <v>6.95</v>
          </cell>
        </row>
        <row r="841">
          <cell r="A841" t="str">
            <v>DV8</v>
          </cell>
          <cell r="B841" t="str">
            <v>&lt;C&gt;</v>
          </cell>
          <cell r="C841" t="str">
            <v>0.83</v>
          </cell>
          <cell r="D841" t="str">
            <v>0.84</v>
          </cell>
          <cell r="E841" t="str">
            <v>0.82</v>
          </cell>
          <cell r="F841" t="str">
            <v>0.82</v>
          </cell>
        </row>
        <row r="842">
          <cell r="A842" t="str">
            <v>ETE</v>
          </cell>
          <cell r="C842" t="str">
            <v>1.17</v>
          </cell>
          <cell r="D842" t="str">
            <v>1.17</v>
          </cell>
          <cell r="E842" t="str">
            <v>1.15</v>
          </cell>
          <cell r="F842" t="str">
            <v>1.15</v>
          </cell>
        </row>
        <row r="843">
          <cell r="A843" t="str">
            <v>FSMART</v>
          </cell>
          <cell r="C843" t="str">
            <v>12.70</v>
          </cell>
          <cell r="D843" t="str">
            <v>12.70</v>
          </cell>
          <cell r="E843" t="str">
            <v>12.30</v>
          </cell>
          <cell r="F843" t="str">
            <v>12.70</v>
          </cell>
        </row>
        <row r="844">
          <cell r="A844" t="str">
            <v>FVC</v>
          </cell>
          <cell r="C844" t="str">
            <v>1.26</v>
          </cell>
          <cell r="D844" t="str">
            <v>1.28</v>
          </cell>
          <cell r="E844" t="str">
            <v>1.25</v>
          </cell>
          <cell r="F844" t="str">
            <v>1.26</v>
          </cell>
        </row>
        <row r="845">
          <cell r="A845" t="str">
            <v>GLORY</v>
          </cell>
          <cell r="C845" t="str">
            <v>4.34</v>
          </cell>
          <cell r="D845" t="str">
            <v>4.46</v>
          </cell>
          <cell r="E845" t="str">
            <v>4.22</v>
          </cell>
          <cell r="F845" t="str">
            <v>4.36</v>
          </cell>
        </row>
        <row r="846">
          <cell r="A846" t="str">
            <v>GSC</v>
          </cell>
          <cell r="C846" t="str">
            <v>1.93</v>
          </cell>
          <cell r="D846" t="str">
            <v>2.06</v>
          </cell>
          <cell r="E846" t="str">
            <v>1.90</v>
          </cell>
          <cell r="F846" t="str">
            <v>2.02</v>
          </cell>
        </row>
        <row r="847">
          <cell r="A847" t="str">
            <v>HARN</v>
          </cell>
          <cell r="C847" t="str">
            <v>2.28</v>
          </cell>
          <cell r="D847" t="str">
            <v>2.28</v>
          </cell>
          <cell r="E847" t="str">
            <v>2.24</v>
          </cell>
          <cell r="F847" t="str">
            <v>2.28</v>
          </cell>
        </row>
        <row r="848">
          <cell r="A848" t="str">
            <v>HEMP</v>
          </cell>
          <cell r="C848" t="str">
            <v>3.78</v>
          </cell>
          <cell r="D848" t="str">
            <v>3.82</v>
          </cell>
          <cell r="E848" t="str">
            <v>3.62</v>
          </cell>
          <cell r="F848" t="str">
            <v>3.72</v>
          </cell>
        </row>
        <row r="849">
          <cell r="A849" t="str">
            <v>HL</v>
          </cell>
          <cell r="C849" t="str">
            <v>25.00</v>
          </cell>
          <cell r="D849" t="str">
            <v>25.25</v>
          </cell>
          <cell r="E849" t="str">
            <v>24.80</v>
          </cell>
          <cell r="F849" t="str">
            <v>25.25</v>
          </cell>
        </row>
        <row r="850">
          <cell r="A850" t="str">
            <v>IMH</v>
          </cell>
          <cell r="C850" t="str">
            <v>12.30</v>
          </cell>
          <cell r="D850" t="str">
            <v>12.80</v>
          </cell>
          <cell r="E850" t="str">
            <v>12.30</v>
          </cell>
          <cell r="F850" t="str">
            <v>12.80</v>
          </cell>
        </row>
        <row r="851">
          <cell r="A851" t="str">
            <v>KGEN</v>
          </cell>
          <cell r="C851" t="str">
            <v>1.53</v>
          </cell>
          <cell r="D851" t="str">
            <v>1.53</v>
          </cell>
          <cell r="E851" t="str">
            <v>1.47</v>
          </cell>
          <cell r="F851" t="str">
            <v>1.48</v>
          </cell>
        </row>
        <row r="852">
          <cell r="A852" t="str">
            <v>KK</v>
          </cell>
          <cell r="C852" t="str">
            <v>2.58</v>
          </cell>
          <cell r="D852" t="str">
            <v>2.58</v>
          </cell>
          <cell r="E852" t="str">
            <v>2.48</v>
          </cell>
          <cell r="F852" t="str">
            <v>2.48</v>
          </cell>
        </row>
        <row r="853">
          <cell r="A853" t="str">
            <v>KLINIQ</v>
          </cell>
          <cell r="C853" t="str">
            <v>35.25</v>
          </cell>
          <cell r="D853" t="str">
            <v>35.50</v>
          </cell>
          <cell r="E853" t="str">
            <v>34.75</v>
          </cell>
          <cell r="F853" t="str">
            <v>35.25</v>
          </cell>
        </row>
        <row r="854">
          <cell r="A854" t="str">
            <v>KOOL</v>
          </cell>
          <cell r="C854" t="str">
            <v>0.56</v>
          </cell>
          <cell r="D854" t="str">
            <v>0.56</v>
          </cell>
          <cell r="E854" t="str">
            <v>0.54</v>
          </cell>
          <cell r="F854" t="str">
            <v>0.56</v>
          </cell>
        </row>
        <row r="855">
          <cell r="A855" t="str">
            <v>KTMS</v>
          </cell>
          <cell r="C855" t="str">
            <v>4.02</v>
          </cell>
          <cell r="D855" t="str">
            <v>4.08</v>
          </cell>
          <cell r="E855" t="str">
            <v>4.02</v>
          </cell>
          <cell r="F855" t="str">
            <v>4.06</v>
          </cell>
        </row>
        <row r="856">
          <cell r="A856" t="str">
            <v>LDC</v>
          </cell>
          <cell r="C856" t="str">
            <v>1.15</v>
          </cell>
          <cell r="D856" t="str">
            <v>1.19</v>
          </cell>
          <cell r="E856" t="str">
            <v>1.14</v>
          </cell>
          <cell r="F856" t="str">
            <v>1.18</v>
          </cell>
        </row>
        <row r="857">
          <cell r="A857" t="str">
            <v>LEO</v>
          </cell>
          <cell r="C857" t="str">
            <v>11.70</v>
          </cell>
          <cell r="D857" t="str">
            <v>12.10</v>
          </cell>
          <cell r="E857" t="str">
            <v>11.50</v>
          </cell>
          <cell r="F857" t="str">
            <v>12.10</v>
          </cell>
        </row>
        <row r="858">
          <cell r="A858" t="str">
            <v>MASTER</v>
          </cell>
          <cell r="C858" t="str">
            <v>79.75</v>
          </cell>
          <cell r="D858" t="str">
            <v>80.25</v>
          </cell>
          <cell r="E858" t="str">
            <v>79.25</v>
          </cell>
          <cell r="F858" t="str">
            <v>80.00</v>
          </cell>
        </row>
        <row r="859">
          <cell r="A859" t="str">
            <v>MEB</v>
          </cell>
          <cell r="C859" t="str">
            <v>44.75</v>
          </cell>
          <cell r="D859" t="str">
            <v>45.50</v>
          </cell>
          <cell r="E859" t="str">
            <v>43.75</v>
          </cell>
          <cell r="F859" t="str">
            <v>44.25</v>
          </cell>
        </row>
        <row r="860">
          <cell r="A860" t="str">
            <v>MORE</v>
          </cell>
          <cell r="C860" t="str">
            <v>0.35</v>
          </cell>
          <cell r="D860" t="str">
            <v>0.36</v>
          </cell>
          <cell r="E860" t="str">
            <v>0.34</v>
          </cell>
          <cell r="F860" t="str">
            <v>0.36</v>
          </cell>
        </row>
        <row r="861">
          <cell r="A861" t="str">
            <v>MVP</v>
          </cell>
          <cell r="C861" t="str">
            <v>2.84</v>
          </cell>
          <cell r="D861" t="str">
            <v>2.86</v>
          </cell>
          <cell r="E861" t="str">
            <v>2.78</v>
          </cell>
          <cell r="F861" t="str">
            <v>2.86</v>
          </cell>
        </row>
        <row r="862">
          <cell r="A862" t="str">
            <v>NCL</v>
          </cell>
          <cell r="C862" t="str">
            <v>2.88</v>
          </cell>
          <cell r="D862" t="str">
            <v>2.88</v>
          </cell>
          <cell r="E862" t="str">
            <v>2.84</v>
          </cell>
          <cell r="F862" t="str">
            <v>2.88</v>
          </cell>
        </row>
        <row r="863">
          <cell r="A863" t="str">
            <v>NEWS</v>
          </cell>
          <cell r="B863" t="str">
            <v>&lt;C&gt;</v>
          </cell>
          <cell r="C863" t="str">
            <v>0.04</v>
          </cell>
          <cell r="D863" t="str">
            <v>0.04</v>
          </cell>
          <cell r="E863" t="str">
            <v>0.03</v>
          </cell>
          <cell r="F863" t="str">
            <v>0.04</v>
          </cell>
        </row>
        <row r="864">
          <cell r="A864" t="str">
            <v>NINE</v>
          </cell>
          <cell r="C864" t="str">
            <v>-</v>
          </cell>
          <cell r="D864" t="str">
            <v>-</v>
          </cell>
          <cell r="E864" t="str">
            <v>-</v>
          </cell>
          <cell r="F864" t="str">
            <v>-</v>
          </cell>
        </row>
        <row r="865">
          <cell r="A865" t="str">
            <v>OTO</v>
          </cell>
          <cell r="C865" t="str">
            <v>17.00</v>
          </cell>
          <cell r="D865" t="str">
            <v>17.30</v>
          </cell>
          <cell r="E865" t="str">
            <v>16.70</v>
          </cell>
          <cell r="F865" t="str">
            <v>17.30</v>
          </cell>
        </row>
        <row r="866">
          <cell r="A866" t="str">
            <v>PHOL</v>
          </cell>
          <cell r="C866" t="str">
            <v>3.04</v>
          </cell>
          <cell r="D866" t="str">
            <v>3.10</v>
          </cell>
          <cell r="E866" t="str">
            <v>3.04</v>
          </cell>
          <cell r="F866" t="str">
            <v>3.06</v>
          </cell>
        </row>
        <row r="867">
          <cell r="A867" t="str">
            <v>PICO</v>
          </cell>
          <cell r="C867" t="str">
            <v>5.30</v>
          </cell>
          <cell r="D867" t="str">
            <v>5.30</v>
          </cell>
          <cell r="E867" t="str">
            <v>5.30</v>
          </cell>
          <cell r="F867" t="str">
            <v>5.30</v>
          </cell>
        </row>
        <row r="868">
          <cell r="A868" t="str">
            <v>QLT</v>
          </cell>
          <cell r="C868" t="str">
            <v>5.65</v>
          </cell>
          <cell r="D868" t="str">
            <v>5.65</v>
          </cell>
          <cell r="E868" t="str">
            <v>5.50</v>
          </cell>
          <cell r="F868" t="str">
            <v>5.55</v>
          </cell>
        </row>
        <row r="869">
          <cell r="A869" t="str">
            <v>RP</v>
          </cell>
          <cell r="C869" t="str">
            <v>2.20</v>
          </cell>
          <cell r="D869" t="str">
            <v>2.24</v>
          </cell>
          <cell r="E869" t="str">
            <v>2.16</v>
          </cell>
          <cell r="F869" t="str">
            <v>2.18</v>
          </cell>
        </row>
        <row r="870">
          <cell r="A870" t="str">
            <v>SE</v>
          </cell>
          <cell r="C870" t="str">
            <v>1.20</v>
          </cell>
          <cell r="D870" t="str">
            <v>1.21</v>
          </cell>
          <cell r="E870" t="str">
            <v>1.15</v>
          </cell>
          <cell r="F870" t="str">
            <v>1.17</v>
          </cell>
        </row>
        <row r="871">
          <cell r="A871" t="str">
            <v>SLM</v>
          </cell>
          <cell r="B871" t="str">
            <v>&lt;SP, NP, NC&gt;</v>
          </cell>
          <cell r="C871" t="str">
            <v>-</v>
          </cell>
          <cell r="D871" t="str">
            <v>-</v>
          </cell>
          <cell r="E871" t="str">
            <v>-</v>
          </cell>
          <cell r="F871" t="str">
            <v>-</v>
          </cell>
        </row>
        <row r="872">
          <cell r="A872" t="str">
            <v>SONIC</v>
          </cell>
          <cell r="C872" t="str">
            <v>2.80</v>
          </cell>
          <cell r="D872" t="str">
            <v>2.86</v>
          </cell>
          <cell r="E872" t="str">
            <v>2.80</v>
          </cell>
          <cell r="F872" t="str">
            <v>2.82</v>
          </cell>
        </row>
        <row r="873">
          <cell r="A873" t="str">
            <v>SPA</v>
          </cell>
          <cell r="C873" t="str">
            <v>11.40</v>
          </cell>
          <cell r="D873" t="str">
            <v>11.40</v>
          </cell>
          <cell r="E873" t="str">
            <v>11.10</v>
          </cell>
          <cell r="F873" t="str">
            <v>11.30</v>
          </cell>
        </row>
        <row r="874">
          <cell r="A874" t="str">
            <v>THMUI</v>
          </cell>
          <cell r="C874" t="str">
            <v>0.95</v>
          </cell>
          <cell r="D874" t="str">
            <v>0.98</v>
          </cell>
          <cell r="E874" t="str">
            <v>0.94</v>
          </cell>
          <cell r="F874" t="str">
            <v>0.97</v>
          </cell>
        </row>
        <row r="875">
          <cell r="A875" t="str">
            <v>TNDT</v>
          </cell>
          <cell r="C875" t="str">
            <v>0.48</v>
          </cell>
          <cell r="D875" t="str">
            <v>0.50</v>
          </cell>
          <cell r="E875" t="str">
            <v>0.48</v>
          </cell>
          <cell r="F875" t="str">
            <v>0.49</v>
          </cell>
        </row>
        <row r="876">
          <cell r="A876" t="str">
            <v>TNH</v>
          </cell>
          <cell r="C876" t="str">
            <v>-</v>
          </cell>
          <cell r="D876" t="str">
            <v>-</v>
          </cell>
          <cell r="E876" t="str">
            <v>-</v>
          </cell>
          <cell r="F876" t="str">
            <v>-</v>
          </cell>
        </row>
        <row r="877">
          <cell r="A877" t="str">
            <v>TNP</v>
          </cell>
          <cell r="C877" t="str">
            <v>4.00</v>
          </cell>
          <cell r="D877" t="str">
            <v>4.02</v>
          </cell>
          <cell r="E877" t="str">
            <v>3.98</v>
          </cell>
          <cell r="F877" t="str">
            <v>3.98</v>
          </cell>
        </row>
        <row r="878">
          <cell r="A878" t="str">
            <v>TSF</v>
          </cell>
          <cell r="B878" t="str">
            <v>&lt;SP, NP, NC&gt;</v>
          </cell>
          <cell r="C878" t="str">
            <v>-</v>
          </cell>
          <cell r="D878" t="str">
            <v>-</v>
          </cell>
          <cell r="E878" t="str">
            <v>-</v>
          </cell>
          <cell r="F878" t="str">
            <v>-</v>
          </cell>
        </row>
        <row r="879">
          <cell r="A879" t="str">
            <v>TVDH</v>
          </cell>
          <cell r="C879" t="str">
            <v>0.71</v>
          </cell>
          <cell r="D879" t="str">
            <v>0.71</v>
          </cell>
          <cell r="E879" t="str">
            <v>0.69</v>
          </cell>
          <cell r="F879" t="str">
            <v>0.71</v>
          </cell>
        </row>
        <row r="880">
          <cell r="A880" t="str">
            <v>TVT</v>
          </cell>
          <cell r="C880" t="str">
            <v>0.74</v>
          </cell>
          <cell r="D880" t="str">
            <v>0.74</v>
          </cell>
          <cell r="E880" t="str">
            <v>0.71</v>
          </cell>
          <cell r="F880" t="str">
            <v>0.73</v>
          </cell>
        </row>
        <row r="881">
          <cell r="A881" t="str">
            <v>UBA</v>
          </cell>
          <cell r="C881" t="str">
            <v>1.76</v>
          </cell>
          <cell r="D881" t="str">
            <v>1.80</v>
          </cell>
          <cell r="E881" t="str">
            <v>1.75</v>
          </cell>
          <cell r="F881" t="str">
            <v>1.79</v>
          </cell>
        </row>
        <row r="882">
          <cell r="A882" t="str">
            <v>VL</v>
          </cell>
          <cell r="C882" t="str">
            <v>1.50</v>
          </cell>
          <cell r="D882" t="str">
            <v>1.51</v>
          </cell>
          <cell r="E882" t="str">
            <v>1.49</v>
          </cell>
          <cell r="F882" t="str">
            <v>1.51</v>
          </cell>
        </row>
        <row r="883">
          <cell r="A883" t="str">
            <v>WINNER</v>
          </cell>
          <cell r="C883" t="str">
            <v>2.46</v>
          </cell>
          <cell r="D883" t="str">
            <v>2.46</v>
          </cell>
          <cell r="E883" t="str">
            <v>2.44</v>
          </cell>
          <cell r="F883" t="str">
            <v>2.44</v>
          </cell>
        </row>
        <row r="884">
          <cell r="A884" t="str">
            <v>YGG</v>
          </cell>
          <cell r="C884" t="str">
            <v>8.20</v>
          </cell>
          <cell r="D884" t="str">
            <v>8.20</v>
          </cell>
          <cell r="E884" t="str">
            <v>8.05</v>
          </cell>
          <cell r="F884" t="str">
            <v>8.10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EC9E-78E3-49A9-AFB3-7DE7254D900B}">
  <sheetPr>
    <tabColor rgb="FF00B0F0"/>
    <outlinePr summaryBelow="0" summaryRight="0"/>
  </sheetPr>
  <dimension ref="A1:DO671"/>
  <sheetViews>
    <sheetView tabSelected="1" topLeftCell="A588" zoomScale="75" zoomScaleNormal="75" workbookViewId="0">
      <selection activeCell="Q609" sqref="Q609"/>
    </sheetView>
  </sheetViews>
  <sheetFormatPr defaultColWidth="12.625" defaultRowHeight="16.5" x14ac:dyDescent="0.3"/>
  <cols>
    <col min="1" max="1" width="88.125" style="2" bestFit="1" customWidth="1"/>
    <col min="2" max="7" width="15.125" style="2" bestFit="1" customWidth="1"/>
    <col min="8" max="9" width="8.625" style="2" bestFit="1" customWidth="1"/>
    <col min="10" max="12" width="8.375" style="2" bestFit="1" customWidth="1"/>
    <col min="13" max="13" width="9" style="2" customWidth="1"/>
    <col min="14" max="14" width="9.25" style="2" customWidth="1"/>
    <col min="15" max="16" width="9.625" style="2" bestFit="1" customWidth="1"/>
    <col min="17" max="17" width="12.5" style="2" bestFit="1" customWidth="1"/>
    <col min="18" max="18" width="22" style="2" bestFit="1" customWidth="1"/>
    <col min="19" max="19" width="6.125" style="2" bestFit="1" customWidth="1"/>
    <col min="20" max="70" width="5.25" style="2" bestFit="1" customWidth="1"/>
    <col min="71" max="16384" width="12.625" style="2"/>
  </cols>
  <sheetData>
    <row r="1" spans="1:56" x14ac:dyDescent="0.3">
      <c r="A1" s="1" t="s">
        <v>0</v>
      </c>
    </row>
    <row r="2" spans="1:56" s="3" customFormat="1" x14ac:dyDescent="0.3">
      <c r="A2" t="s">
        <v>1</v>
      </c>
      <c r="B2" t="s">
        <v>2</v>
      </c>
      <c r="C2" t="s">
        <v>3</v>
      </c>
      <c r="D2" t="s">
        <v>4</v>
      </c>
      <c r="E2" t="s">
        <v>5</v>
      </c>
      <c r="F2" t="s">
        <v>6</v>
      </c>
      <c r="G2" t="s">
        <v>7</v>
      </c>
      <c r="H2" t="s">
        <v>8</v>
      </c>
      <c r="I2" t="s">
        <v>9</v>
      </c>
      <c r="J2" t="s">
        <v>10</v>
      </c>
      <c r="K2" t="s">
        <v>11</v>
      </c>
      <c r="L2" t="s">
        <v>12</v>
      </c>
      <c r="M2" t="s">
        <v>13</v>
      </c>
      <c r="N2" t="s">
        <v>14</v>
      </c>
      <c r="O2" t="s">
        <v>15</v>
      </c>
      <c r="P2" t="s">
        <v>15</v>
      </c>
      <c r="Q2" t="s">
        <v>16</v>
      </c>
      <c r="R2"/>
      <c r="S2"/>
      <c r="T2"/>
      <c r="U2"/>
      <c r="V2"/>
      <c r="W2"/>
      <c r="X2"/>
      <c r="Y2"/>
      <c r="Z2"/>
      <c r="AA2"/>
      <c r="AB2"/>
      <c r="AC2"/>
      <c r="AD2"/>
      <c r="AE2"/>
      <c r="AF2"/>
      <c r="AG2"/>
      <c r="AH2"/>
      <c r="AI2"/>
      <c r="AJ2"/>
      <c r="AK2"/>
      <c r="AL2"/>
      <c r="AM2"/>
      <c r="AN2"/>
      <c r="AO2"/>
      <c r="AP2"/>
      <c r="AQ2"/>
      <c r="AR2"/>
      <c r="AS2"/>
      <c r="AT2"/>
      <c r="AU2"/>
      <c r="AV2"/>
      <c r="AW2"/>
      <c r="AX2"/>
      <c r="AY2"/>
      <c r="AZ2"/>
      <c r="BA2"/>
      <c r="BB2"/>
      <c r="BC2"/>
      <c r="BD2"/>
    </row>
    <row r="3" spans="1:56" x14ac:dyDescent="0.3">
      <c r="A3" t="s">
        <v>17</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row>
    <row r="4" spans="1:56" s="5" customFormat="1" x14ac:dyDescent="0.3">
      <c r="A4" t="s">
        <v>18</v>
      </c>
      <c r="B4">
        <v>85971</v>
      </c>
      <c r="C4">
        <v>83913</v>
      </c>
      <c r="D4">
        <v>69970</v>
      </c>
      <c r="E4">
        <v>94671</v>
      </c>
      <c r="F4">
        <v>98799</v>
      </c>
      <c r="G4">
        <v>77195</v>
      </c>
      <c r="H4">
        <v>65989</v>
      </c>
      <c r="I4">
        <v>5973</v>
      </c>
      <c r="J4">
        <v>4908</v>
      </c>
      <c r="K4">
        <v>6711</v>
      </c>
      <c r="L4">
        <v>7136.06</v>
      </c>
      <c r="M4">
        <v>5928</v>
      </c>
      <c r="N4">
        <v>4706.3500000000004</v>
      </c>
      <c r="O4">
        <v>6392.67</v>
      </c>
      <c r="P4">
        <v>6392.67</v>
      </c>
      <c r="Q4">
        <v>3614.47</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row>
    <row r="5" spans="1:56" s="5" customFormat="1" x14ac:dyDescent="0.3">
      <c r="A5" t="s">
        <v>19</v>
      </c>
      <c r="B5">
        <v>6647146</v>
      </c>
      <c r="C5">
        <v>5549939</v>
      </c>
      <c r="D5">
        <v>2403308</v>
      </c>
      <c r="E5">
        <v>1524182</v>
      </c>
      <c r="F5">
        <v>3334159</v>
      </c>
      <c r="G5">
        <v>1925728</v>
      </c>
      <c r="H5">
        <v>4430464</v>
      </c>
      <c r="I5">
        <v>467393</v>
      </c>
      <c r="J5">
        <v>7708047</v>
      </c>
      <c r="K5">
        <v>817086</v>
      </c>
      <c r="L5">
        <v>774072.89</v>
      </c>
      <c r="M5">
        <v>659916</v>
      </c>
      <c r="N5">
        <v>1378910.14</v>
      </c>
      <c r="O5">
        <v>1540956.06</v>
      </c>
      <c r="P5">
        <v>1540956.06</v>
      </c>
      <c r="Q5">
        <v>1031795.62</v>
      </c>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s="5" customFormat="1" x14ac:dyDescent="0.3">
      <c r="A6" t="s">
        <v>20</v>
      </c>
      <c r="B6">
        <v>476264</v>
      </c>
      <c r="C6">
        <v>456701</v>
      </c>
      <c r="D6">
        <v>460132</v>
      </c>
      <c r="E6">
        <v>458586</v>
      </c>
      <c r="F6">
        <v>469735</v>
      </c>
      <c r="G6">
        <v>468568</v>
      </c>
      <c r="H6">
        <v>470685</v>
      </c>
      <c r="I6">
        <v>469033</v>
      </c>
      <c r="J6">
        <v>451304</v>
      </c>
      <c r="K6">
        <v>0</v>
      </c>
      <c r="L6">
        <v>453710.75</v>
      </c>
      <c r="M6">
        <v>0</v>
      </c>
      <c r="N6">
        <v>0</v>
      </c>
      <c r="O6">
        <v>0</v>
      </c>
      <c r="P6">
        <v>0</v>
      </c>
      <c r="Q6">
        <v>0</v>
      </c>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row>
    <row r="7" spans="1:56" x14ac:dyDescent="0.3">
      <c r="A7" t="s">
        <v>21</v>
      </c>
      <c r="B7">
        <v>0</v>
      </c>
      <c r="C7">
        <v>0</v>
      </c>
      <c r="D7">
        <v>0</v>
      </c>
      <c r="E7">
        <v>0</v>
      </c>
      <c r="F7">
        <v>0</v>
      </c>
      <c r="G7">
        <v>0</v>
      </c>
      <c r="H7">
        <v>0</v>
      </c>
      <c r="I7">
        <v>0</v>
      </c>
      <c r="J7">
        <v>451304</v>
      </c>
      <c r="K7">
        <v>0</v>
      </c>
      <c r="L7">
        <v>453710.75</v>
      </c>
      <c r="M7">
        <v>0</v>
      </c>
      <c r="N7">
        <v>0</v>
      </c>
      <c r="O7">
        <v>0</v>
      </c>
      <c r="P7">
        <v>0</v>
      </c>
      <c r="Q7">
        <v>0</v>
      </c>
      <c r="R7"/>
      <c r="S7"/>
      <c r="T7"/>
      <c r="U7"/>
      <c r="V7"/>
      <c r="W7"/>
      <c r="X7"/>
      <c r="Y7"/>
      <c r="Z7"/>
      <c r="AA7"/>
      <c r="AB7"/>
      <c r="AC7"/>
      <c r="AD7"/>
      <c r="AE7"/>
      <c r="AF7"/>
      <c r="AG7"/>
      <c r="AH7"/>
      <c r="AI7"/>
      <c r="AJ7"/>
      <c r="AK7"/>
      <c r="AL7"/>
      <c r="AM7"/>
      <c r="AN7"/>
      <c r="AO7"/>
      <c r="AP7"/>
      <c r="AQ7"/>
      <c r="AR7"/>
      <c r="AS7"/>
      <c r="AT7"/>
      <c r="AU7"/>
      <c r="AV7"/>
      <c r="AW7"/>
      <c r="AX7"/>
      <c r="AY7"/>
      <c r="AZ7"/>
      <c r="BA7"/>
      <c r="BB7"/>
      <c r="BC7"/>
      <c r="BD7"/>
    </row>
    <row r="8" spans="1:56" x14ac:dyDescent="0.3">
      <c r="A8" t="s">
        <v>22</v>
      </c>
      <c r="B8">
        <v>0</v>
      </c>
      <c r="C8">
        <v>0</v>
      </c>
      <c r="D8">
        <v>0</v>
      </c>
      <c r="E8">
        <v>0</v>
      </c>
      <c r="F8">
        <v>0</v>
      </c>
      <c r="G8">
        <v>0</v>
      </c>
      <c r="H8">
        <v>0</v>
      </c>
      <c r="I8">
        <v>0</v>
      </c>
      <c r="J8">
        <v>0</v>
      </c>
      <c r="K8">
        <v>441408</v>
      </c>
      <c r="L8">
        <v>0</v>
      </c>
      <c r="M8">
        <v>449176</v>
      </c>
      <c r="N8">
        <v>70181.94</v>
      </c>
      <c r="O8">
        <v>5690062.5099999998</v>
      </c>
      <c r="P8">
        <v>5690062.5099999998</v>
      </c>
      <c r="Q8">
        <v>93936.35</v>
      </c>
      <c r="R8"/>
      <c r="S8"/>
      <c r="T8"/>
      <c r="U8"/>
      <c r="V8"/>
      <c r="W8"/>
      <c r="X8"/>
      <c r="Y8"/>
      <c r="Z8"/>
      <c r="AA8"/>
      <c r="AB8"/>
      <c r="AC8"/>
      <c r="AD8"/>
      <c r="AE8"/>
      <c r="AF8"/>
      <c r="AG8"/>
      <c r="AH8"/>
      <c r="AI8"/>
      <c r="AJ8"/>
      <c r="AK8"/>
      <c r="AL8"/>
      <c r="AM8"/>
      <c r="AN8"/>
      <c r="AO8"/>
      <c r="AP8"/>
      <c r="AQ8"/>
      <c r="AR8"/>
      <c r="AS8"/>
      <c r="AT8"/>
      <c r="AU8"/>
      <c r="AV8"/>
      <c r="AW8"/>
      <c r="AX8"/>
      <c r="AY8"/>
      <c r="AZ8"/>
      <c r="BA8"/>
      <c r="BB8"/>
      <c r="BC8"/>
      <c r="BD8"/>
    </row>
    <row r="9" spans="1:56" x14ac:dyDescent="0.3">
      <c r="A9" t="s">
        <v>23</v>
      </c>
      <c r="B9">
        <v>73287231</v>
      </c>
      <c r="C9">
        <v>71064320</v>
      </c>
      <c r="D9">
        <v>72815486</v>
      </c>
      <c r="E9">
        <v>73438832</v>
      </c>
      <c r="F9">
        <v>74238749</v>
      </c>
      <c r="G9">
        <v>74070936</v>
      </c>
      <c r="H9">
        <v>75233601</v>
      </c>
      <c r="I9">
        <v>76835059</v>
      </c>
      <c r="J9">
        <v>78454576</v>
      </c>
      <c r="K9">
        <v>78184789</v>
      </c>
      <c r="L9">
        <v>78219582.090000004</v>
      </c>
      <c r="M9">
        <v>78670367</v>
      </c>
      <c r="N9">
        <v>78023815.819999993</v>
      </c>
      <c r="O9">
        <v>79812316.840000004</v>
      </c>
      <c r="P9">
        <v>79812316.840000004</v>
      </c>
      <c r="Q9">
        <v>76142236.799999997</v>
      </c>
      <c r="R9"/>
      <c r="S9"/>
      <c r="T9"/>
      <c r="U9"/>
      <c r="V9"/>
      <c r="W9"/>
      <c r="X9"/>
      <c r="Y9"/>
      <c r="Z9"/>
      <c r="AA9"/>
      <c r="AB9"/>
      <c r="AC9"/>
      <c r="AD9"/>
      <c r="AE9"/>
      <c r="AF9"/>
      <c r="AG9"/>
      <c r="AH9"/>
      <c r="AI9"/>
      <c r="AJ9"/>
      <c r="AK9"/>
      <c r="AL9"/>
      <c r="AM9"/>
      <c r="AN9"/>
      <c r="AO9"/>
      <c r="AP9"/>
      <c r="AQ9"/>
      <c r="AR9"/>
      <c r="AS9"/>
      <c r="AT9"/>
      <c r="AU9"/>
      <c r="AV9"/>
      <c r="AW9"/>
      <c r="AX9"/>
      <c r="AY9"/>
      <c r="AZ9"/>
      <c r="BA9"/>
      <c r="BB9"/>
      <c r="BC9"/>
      <c r="BD9"/>
    </row>
    <row r="10" spans="1:56" s="5" customFormat="1" x14ac:dyDescent="0.3">
      <c r="A10" t="s">
        <v>24</v>
      </c>
      <c r="B10">
        <v>0</v>
      </c>
      <c r="C10">
        <v>0</v>
      </c>
      <c r="D10">
        <v>0</v>
      </c>
      <c r="E10">
        <v>0</v>
      </c>
      <c r="F10">
        <v>0</v>
      </c>
      <c r="G10">
        <v>0</v>
      </c>
      <c r="H10">
        <v>0</v>
      </c>
      <c r="I10">
        <v>0</v>
      </c>
      <c r="J10">
        <v>88080091</v>
      </c>
      <c r="K10">
        <v>0</v>
      </c>
      <c r="L10">
        <v>87606767.700000003</v>
      </c>
      <c r="M10">
        <v>89317839</v>
      </c>
      <c r="N10">
        <v>85163321.969999999</v>
      </c>
      <c r="O10">
        <v>87055727.260000005</v>
      </c>
      <c r="P10">
        <v>87055727.260000005</v>
      </c>
      <c r="Q10">
        <v>83171835.569999993</v>
      </c>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row>
    <row r="11" spans="1:56" s="5" customFormat="1" x14ac:dyDescent="0.3">
      <c r="A11" t="s">
        <v>25</v>
      </c>
      <c r="B11">
        <v>0</v>
      </c>
      <c r="C11">
        <v>0</v>
      </c>
      <c r="D11">
        <v>0</v>
      </c>
      <c r="E11">
        <v>0</v>
      </c>
      <c r="F11">
        <v>0</v>
      </c>
      <c r="G11">
        <v>0</v>
      </c>
      <c r="H11">
        <v>0</v>
      </c>
      <c r="I11">
        <v>0</v>
      </c>
      <c r="J11">
        <v>3618151</v>
      </c>
      <c r="K11">
        <v>0</v>
      </c>
      <c r="L11">
        <v>1689389.71</v>
      </c>
      <c r="M11">
        <v>-929074</v>
      </c>
      <c r="N11">
        <v>-890855.36</v>
      </c>
      <c r="O11">
        <v>-864173.51</v>
      </c>
      <c r="P11">
        <v>-864173.51</v>
      </c>
      <c r="Q11">
        <v>-742325.89</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row>
    <row r="12" spans="1:56" x14ac:dyDescent="0.3">
      <c r="A12" t="s">
        <v>26</v>
      </c>
      <c r="B12">
        <v>0</v>
      </c>
      <c r="C12">
        <v>0</v>
      </c>
      <c r="D12">
        <v>0</v>
      </c>
      <c r="E12">
        <v>0</v>
      </c>
      <c r="F12">
        <v>0</v>
      </c>
      <c r="G12">
        <v>0</v>
      </c>
      <c r="H12">
        <v>0</v>
      </c>
      <c r="I12">
        <v>0</v>
      </c>
      <c r="J12">
        <v>13243666</v>
      </c>
      <c r="K12">
        <v>0</v>
      </c>
      <c r="L12">
        <v>11076575.32</v>
      </c>
      <c r="M12">
        <v>9718398</v>
      </c>
      <c r="N12">
        <v>6248650.79</v>
      </c>
      <c r="O12">
        <v>6379236.9199999999</v>
      </c>
      <c r="P12">
        <v>6379236.9199999999</v>
      </c>
      <c r="Q12">
        <v>6287272.8799999999</v>
      </c>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row>
    <row r="13" spans="1:56" s="5" customFormat="1" x14ac:dyDescent="0.3">
      <c r="A13" t="s">
        <v>27</v>
      </c>
      <c r="B13">
        <v>32025901</v>
      </c>
      <c r="C13">
        <v>31593455</v>
      </c>
      <c r="D13">
        <v>31234767</v>
      </c>
      <c r="E13">
        <v>30549337</v>
      </c>
      <c r="F13">
        <v>29666344</v>
      </c>
      <c r="G13">
        <v>29457818</v>
      </c>
      <c r="H13">
        <v>29197362</v>
      </c>
      <c r="I13">
        <v>28836203</v>
      </c>
      <c r="J13">
        <v>28078238</v>
      </c>
      <c r="K13">
        <v>27531450</v>
      </c>
      <c r="L13">
        <v>27042661.100000001</v>
      </c>
      <c r="M13">
        <v>26255168</v>
      </c>
      <c r="N13">
        <v>23899114.789999999</v>
      </c>
      <c r="O13">
        <v>23244802.539999999</v>
      </c>
      <c r="P13">
        <v>23244802.539999999</v>
      </c>
      <c r="Q13">
        <v>20595824.84</v>
      </c>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row>
    <row r="14" spans="1:56" x14ac:dyDescent="0.3">
      <c r="A14" t="s">
        <v>28</v>
      </c>
      <c r="B14">
        <v>1090338</v>
      </c>
      <c r="C14">
        <v>1105145</v>
      </c>
      <c r="D14">
        <v>1106203</v>
      </c>
      <c r="E14">
        <v>1132735</v>
      </c>
      <c r="F14">
        <v>1155355</v>
      </c>
      <c r="G14">
        <v>1177153</v>
      </c>
      <c r="H14">
        <v>1202839</v>
      </c>
      <c r="I14">
        <v>1198508</v>
      </c>
      <c r="J14">
        <v>1173629</v>
      </c>
      <c r="K14">
        <v>1185375</v>
      </c>
      <c r="L14">
        <v>1194244.78</v>
      </c>
      <c r="M14">
        <v>1217505</v>
      </c>
      <c r="N14">
        <v>1243219.06</v>
      </c>
      <c r="O14">
        <v>1229027.78</v>
      </c>
      <c r="P14">
        <v>1229027.78</v>
      </c>
      <c r="Q14">
        <v>1251541.98</v>
      </c>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row>
    <row r="15" spans="1:56" x14ac:dyDescent="0.3">
      <c r="A15" t="s">
        <v>29</v>
      </c>
      <c r="B15">
        <v>48501</v>
      </c>
      <c r="C15">
        <v>53475</v>
      </c>
      <c r="D15">
        <v>0</v>
      </c>
      <c r="E15">
        <v>0</v>
      </c>
      <c r="F15">
        <v>8121</v>
      </c>
      <c r="G15">
        <v>0</v>
      </c>
      <c r="H15">
        <v>0</v>
      </c>
      <c r="I15">
        <v>0</v>
      </c>
      <c r="J15">
        <v>0</v>
      </c>
      <c r="K15">
        <v>0</v>
      </c>
      <c r="L15">
        <v>0</v>
      </c>
      <c r="M15">
        <v>0</v>
      </c>
      <c r="N15">
        <v>0</v>
      </c>
      <c r="O15">
        <v>0</v>
      </c>
      <c r="P15">
        <v>0</v>
      </c>
      <c r="Q15">
        <v>0</v>
      </c>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row>
    <row r="16" spans="1:56" s="5" customFormat="1" x14ac:dyDescent="0.3">
      <c r="A16" t="s">
        <v>30</v>
      </c>
      <c r="B16">
        <v>133313</v>
      </c>
      <c r="C16">
        <v>108876</v>
      </c>
      <c r="D16">
        <v>95828</v>
      </c>
      <c r="E16">
        <v>92268</v>
      </c>
      <c r="F16">
        <v>94183</v>
      </c>
      <c r="G16">
        <v>24446</v>
      </c>
      <c r="H16">
        <v>25877</v>
      </c>
      <c r="I16">
        <v>20764</v>
      </c>
      <c r="J16">
        <v>20181</v>
      </c>
      <c r="K16">
        <v>15198</v>
      </c>
      <c r="L16">
        <v>15543.58</v>
      </c>
      <c r="M16">
        <v>15741</v>
      </c>
      <c r="N16">
        <v>15915.56</v>
      </c>
      <c r="O16">
        <v>17417.330000000002</v>
      </c>
      <c r="P16">
        <v>17417.330000000002</v>
      </c>
      <c r="Q16">
        <v>13282.15</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row>
    <row r="17" spans="1:56" x14ac:dyDescent="0.3">
      <c r="A17" t="s">
        <v>31</v>
      </c>
      <c r="B17">
        <v>5759981</v>
      </c>
      <c r="C17">
        <v>5772662</v>
      </c>
      <c r="D17">
        <v>5709282</v>
      </c>
      <c r="E17">
        <v>5655252</v>
      </c>
      <c r="F17">
        <v>5539602</v>
      </c>
      <c r="G17">
        <v>5442544</v>
      </c>
      <c r="H17">
        <v>5436771</v>
      </c>
      <c r="I17">
        <v>5454782</v>
      </c>
      <c r="J17">
        <v>5379566</v>
      </c>
      <c r="K17">
        <v>1629435</v>
      </c>
      <c r="L17">
        <v>1459311.42</v>
      </c>
      <c r="M17">
        <v>1237482</v>
      </c>
      <c r="N17">
        <v>0</v>
      </c>
      <c r="O17">
        <v>0</v>
      </c>
      <c r="P17">
        <v>0</v>
      </c>
      <c r="Q17">
        <v>0</v>
      </c>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row>
    <row r="18" spans="1:56" s="5" customFormat="1" x14ac:dyDescent="0.3">
      <c r="A18" t="s">
        <v>32</v>
      </c>
      <c r="B18">
        <v>12298778</v>
      </c>
      <c r="C18">
        <v>11895229</v>
      </c>
      <c r="D18">
        <v>11236614</v>
      </c>
      <c r="E18">
        <v>10709010</v>
      </c>
      <c r="F18">
        <v>10251536</v>
      </c>
      <c r="G18">
        <v>10618868</v>
      </c>
      <c r="H18">
        <v>10202592</v>
      </c>
      <c r="I18">
        <v>10103668</v>
      </c>
      <c r="J18">
        <v>0</v>
      </c>
      <c r="K18">
        <v>0</v>
      </c>
      <c r="L18">
        <v>0</v>
      </c>
      <c r="M18">
        <v>0</v>
      </c>
      <c r="N18">
        <v>0</v>
      </c>
      <c r="O18">
        <v>0</v>
      </c>
      <c r="P18">
        <v>0</v>
      </c>
      <c r="Q18">
        <v>0</v>
      </c>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row>
    <row r="19" spans="1:56" s="5" customFormat="1" x14ac:dyDescent="0.3">
      <c r="A19" t="s">
        <v>33</v>
      </c>
      <c r="B19">
        <v>951148</v>
      </c>
      <c r="C19">
        <v>1290524</v>
      </c>
      <c r="D19">
        <v>1133502</v>
      </c>
      <c r="E19">
        <v>1149670</v>
      </c>
      <c r="F19">
        <v>1047418</v>
      </c>
      <c r="G19">
        <v>1017867</v>
      </c>
      <c r="H19">
        <v>1004835</v>
      </c>
      <c r="I19">
        <v>955791</v>
      </c>
      <c r="J19">
        <v>10799174</v>
      </c>
      <c r="K19">
        <v>10412124</v>
      </c>
      <c r="L19">
        <v>10511318.859999999</v>
      </c>
      <c r="M19">
        <v>10466765</v>
      </c>
      <c r="N19">
        <v>11153802.49</v>
      </c>
      <c r="O19">
        <v>10160336.949999999</v>
      </c>
      <c r="P19">
        <v>10160336.949999999</v>
      </c>
      <c r="Q19">
        <v>8520769.8399999999</v>
      </c>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row>
    <row r="20" spans="1:56" x14ac:dyDescent="0.3">
      <c r="A20" t="s">
        <v>34</v>
      </c>
      <c r="B20">
        <v>132804572</v>
      </c>
      <c r="C20">
        <v>128974239</v>
      </c>
      <c r="D20">
        <v>126265092</v>
      </c>
      <c r="E20">
        <v>124804543</v>
      </c>
      <c r="F20">
        <v>125904001</v>
      </c>
      <c r="G20">
        <v>124281123</v>
      </c>
      <c r="H20">
        <v>127271015</v>
      </c>
      <c r="I20">
        <v>124347174</v>
      </c>
      <c r="J20">
        <v>132069623</v>
      </c>
      <c r="K20">
        <v>120223576</v>
      </c>
      <c r="L20">
        <v>119677581.54000001</v>
      </c>
      <c r="M20">
        <v>118978048</v>
      </c>
      <c r="N20">
        <v>115789666.16</v>
      </c>
      <c r="O20">
        <v>121701312.68000001</v>
      </c>
      <c r="P20">
        <v>121701312.68000001</v>
      </c>
      <c r="Q20">
        <v>107653002.06</v>
      </c>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row>
    <row r="21" spans="1:56" x14ac:dyDescent="0.3">
      <c r="A21" t="s">
        <v>35</v>
      </c>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row>
    <row r="22" spans="1:56" x14ac:dyDescent="0.3">
      <c r="A22" t="s">
        <v>36</v>
      </c>
      <c r="B22">
        <v>85552307</v>
      </c>
      <c r="C22">
        <v>83195705</v>
      </c>
      <c r="D22">
        <v>80527855</v>
      </c>
      <c r="E22">
        <v>78610315</v>
      </c>
      <c r="F22">
        <v>80153661</v>
      </c>
      <c r="G22">
        <v>79965667</v>
      </c>
      <c r="H22">
        <v>83488232</v>
      </c>
      <c r="I22">
        <v>79799841</v>
      </c>
      <c r="J22">
        <v>87420983</v>
      </c>
      <c r="K22">
        <v>80438420</v>
      </c>
      <c r="L22">
        <v>79982869.780000001</v>
      </c>
      <c r="M22">
        <v>75486884</v>
      </c>
      <c r="N22">
        <v>75687524.260000005</v>
      </c>
      <c r="O22">
        <v>75060120.319999993</v>
      </c>
      <c r="P22">
        <v>75060120.319999993</v>
      </c>
      <c r="Q22">
        <v>57709277.420000002</v>
      </c>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row>
    <row r="23" spans="1:56" x14ac:dyDescent="0.3">
      <c r="A23" t="s">
        <v>37</v>
      </c>
      <c r="B23">
        <v>0</v>
      </c>
      <c r="C23">
        <v>0</v>
      </c>
      <c r="D23">
        <v>0</v>
      </c>
      <c r="E23">
        <v>0</v>
      </c>
      <c r="F23">
        <v>0</v>
      </c>
      <c r="G23">
        <v>0</v>
      </c>
      <c r="H23">
        <v>0</v>
      </c>
      <c r="I23">
        <v>0</v>
      </c>
      <c r="J23">
        <v>54116174</v>
      </c>
      <c r="K23">
        <v>0</v>
      </c>
      <c r="L23">
        <v>44123579.43</v>
      </c>
      <c r="M23">
        <v>0</v>
      </c>
      <c r="N23">
        <v>0</v>
      </c>
      <c r="O23">
        <v>0</v>
      </c>
      <c r="P23">
        <v>0</v>
      </c>
      <c r="Q23">
        <v>0</v>
      </c>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row>
    <row r="24" spans="1:56" s="5" customFormat="1" x14ac:dyDescent="0.3">
      <c r="A24" t="s">
        <v>38</v>
      </c>
      <c r="B24">
        <v>85552307</v>
      </c>
      <c r="C24">
        <v>83195705</v>
      </c>
      <c r="D24">
        <v>80527855</v>
      </c>
      <c r="E24">
        <v>78610315</v>
      </c>
      <c r="F24">
        <v>80153661</v>
      </c>
      <c r="G24">
        <v>79965667</v>
      </c>
      <c r="H24">
        <v>83488232</v>
      </c>
      <c r="I24">
        <v>79799841</v>
      </c>
      <c r="J24">
        <v>33304809</v>
      </c>
      <c r="K24">
        <v>80438420</v>
      </c>
      <c r="L24">
        <v>35859290.340000004</v>
      </c>
      <c r="M24">
        <v>75486884</v>
      </c>
      <c r="N24">
        <v>75687524.260000005</v>
      </c>
      <c r="O24">
        <v>75060120.319999993</v>
      </c>
      <c r="P24">
        <v>75060120.319999993</v>
      </c>
      <c r="Q24">
        <v>57709277.420000002</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row>
    <row r="25" spans="1:56" x14ac:dyDescent="0.3">
      <c r="A25" t="s">
        <v>39</v>
      </c>
      <c r="B25">
        <v>38551</v>
      </c>
      <c r="C25">
        <v>38382</v>
      </c>
      <c r="D25">
        <v>1144</v>
      </c>
      <c r="E25">
        <v>1369</v>
      </c>
      <c r="F25">
        <v>1362</v>
      </c>
      <c r="G25">
        <v>17239</v>
      </c>
      <c r="H25">
        <v>17402</v>
      </c>
      <c r="I25">
        <v>13816</v>
      </c>
      <c r="J25">
        <v>0</v>
      </c>
      <c r="K25">
        <v>0</v>
      </c>
      <c r="L25">
        <v>0</v>
      </c>
      <c r="M25">
        <v>0</v>
      </c>
      <c r="N25">
        <v>0</v>
      </c>
      <c r="O25">
        <v>0</v>
      </c>
      <c r="P25">
        <v>0</v>
      </c>
      <c r="Q25">
        <v>0</v>
      </c>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row>
    <row r="26" spans="1:56" x14ac:dyDescent="0.3">
      <c r="A26" t="s">
        <v>40</v>
      </c>
      <c r="B26">
        <v>999204</v>
      </c>
      <c r="C26">
        <v>1044488</v>
      </c>
      <c r="D26">
        <v>1021732</v>
      </c>
      <c r="E26">
        <v>1004509</v>
      </c>
      <c r="F26">
        <v>987028</v>
      </c>
      <c r="G26">
        <v>1041164</v>
      </c>
      <c r="H26">
        <v>1023588</v>
      </c>
      <c r="I26">
        <v>1004998</v>
      </c>
      <c r="J26">
        <v>986952</v>
      </c>
      <c r="K26">
        <v>1050630</v>
      </c>
      <c r="L26">
        <v>1032392.15</v>
      </c>
      <c r="M26">
        <v>1013472</v>
      </c>
      <c r="N26">
        <v>1052334.6599999999</v>
      </c>
      <c r="O26">
        <v>1099921.1200000001</v>
      </c>
      <c r="P26">
        <v>1099921.1200000001</v>
      </c>
      <c r="Q26">
        <v>769519.35</v>
      </c>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row>
    <row r="27" spans="1:56" x14ac:dyDescent="0.3">
      <c r="A27" t="s">
        <v>41</v>
      </c>
      <c r="B27">
        <v>2506495</v>
      </c>
      <c r="C27">
        <v>1869765</v>
      </c>
      <c r="D27">
        <v>2601550</v>
      </c>
      <c r="E27">
        <v>2129837</v>
      </c>
      <c r="F27">
        <v>2006358</v>
      </c>
      <c r="G27">
        <v>1489015</v>
      </c>
      <c r="H27">
        <v>1548388</v>
      </c>
      <c r="I27">
        <v>1470248</v>
      </c>
      <c r="J27">
        <v>1864655</v>
      </c>
      <c r="K27">
        <v>1783031</v>
      </c>
      <c r="L27">
        <v>2000314.88</v>
      </c>
      <c r="M27">
        <v>5955058</v>
      </c>
      <c r="N27">
        <v>1983687.08</v>
      </c>
      <c r="O27">
        <v>1966159.4</v>
      </c>
      <c r="P27">
        <v>1966159.4</v>
      </c>
      <c r="Q27">
        <v>7325190.6299999999</v>
      </c>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row>
    <row r="28" spans="1:56" x14ac:dyDescent="0.3">
      <c r="A28" t="s">
        <v>42</v>
      </c>
      <c r="B28">
        <v>89096557</v>
      </c>
      <c r="C28">
        <v>86148340</v>
      </c>
      <c r="D28">
        <v>84152281</v>
      </c>
      <c r="E28">
        <v>81746030</v>
      </c>
      <c r="F28">
        <v>83148409</v>
      </c>
      <c r="G28">
        <v>82513085</v>
      </c>
      <c r="H28">
        <v>86077610</v>
      </c>
      <c r="I28">
        <v>82288903</v>
      </c>
      <c r="J28">
        <v>90272590</v>
      </c>
      <c r="K28">
        <v>83272081</v>
      </c>
      <c r="L28">
        <v>83015576.810000002</v>
      </c>
      <c r="M28">
        <v>82455414</v>
      </c>
      <c r="N28">
        <v>78723546</v>
      </c>
      <c r="O28">
        <v>78126200.840000004</v>
      </c>
      <c r="P28">
        <v>78126200.840000004</v>
      </c>
      <c r="Q28">
        <v>65803987.390000001</v>
      </c>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row>
    <row r="29" spans="1:56" x14ac:dyDescent="0.3">
      <c r="A29" t="s">
        <v>43</v>
      </c>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row>
    <row r="30" spans="1:56" x14ac:dyDescent="0.3">
      <c r="A30" t="s">
        <v>44</v>
      </c>
      <c r="B30">
        <v>16225000</v>
      </c>
      <c r="C30">
        <v>16225000</v>
      </c>
      <c r="D30">
        <v>16225000</v>
      </c>
      <c r="E30">
        <v>16225000</v>
      </c>
      <c r="F30">
        <v>16225000</v>
      </c>
      <c r="G30">
        <v>16225000</v>
      </c>
      <c r="H30">
        <v>16225000</v>
      </c>
      <c r="I30">
        <v>16225000</v>
      </c>
      <c r="J30">
        <v>16225000</v>
      </c>
      <c r="K30">
        <v>16225000</v>
      </c>
      <c r="L30">
        <v>16225000</v>
      </c>
      <c r="M30">
        <v>16225000</v>
      </c>
      <c r="N30">
        <v>16225000</v>
      </c>
      <c r="O30">
        <v>16225000</v>
      </c>
      <c r="P30">
        <v>16225000</v>
      </c>
      <c r="Q30">
        <v>16225000</v>
      </c>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row>
    <row r="31" spans="1:56" s="5" customFormat="1" x14ac:dyDescent="0.3">
      <c r="A31" t="s">
        <v>45</v>
      </c>
      <c r="B31">
        <v>16225000</v>
      </c>
      <c r="C31">
        <v>16225000</v>
      </c>
      <c r="D31">
        <v>16225000</v>
      </c>
      <c r="E31">
        <v>16225000</v>
      </c>
      <c r="F31">
        <v>16225000</v>
      </c>
      <c r="G31">
        <v>16225000</v>
      </c>
      <c r="H31">
        <v>16225000</v>
      </c>
      <c r="I31">
        <v>16225000</v>
      </c>
      <c r="J31">
        <v>16225000</v>
      </c>
      <c r="K31">
        <v>16225000</v>
      </c>
      <c r="L31">
        <v>16225000</v>
      </c>
      <c r="M31">
        <v>16225000</v>
      </c>
      <c r="N31">
        <v>16225000</v>
      </c>
      <c r="O31">
        <v>16225000</v>
      </c>
      <c r="P31">
        <v>16225000</v>
      </c>
      <c r="Q31">
        <v>16225000</v>
      </c>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row>
    <row r="32" spans="1:56" s="5" customFormat="1" x14ac:dyDescent="0.3">
      <c r="A32" t="s">
        <v>46</v>
      </c>
      <c r="B32">
        <v>16160212</v>
      </c>
      <c r="C32">
        <v>16160212</v>
      </c>
      <c r="D32">
        <v>16160212</v>
      </c>
      <c r="E32">
        <v>16160212</v>
      </c>
      <c r="F32">
        <v>16160212</v>
      </c>
      <c r="G32">
        <v>16160212</v>
      </c>
      <c r="H32">
        <v>16160212</v>
      </c>
      <c r="I32">
        <v>16160212</v>
      </c>
      <c r="J32">
        <v>16160212</v>
      </c>
      <c r="K32">
        <v>16160212</v>
      </c>
      <c r="L32">
        <v>16160211.5</v>
      </c>
      <c r="M32">
        <v>16160212</v>
      </c>
      <c r="N32">
        <v>15075000</v>
      </c>
      <c r="O32">
        <v>13675000</v>
      </c>
      <c r="P32">
        <v>13675000</v>
      </c>
      <c r="Q32">
        <v>13675000</v>
      </c>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row>
    <row r="33" spans="1:56" x14ac:dyDescent="0.3">
      <c r="A33" t="s">
        <v>47</v>
      </c>
      <c r="B33">
        <v>16160212</v>
      </c>
      <c r="C33">
        <v>16160212</v>
      </c>
      <c r="D33">
        <v>16160212</v>
      </c>
      <c r="E33">
        <v>16160212</v>
      </c>
      <c r="F33">
        <v>16160212</v>
      </c>
      <c r="G33">
        <v>16160212</v>
      </c>
      <c r="H33">
        <v>16160212</v>
      </c>
      <c r="I33">
        <v>16160212</v>
      </c>
      <c r="J33">
        <v>16160212</v>
      </c>
      <c r="K33">
        <v>16160212</v>
      </c>
      <c r="L33">
        <v>16160211.5</v>
      </c>
      <c r="M33">
        <v>16160212</v>
      </c>
      <c r="N33">
        <v>15075000</v>
      </c>
      <c r="O33">
        <v>13675000</v>
      </c>
      <c r="P33">
        <v>13675000</v>
      </c>
      <c r="Q33">
        <v>13675000</v>
      </c>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row>
    <row r="34" spans="1:56" s="5" customFormat="1" x14ac:dyDescent="0.3">
      <c r="A34" t="s">
        <v>48</v>
      </c>
      <c r="B34">
        <v>6044227</v>
      </c>
      <c r="C34">
        <v>6044227</v>
      </c>
      <c r="D34">
        <v>6044227</v>
      </c>
      <c r="E34">
        <v>6044227</v>
      </c>
      <c r="F34">
        <v>6044227</v>
      </c>
      <c r="G34">
        <v>6044227</v>
      </c>
      <c r="H34">
        <v>6044227</v>
      </c>
      <c r="I34">
        <v>6044227</v>
      </c>
      <c r="J34">
        <v>6044227</v>
      </c>
      <c r="K34">
        <v>6044227</v>
      </c>
      <c r="L34">
        <v>6044227.1100000003</v>
      </c>
      <c r="M34">
        <v>6044227</v>
      </c>
      <c r="N34">
        <v>3399425.91</v>
      </c>
      <c r="O34">
        <v>0</v>
      </c>
      <c r="P34">
        <v>0</v>
      </c>
      <c r="Q34">
        <v>0</v>
      </c>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row>
    <row r="35" spans="1:56" x14ac:dyDescent="0.3">
      <c r="A35" t="s">
        <v>49</v>
      </c>
      <c r="B35">
        <v>6044227</v>
      </c>
      <c r="C35">
        <v>6044227</v>
      </c>
      <c r="D35">
        <v>6044227</v>
      </c>
      <c r="E35">
        <v>6044227</v>
      </c>
      <c r="F35">
        <v>6044227</v>
      </c>
      <c r="G35">
        <v>6044227</v>
      </c>
      <c r="H35">
        <v>6044227</v>
      </c>
      <c r="I35">
        <v>6044227</v>
      </c>
      <c r="J35">
        <v>6044227</v>
      </c>
      <c r="K35">
        <v>6044227</v>
      </c>
      <c r="L35">
        <v>6044227.1100000003</v>
      </c>
      <c r="M35">
        <v>6044227</v>
      </c>
      <c r="N35">
        <v>3399425.91</v>
      </c>
      <c r="O35">
        <v>0</v>
      </c>
      <c r="P35">
        <v>0</v>
      </c>
      <c r="Q35">
        <v>0</v>
      </c>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row>
    <row r="36" spans="1:56" x14ac:dyDescent="0.3">
      <c r="A36" t="s">
        <v>50</v>
      </c>
      <c r="B36">
        <v>21243193</v>
      </c>
      <c r="C36">
        <v>20376727</v>
      </c>
      <c r="D36">
        <v>19660894</v>
      </c>
      <c r="E36">
        <v>20607832</v>
      </c>
      <c r="F36">
        <v>20295992</v>
      </c>
      <c r="G36">
        <v>19309372</v>
      </c>
      <c r="H36">
        <v>18733046</v>
      </c>
      <c r="I36">
        <v>19599233</v>
      </c>
      <c r="J36">
        <v>19352179</v>
      </c>
      <c r="K36">
        <v>14514557</v>
      </c>
      <c r="L36">
        <v>14215766.369999999</v>
      </c>
      <c r="M36">
        <v>14080023</v>
      </c>
      <c r="N36">
        <v>18656717.539999999</v>
      </c>
      <c r="O36">
        <v>29972066.190000001</v>
      </c>
      <c r="P36">
        <v>29972066.190000001</v>
      </c>
      <c r="Q36">
        <v>28232032.050000001</v>
      </c>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row>
    <row r="37" spans="1:56" x14ac:dyDescent="0.3">
      <c r="A37" t="s">
        <v>51</v>
      </c>
      <c r="B37">
        <v>1622500</v>
      </c>
      <c r="C37">
        <v>1622500</v>
      </c>
      <c r="D37">
        <v>1622500</v>
      </c>
      <c r="E37">
        <v>1622500</v>
      </c>
      <c r="F37">
        <v>1622500</v>
      </c>
      <c r="G37">
        <v>1622500</v>
      </c>
      <c r="H37">
        <v>1622500</v>
      </c>
      <c r="I37">
        <v>1622500</v>
      </c>
      <c r="J37">
        <v>1622500</v>
      </c>
      <c r="K37">
        <v>1622500</v>
      </c>
      <c r="L37">
        <v>1622500</v>
      </c>
      <c r="M37">
        <v>1622500</v>
      </c>
      <c r="N37">
        <v>1622500</v>
      </c>
      <c r="O37">
        <v>1622500</v>
      </c>
      <c r="P37">
        <v>1622500</v>
      </c>
      <c r="Q37">
        <v>1622500</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row>
    <row r="38" spans="1:56" x14ac:dyDescent="0.3">
      <c r="A38" t="s">
        <v>52</v>
      </c>
      <c r="B38">
        <v>1622500</v>
      </c>
      <c r="C38">
        <v>1622500</v>
      </c>
      <c r="D38">
        <v>1622500</v>
      </c>
      <c r="E38">
        <v>1622500</v>
      </c>
      <c r="F38">
        <v>1622500</v>
      </c>
      <c r="G38">
        <v>1622500</v>
      </c>
      <c r="H38">
        <v>1622500</v>
      </c>
      <c r="I38">
        <v>1622500</v>
      </c>
      <c r="J38">
        <v>1622500</v>
      </c>
      <c r="K38">
        <v>1622500</v>
      </c>
      <c r="L38">
        <v>1622500</v>
      </c>
      <c r="M38">
        <v>1622500</v>
      </c>
      <c r="N38">
        <v>1622500</v>
      </c>
      <c r="O38">
        <v>1622500</v>
      </c>
      <c r="P38">
        <v>1622500</v>
      </c>
      <c r="Q38">
        <v>1622500</v>
      </c>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row>
    <row r="39" spans="1:56" x14ac:dyDescent="0.3">
      <c r="A39" t="s">
        <v>53</v>
      </c>
      <c r="B39">
        <v>19620693</v>
      </c>
      <c r="C39">
        <v>18754227</v>
      </c>
      <c r="D39">
        <v>18038394</v>
      </c>
      <c r="E39">
        <v>18985332</v>
      </c>
      <c r="F39">
        <v>18673492</v>
      </c>
      <c r="G39">
        <v>17686872</v>
      </c>
      <c r="H39">
        <v>17110546</v>
      </c>
      <c r="I39">
        <v>17976733</v>
      </c>
      <c r="J39">
        <v>17729679</v>
      </c>
      <c r="K39">
        <v>12892057</v>
      </c>
      <c r="L39">
        <v>12593266.369999999</v>
      </c>
      <c r="M39">
        <v>12457523</v>
      </c>
      <c r="N39">
        <v>17034217.539999999</v>
      </c>
      <c r="O39">
        <v>28349566.190000001</v>
      </c>
      <c r="P39">
        <v>28349566.190000001</v>
      </c>
      <c r="Q39">
        <v>26609532.050000001</v>
      </c>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row>
    <row r="40" spans="1:56" x14ac:dyDescent="0.3">
      <c r="A40" t="s">
        <v>54</v>
      </c>
      <c r="B40">
        <v>260383</v>
      </c>
      <c r="C40">
        <v>244733</v>
      </c>
      <c r="D40">
        <v>247478</v>
      </c>
      <c r="E40">
        <v>246242</v>
      </c>
      <c r="F40">
        <v>255161</v>
      </c>
      <c r="G40">
        <v>254227</v>
      </c>
      <c r="H40">
        <v>255920</v>
      </c>
      <c r="I40">
        <v>254599</v>
      </c>
      <c r="J40">
        <v>240415</v>
      </c>
      <c r="K40">
        <v>232499</v>
      </c>
      <c r="L40">
        <v>241799.76</v>
      </c>
      <c r="M40">
        <v>238172</v>
      </c>
      <c r="N40">
        <v>-65023.29</v>
      </c>
      <c r="O40">
        <v>-71954.350000000006</v>
      </c>
      <c r="P40">
        <v>-71954.350000000006</v>
      </c>
      <c r="Q40">
        <v>-58017.39</v>
      </c>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row>
    <row r="41" spans="1:56" x14ac:dyDescent="0.3">
      <c r="A41" t="s">
        <v>55</v>
      </c>
      <c r="B41">
        <v>260383</v>
      </c>
      <c r="C41">
        <v>244733</v>
      </c>
      <c r="D41">
        <v>247478</v>
      </c>
      <c r="E41">
        <v>246242</v>
      </c>
      <c r="F41">
        <v>255161</v>
      </c>
      <c r="G41">
        <v>254227</v>
      </c>
      <c r="H41">
        <v>255920</v>
      </c>
      <c r="I41">
        <v>0</v>
      </c>
      <c r="J41">
        <v>240415</v>
      </c>
      <c r="K41">
        <v>0</v>
      </c>
      <c r="L41">
        <v>241799.76</v>
      </c>
      <c r="M41">
        <v>0</v>
      </c>
      <c r="N41">
        <v>0</v>
      </c>
      <c r="O41">
        <v>0</v>
      </c>
      <c r="P41">
        <v>0</v>
      </c>
      <c r="Q41">
        <v>0</v>
      </c>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row>
    <row r="42" spans="1:56" s="5" customFormat="1" x14ac:dyDescent="0.3">
      <c r="A42" t="s">
        <v>56</v>
      </c>
      <c r="B42">
        <v>260383</v>
      </c>
      <c r="C42">
        <v>244733</v>
      </c>
      <c r="D42">
        <v>247478</v>
      </c>
      <c r="E42">
        <v>246242</v>
      </c>
      <c r="F42">
        <v>255161</v>
      </c>
      <c r="G42">
        <v>254227</v>
      </c>
      <c r="H42">
        <v>255920</v>
      </c>
      <c r="I42">
        <v>0</v>
      </c>
      <c r="J42">
        <v>0</v>
      </c>
      <c r="K42">
        <v>0</v>
      </c>
      <c r="L42">
        <v>0</v>
      </c>
      <c r="M42">
        <v>0</v>
      </c>
      <c r="N42">
        <v>0</v>
      </c>
      <c r="O42">
        <v>0</v>
      </c>
      <c r="P42">
        <v>0</v>
      </c>
      <c r="Q42">
        <v>0</v>
      </c>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row>
    <row r="43" spans="1:56" x14ac:dyDescent="0.3">
      <c r="A43" t="s">
        <v>57</v>
      </c>
      <c r="B43">
        <v>0</v>
      </c>
      <c r="C43">
        <v>0</v>
      </c>
      <c r="D43">
        <v>0</v>
      </c>
      <c r="E43">
        <v>0</v>
      </c>
      <c r="F43">
        <v>0</v>
      </c>
      <c r="G43">
        <v>0</v>
      </c>
      <c r="H43">
        <v>0</v>
      </c>
      <c r="I43">
        <v>0</v>
      </c>
      <c r="J43">
        <v>240415</v>
      </c>
      <c r="K43">
        <v>0</v>
      </c>
      <c r="L43">
        <v>241799.76</v>
      </c>
      <c r="M43">
        <v>0</v>
      </c>
      <c r="N43">
        <v>0</v>
      </c>
      <c r="O43">
        <v>0</v>
      </c>
      <c r="P43">
        <v>0</v>
      </c>
      <c r="Q43">
        <v>0</v>
      </c>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row>
    <row r="44" spans="1:56" s="5" customFormat="1" x14ac:dyDescent="0.3">
      <c r="A44" t="s">
        <v>58</v>
      </c>
      <c r="B44">
        <v>0</v>
      </c>
      <c r="C44">
        <v>0</v>
      </c>
      <c r="D44">
        <v>0</v>
      </c>
      <c r="E44">
        <v>0</v>
      </c>
      <c r="F44">
        <v>0</v>
      </c>
      <c r="G44">
        <v>0</v>
      </c>
      <c r="H44">
        <v>0</v>
      </c>
      <c r="I44">
        <v>254599</v>
      </c>
      <c r="J44">
        <v>0</v>
      </c>
      <c r="K44">
        <v>232499</v>
      </c>
      <c r="L44">
        <v>0</v>
      </c>
      <c r="M44">
        <v>238172</v>
      </c>
      <c r="N44">
        <v>-65023.29</v>
      </c>
      <c r="O44">
        <v>-71954.350000000006</v>
      </c>
      <c r="P44">
        <v>-71954.350000000006</v>
      </c>
      <c r="Q44">
        <v>-58017.39</v>
      </c>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row>
    <row r="45" spans="1:56" x14ac:dyDescent="0.3">
      <c r="A45" t="s">
        <v>59</v>
      </c>
      <c r="B45">
        <v>43708015</v>
      </c>
      <c r="C45">
        <v>42825899</v>
      </c>
      <c r="D45">
        <v>42112811</v>
      </c>
      <c r="E45">
        <v>43058513</v>
      </c>
      <c r="F45">
        <v>42755592</v>
      </c>
      <c r="G45">
        <v>41768038</v>
      </c>
      <c r="H45">
        <v>41193405</v>
      </c>
      <c r="I45">
        <v>42058271</v>
      </c>
      <c r="J45">
        <v>41797033</v>
      </c>
      <c r="K45">
        <v>36951495</v>
      </c>
      <c r="L45">
        <v>36662004.729999997</v>
      </c>
      <c r="M45">
        <v>36522634</v>
      </c>
      <c r="N45">
        <v>37066120.159999996</v>
      </c>
      <c r="O45">
        <v>43575111.840000004</v>
      </c>
      <c r="P45">
        <v>43575111.840000004</v>
      </c>
      <c r="Q45">
        <v>41849014.659999996</v>
      </c>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row>
    <row r="46" spans="1:56" s="5" customFormat="1" x14ac:dyDescent="0.3">
      <c r="A46" t="s">
        <v>60</v>
      </c>
      <c r="B46">
        <v>43708015</v>
      </c>
      <c r="C46">
        <v>42825899</v>
      </c>
      <c r="D46">
        <v>42112811</v>
      </c>
      <c r="E46">
        <v>43058513</v>
      </c>
      <c r="F46">
        <v>42755592</v>
      </c>
      <c r="G46">
        <v>41768038</v>
      </c>
      <c r="H46">
        <v>41193405</v>
      </c>
      <c r="I46">
        <v>42058271</v>
      </c>
      <c r="J46">
        <v>41797033</v>
      </c>
      <c r="K46">
        <v>36951495</v>
      </c>
      <c r="L46">
        <v>36662004.729999997</v>
      </c>
      <c r="M46">
        <v>36522634</v>
      </c>
      <c r="N46">
        <v>37066120.159999996</v>
      </c>
      <c r="O46">
        <v>43575111.840000004</v>
      </c>
      <c r="P46">
        <v>43575111.840000004</v>
      </c>
      <c r="Q46">
        <v>41849014.659999996</v>
      </c>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row>
    <row r="47" spans="1:56" x14ac:dyDescent="0.3">
      <c r="A47" t="s">
        <v>61</v>
      </c>
      <c r="B47">
        <v>132804572</v>
      </c>
      <c r="C47">
        <v>128974239</v>
      </c>
      <c r="D47">
        <v>126265092</v>
      </c>
      <c r="E47">
        <v>124804543</v>
      </c>
      <c r="F47">
        <v>125904001</v>
      </c>
      <c r="G47">
        <v>124281123</v>
      </c>
      <c r="H47">
        <v>127271015</v>
      </c>
      <c r="I47">
        <v>124347174</v>
      </c>
      <c r="J47">
        <v>132069623</v>
      </c>
      <c r="K47">
        <v>120223576</v>
      </c>
      <c r="L47">
        <v>119677581.54000001</v>
      </c>
      <c r="M47">
        <v>118978048</v>
      </c>
      <c r="N47">
        <v>115789666.16</v>
      </c>
      <c r="O47">
        <v>121701312.68000001</v>
      </c>
      <c r="P47">
        <v>121701312.68000001</v>
      </c>
      <c r="Q47">
        <v>107653002.06</v>
      </c>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row>
    <row r="48" spans="1:56" x14ac:dyDescent="0.3">
      <c r="A48" t="s">
        <v>62</v>
      </c>
      <c r="B48" t="s">
        <v>63</v>
      </c>
      <c r="C48" t="s">
        <v>64</v>
      </c>
      <c r="D48" t="s">
        <v>65</v>
      </c>
      <c r="E48" t="s">
        <v>66</v>
      </c>
      <c r="F48" t="s">
        <v>67</v>
      </c>
      <c r="G48" t="s">
        <v>68</v>
      </c>
      <c r="H48" t="s">
        <v>69</v>
      </c>
      <c r="I48" t="s">
        <v>70</v>
      </c>
      <c r="J48" t="s">
        <v>71</v>
      </c>
      <c r="K48" t="s">
        <v>72</v>
      </c>
      <c r="L48" t="s">
        <v>73</v>
      </c>
      <c r="M48" t="s">
        <v>74</v>
      </c>
      <c r="N48" t="s">
        <v>75</v>
      </c>
      <c r="O48" t="s">
        <v>76</v>
      </c>
      <c r="P48" t="s">
        <v>76</v>
      </c>
      <c r="Q48" t="s">
        <v>77</v>
      </c>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row>
    <row r="49" spans="1:56" s="5" customFormat="1" x14ac:dyDescent="0.3">
      <c r="A49" t="s">
        <v>78</v>
      </c>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row>
    <row r="50" spans="1:56" x14ac:dyDescent="0.3">
      <c r="A50" t="s">
        <v>79</v>
      </c>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row>
    <row r="51" spans="1:56" x14ac:dyDescent="0.3">
      <c r="A51" t="s">
        <v>80</v>
      </c>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row>
    <row r="52" spans="1:56"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row>
    <row r="53" spans="1:56" x14ac:dyDescent="0.3">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row>
    <row r="54" spans="1:56" x14ac:dyDescent="0.3">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row>
    <row r="55" spans="1:56" x14ac:dyDescent="0.3">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row>
    <row r="56" spans="1:56"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row>
    <row r="57" spans="1:56" x14ac:dyDescent="0.3">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row>
    <row r="58" spans="1:56" x14ac:dyDescent="0.3">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row>
    <row r="59" spans="1:56" x14ac:dyDescent="0.3">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row>
    <row r="60" spans="1:56" x14ac:dyDescent="0.3">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row>
    <row r="61" spans="1:56" x14ac:dyDescent="0.3">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row>
    <row r="62" spans="1:56" s="5" customFormat="1" x14ac:dyDescent="0.3">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row>
    <row r="63" spans="1:56" x14ac:dyDescent="0.3">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row>
    <row r="64" spans="1:56" x14ac:dyDescent="0.3">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row>
    <row r="65" spans="1:56" x14ac:dyDescent="0.3">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row>
    <row r="66" spans="1:56" x14ac:dyDescent="0.3">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row>
    <row r="67" spans="1:56" x14ac:dyDescent="0.3">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row>
    <row r="68" spans="1:56" x14ac:dyDescent="0.3">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row>
    <row r="69" spans="1:56" x14ac:dyDescent="0.3">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row>
    <row r="70" spans="1:56" x14ac:dyDescent="0.3">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row>
    <row r="71" spans="1:56" x14ac:dyDescent="0.3">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row>
    <row r="72" spans="1:56"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row>
    <row r="73" spans="1:56"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row>
    <row r="74" spans="1:56"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row>
    <row r="75" spans="1:56"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row>
    <row r="76" spans="1:56"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row>
    <row r="77" spans="1:56"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row>
    <row r="78" spans="1:56"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row>
    <row r="79" spans="1:56"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row>
    <row r="80" spans="1:56"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row>
    <row r="81" spans="1:56"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row>
    <row r="82" spans="1:56"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row>
    <row r="83" spans="1:56"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row>
    <row r="84" spans="1:56"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row>
    <row r="85" spans="1:56"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row>
    <row r="86" spans="1:56"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row>
    <row r="87" spans="1:56"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row>
    <row r="88" spans="1:56"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row>
    <row r="89" spans="1:56"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row>
    <row r="90" spans="1:56"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row>
    <row r="91" spans="1:56"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row>
    <row r="92" spans="1:56"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row>
    <row r="93" spans="1:56"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row>
    <row r="94" spans="1:56"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row>
    <row r="95" spans="1:56"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row>
    <row r="96" spans="1:56"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row>
    <row r="97" spans="1:56"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row>
    <row r="98" spans="1:56" x14ac:dyDescent="0.3">
      <c r="BB98" s="6"/>
    </row>
    <row r="99" spans="1:56" x14ac:dyDescent="0.3">
      <c r="BB99" s="6"/>
    </row>
    <row r="100" spans="1:56" x14ac:dyDescent="0.3">
      <c r="BB100" s="6"/>
    </row>
    <row r="101" spans="1:56" x14ac:dyDescent="0.3">
      <c r="BB101" s="6"/>
    </row>
    <row r="102" spans="1:56" x14ac:dyDescent="0.3">
      <c r="BB102" s="6"/>
    </row>
    <row r="103" spans="1:56" x14ac:dyDescent="0.3">
      <c r="BB103" s="6"/>
    </row>
    <row r="104" spans="1:56" x14ac:dyDescent="0.3">
      <c r="BB104" s="6"/>
    </row>
    <row r="105" spans="1:56" x14ac:dyDescent="0.3">
      <c r="BB105" s="6"/>
    </row>
    <row r="106" spans="1:56" x14ac:dyDescent="0.3">
      <c r="BB106" s="6"/>
    </row>
    <row r="107" spans="1:56" x14ac:dyDescent="0.3">
      <c r="BB107" s="6"/>
    </row>
    <row r="108" spans="1:56" x14ac:dyDescent="0.3">
      <c r="BB108" s="6"/>
    </row>
    <row r="109" spans="1:56" x14ac:dyDescent="0.3">
      <c r="BB109" s="6"/>
    </row>
    <row r="110" spans="1:56" x14ac:dyDescent="0.3">
      <c r="BB110" s="6"/>
    </row>
    <row r="111" spans="1:56" x14ac:dyDescent="0.3">
      <c r="BB111" s="6"/>
    </row>
    <row r="112" spans="1:56" x14ac:dyDescent="0.3">
      <c r="BB112" s="6"/>
    </row>
    <row r="113" spans="1:70" x14ac:dyDescent="0.3">
      <c r="A113" s="7" t="s">
        <v>81</v>
      </c>
      <c r="B113" s="8">
        <f>IFERROR(INDEX(B$3:B$112,MATCH($A$113,$A$3:$A$112,0),1),0)</f>
        <v>0</v>
      </c>
      <c r="C113" s="8">
        <f t="shared" ref="C113:BL113" si="0">IFERROR(INDEX(C$3:C$112,MATCH($A$113,$A$3:$A$112,0),1),0)</f>
        <v>0</v>
      </c>
      <c r="D113" s="8">
        <f t="shared" si="0"/>
        <v>0</v>
      </c>
      <c r="E113" s="8">
        <f t="shared" si="0"/>
        <v>0</v>
      </c>
      <c r="F113" s="8">
        <f t="shared" si="0"/>
        <v>0</v>
      </c>
      <c r="G113" s="8">
        <f t="shared" si="0"/>
        <v>0</v>
      </c>
      <c r="H113" s="8">
        <f t="shared" si="0"/>
        <v>0</v>
      </c>
      <c r="I113" s="8">
        <f t="shared" si="0"/>
        <v>0</v>
      </c>
      <c r="J113" s="8">
        <f t="shared" si="0"/>
        <v>0</v>
      </c>
      <c r="K113" s="8">
        <f t="shared" si="0"/>
        <v>0</v>
      </c>
      <c r="L113" s="8">
        <f t="shared" si="0"/>
        <v>0</v>
      </c>
      <c r="M113" s="8">
        <f t="shared" si="0"/>
        <v>0</v>
      </c>
      <c r="N113" s="8">
        <f t="shared" si="0"/>
        <v>0</v>
      </c>
      <c r="O113" s="8">
        <f t="shared" si="0"/>
        <v>0</v>
      </c>
      <c r="P113" s="8">
        <f t="shared" si="0"/>
        <v>0</v>
      </c>
      <c r="Q113" s="8">
        <f t="shared" si="0"/>
        <v>0</v>
      </c>
      <c r="R113" s="8">
        <f t="shared" si="0"/>
        <v>0</v>
      </c>
      <c r="S113" s="8">
        <f t="shared" si="0"/>
        <v>0</v>
      </c>
      <c r="T113" s="8">
        <f t="shared" si="0"/>
        <v>0</v>
      </c>
      <c r="U113" s="8">
        <f t="shared" si="0"/>
        <v>0</v>
      </c>
      <c r="V113" s="8">
        <f t="shared" si="0"/>
        <v>0</v>
      </c>
      <c r="W113" s="8">
        <f t="shared" si="0"/>
        <v>0</v>
      </c>
      <c r="X113" s="8">
        <f t="shared" si="0"/>
        <v>0</v>
      </c>
      <c r="Y113" s="8">
        <f t="shared" si="0"/>
        <v>0</v>
      </c>
      <c r="Z113" s="8">
        <f t="shared" si="0"/>
        <v>0</v>
      </c>
      <c r="AA113" s="8">
        <f t="shared" si="0"/>
        <v>0</v>
      </c>
      <c r="AB113" s="8">
        <f t="shared" si="0"/>
        <v>0</v>
      </c>
      <c r="AC113" s="8">
        <f t="shared" si="0"/>
        <v>0</v>
      </c>
      <c r="AD113" s="8">
        <f t="shared" si="0"/>
        <v>0</v>
      </c>
      <c r="AE113" s="8">
        <f t="shared" si="0"/>
        <v>0</v>
      </c>
      <c r="AF113" s="8">
        <f t="shared" si="0"/>
        <v>0</v>
      </c>
      <c r="AG113" s="8">
        <f t="shared" si="0"/>
        <v>0</v>
      </c>
      <c r="AH113" s="8">
        <f t="shared" si="0"/>
        <v>0</v>
      </c>
      <c r="AI113" s="8">
        <f t="shared" si="0"/>
        <v>0</v>
      </c>
      <c r="AJ113" s="8">
        <f t="shared" si="0"/>
        <v>0</v>
      </c>
      <c r="AK113" s="8">
        <f t="shared" si="0"/>
        <v>0</v>
      </c>
      <c r="AL113" s="8">
        <f t="shared" si="0"/>
        <v>0</v>
      </c>
      <c r="AM113" s="8">
        <f t="shared" si="0"/>
        <v>0</v>
      </c>
      <c r="AN113" s="8">
        <f t="shared" si="0"/>
        <v>0</v>
      </c>
      <c r="AO113" s="8">
        <f t="shared" si="0"/>
        <v>0</v>
      </c>
      <c r="AP113" s="8">
        <f t="shared" si="0"/>
        <v>0</v>
      </c>
      <c r="AQ113" s="8">
        <f t="shared" si="0"/>
        <v>0</v>
      </c>
      <c r="AR113" s="8">
        <f t="shared" si="0"/>
        <v>0</v>
      </c>
      <c r="AS113" s="8">
        <f t="shared" si="0"/>
        <v>0</v>
      </c>
      <c r="AT113" s="8">
        <f t="shared" si="0"/>
        <v>0</v>
      </c>
      <c r="AU113" s="8">
        <f t="shared" si="0"/>
        <v>0</v>
      </c>
      <c r="AV113" s="8">
        <f t="shared" si="0"/>
        <v>0</v>
      </c>
      <c r="AW113" s="8">
        <f t="shared" si="0"/>
        <v>0</v>
      </c>
      <c r="AX113" s="8">
        <f t="shared" si="0"/>
        <v>0</v>
      </c>
      <c r="AY113" s="8">
        <f t="shared" si="0"/>
        <v>0</v>
      </c>
      <c r="AZ113" s="8">
        <f t="shared" si="0"/>
        <v>0</v>
      </c>
      <c r="BA113" s="8">
        <f t="shared" si="0"/>
        <v>0</v>
      </c>
      <c r="BB113" s="8">
        <f t="shared" si="0"/>
        <v>0</v>
      </c>
      <c r="BC113" s="8">
        <f t="shared" si="0"/>
        <v>0</v>
      </c>
      <c r="BD113" s="8">
        <f t="shared" si="0"/>
        <v>0</v>
      </c>
      <c r="BE113" s="8">
        <f t="shared" si="0"/>
        <v>0</v>
      </c>
      <c r="BF113" s="8">
        <f t="shared" si="0"/>
        <v>0</v>
      </c>
      <c r="BG113" s="8">
        <f t="shared" si="0"/>
        <v>0</v>
      </c>
      <c r="BH113" s="8">
        <f t="shared" si="0"/>
        <v>0</v>
      </c>
      <c r="BI113" s="8">
        <f t="shared" si="0"/>
        <v>0</v>
      </c>
      <c r="BJ113" s="8">
        <f t="shared" si="0"/>
        <v>0</v>
      </c>
      <c r="BK113" s="8">
        <f t="shared" si="0"/>
        <v>0</v>
      </c>
      <c r="BL113" s="8">
        <f t="shared" si="0"/>
        <v>0</v>
      </c>
    </row>
    <row r="114" spans="1:70" x14ac:dyDescent="0.3">
      <c r="A114" s="7" t="s">
        <v>82</v>
      </c>
      <c r="B114" s="8">
        <f>IFERROR(INDEX(B$3:B$112,MATCH($A$114,$A$3:$A$112,0),1),0)</f>
        <v>0</v>
      </c>
      <c r="C114" s="8">
        <f t="shared" ref="C114:BL114" si="1">IFERROR(INDEX(C$3:C$112,MATCH($A$114,$A$3:$A$112,0),1),0)</f>
        <v>0</v>
      </c>
      <c r="D114" s="8">
        <f t="shared" si="1"/>
        <v>0</v>
      </c>
      <c r="E114" s="8">
        <f t="shared" si="1"/>
        <v>0</v>
      </c>
      <c r="F114" s="8">
        <f t="shared" si="1"/>
        <v>0</v>
      </c>
      <c r="G114" s="8">
        <f t="shared" si="1"/>
        <v>0</v>
      </c>
      <c r="H114" s="8">
        <f t="shared" si="1"/>
        <v>0</v>
      </c>
      <c r="I114" s="8">
        <f t="shared" si="1"/>
        <v>0</v>
      </c>
      <c r="J114" s="8">
        <f t="shared" si="1"/>
        <v>0</v>
      </c>
      <c r="K114" s="8">
        <f t="shared" si="1"/>
        <v>0</v>
      </c>
      <c r="L114" s="8">
        <f t="shared" si="1"/>
        <v>0</v>
      </c>
      <c r="M114" s="8">
        <f t="shared" si="1"/>
        <v>0</v>
      </c>
      <c r="N114" s="8">
        <f t="shared" si="1"/>
        <v>0</v>
      </c>
      <c r="O114" s="8">
        <f t="shared" si="1"/>
        <v>0</v>
      </c>
      <c r="P114" s="8">
        <f t="shared" si="1"/>
        <v>0</v>
      </c>
      <c r="Q114" s="8">
        <f t="shared" si="1"/>
        <v>0</v>
      </c>
      <c r="R114" s="8">
        <f t="shared" si="1"/>
        <v>0</v>
      </c>
      <c r="S114" s="8">
        <f t="shared" si="1"/>
        <v>0</v>
      </c>
      <c r="T114" s="8">
        <f t="shared" si="1"/>
        <v>0</v>
      </c>
      <c r="U114" s="8">
        <f t="shared" si="1"/>
        <v>0</v>
      </c>
      <c r="V114" s="8">
        <f t="shared" si="1"/>
        <v>0</v>
      </c>
      <c r="W114" s="8">
        <f t="shared" si="1"/>
        <v>0</v>
      </c>
      <c r="X114" s="8">
        <f t="shared" si="1"/>
        <v>0</v>
      </c>
      <c r="Y114" s="8">
        <f t="shared" si="1"/>
        <v>0</v>
      </c>
      <c r="Z114" s="8">
        <f t="shared" si="1"/>
        <v>0</v>
      </c>
      <c r="AA114" s="8">
        <f t="shared" si="1"/>
        <v>0</v>
      </c>
      <c r="AB114" s="8">
        <f t="shared" si="1"/>
        <v>0</v>
      </c>
      <c r="AC114" s="8">
        <f t="shared" si="1"/>
        <v>0</v>
      </c>
      <c r="AD114" s="8">
        <f t="shared" si="1"/>
        <v>0</v>
      </c>
      <c r="AE114" s="8">
        <f t="shared" si="1"/>
        <v>0</v>
      </c>
      <c r="AF114" s="8">
        <f t="shared" si="1"/>
        <v>0</v>
      </c>
      <c r="AG114" s="8">
        <f t="shared" si="1"/>
        <v>0</v>
      </c>
      <c r="AH114" s="8">
        <f t="shared" si="1"/>
        <v>0</v>
      </c>
      <c r="AI114" s="8">
        <f t="shared" si="1"/>
        <v>0</v>
      </c>
      <c r="AJ114" s="8">
        <f t="shared" si="1"/>
        <v>0</v>
      </c>
      <c r="AK114" s="8">
        <f t="shared" si="1"/>
        <v>0</v>
      </c>
      <c r="AL114" s="8">
        <f t="shared" si="1"/>
        <v>0</v>
      </c>
      <c r="AM114" s="8">
        <f t="shared" si="1"/>
        <v>0</v>
      </c>
      <c r="AN114" s="8">
        <f t="shared" si="1"/>
        <v>0</v>
      </c>
      <c r="AO114" s="8">
        <f t="shared" si="1"/>
        <v>0</v>
      </c>
      <c r="AP114" s="8">
        <f t="shared" si="1"/>
        <v>0</v>
      </c>
      <c r="AQ114" s="8">
        <f t="shared" si="1"/>
        <v>0</v>
      </c>
      <c r="AR114" s="8">
        <f t="shared" si="1"/>
        <v>0</v>
      </c>
      <c r="AS114" s="8">
        <f t="shared" si="1"/>
        <v>0</v>
      </c>
      <c r="AT114" s="8">
        <f t="shared" si="1"/>
        <v>0</v>
      </c>
      <c r="AU114" s="8">
        <f t="shared" si="1"/>
        <v>0</v>
      </c>
      <c r="AV114" s="8">
        <f t="shared" si="1"/>
        <v>0</v>
      </c>
      <c r="AW114" s="8">
        <f t="shared" si="1"/>
        <v>0</v>
      </c>
      <c r="AX114" s="8">
        <f t="shared" si="1"/>
        <v>0</v>
      </c>
      <c r="AY114" s="8">
        <f t="shared" si="1"/>
        <v>0</v>
      </c>
      <c r="AZ114" s="8">
        <f t="shared" si="1"/>
        <v>0</v>
      </c>
      <c r="BA114" s="8">
        <f t="shared" si="1"/>
        <v>0</v>
      </c>
      <c r="BB114" s="8">
        <f t="shared" si="1"/>
        <v>0</v>
      </c>
      <c r="BC114" s="8">
        <f t="shared" si="1"/>
        <v>0</v>
      </c>
      <c r="BD114" s="8">
        <f t="shared" si="1"/>
        <v>0</v>
      </c>
      <c r="BE114" s="8">
        <f t="shared" si="1"/>
        <v>0</v>
      </c>
      <c r="BF114" s="8">
        <f t="shared" si="1"/>
        <v>0</v>
      </c>
      <c r="BG114" s="8">
        <f t="shared" si="1"/>
        <v>0</v>
      </c>
      <c r="BH114" s="8">
        <f t="shared" si="1"/>
        <v>0</v>
      </c>
      <c r="BI114" s="8">
        <f t="shared" si="1"/>
        <v>0</v>
      </c>
      <c r="BJ114" s="8">
        <f t="shared" si="1"/>
        <v>0</v>
      </c>
      <c r="BK114" s="8">
        <f t="shared" si="1"/>
        <v>0</v>
      </c>
      <c r="BL114" s="8">
        <f t="shared" si="1"/>
        <v>0</v>
      </c>
    </row>
    <row r="115" spans="1:70" x14ac:dyDescent="0.3">
      <c r="A115" s="7" t="s">
        <v>83</v>
      </c>
      <c r="B115" s="8">
        <f>IFERROR(INDEX(B$3:B$112,MATCH($A$115,$A$3:$A$112,0),1),0)</f>
        <v>0</v>
      </c>
      <c r="C115" s="8">
        <f t="shared" ref="C115:BL115" si="2">IFERROR(INDEX(C$3:C$112,MATCH($A$115,$A$3:$A$112,0),1),0)</f>
        <v>0</v>
      </c>
      <c r="D115" s="8">
        <f t="shared" si="2"/>
        <v>0</v>
      </c>
      <c r="E115" s="8">
        <f t="shared" si="2"/>
        <v>0</v>
      </c>
      <c r="F115" s="8">
        <f t="shared" si="2"/>
        <v>0</v>
      </c>
      <c r="G115" s="8">
        <f t="shared" si="2"/>
        <v>0</v>
      </c>
      <c r="H115" s="8">
        <f t="shared" si="2"/>
        <v>0</v>
      </c>
      <c r="I115" s="8">
        <f t="shared" si="2"/>
        <v>0</v>
      </c>
      <c r="J115" s="8">
        <f t="shared" si="2"/>
        <v>0</v>
      </c>
      <c r="K115" s="8">
        <f t="shared" si="2"/>
        <v>0</v>
      </c>
      <c r="L115" s="8">
        <f t="shared" si="2"/>
        <v>0</v>
      </c>
      <c r="M115" s="8">
        <f t="shared" si="2"/>
        <v>0</v>
      </c>
      <c r="N115" s="8">
        <f t="shared" si="2"/>
        <v>0</v>
      </c>
      <c r="O115" s="8">
        <f t="shared" si="2"/>
        <v>0</v>
      </c>
      <c r="P115" s="8">
        <f t="shared" si="2"/>
        <v>0</v>
      </c>
      <c r="Q115" s="8">
        <f t="shared" si="2"/>
        <v>0</v>
      </c>
      <c r="R115" s="8">
        <f t="shared" si="2"/>
        <v>0</v>
      </c>
      <c r="S115" s="8">
        <f t="shared" si="2"/>
        <v>0</v>
      </c>
      <c r="T115" s="8">
        <f t="shared" si="2"/>
        <v>0</v>
      </c>
      <c r="U115" s="8">
        <f t="shared" si="2"/>
        <v>0</v>
      </c>
      <c r="V115" s="8">
        <f t="shared" si="2"/>
        <v>0</v>
      </c>
      <c r="W115" s="8">
        <f t="shared" si="2"/>
        <v>0</v>
      </c>
      <c r="X115" s="8">
        <f t="shared" si="2"/>
        <v>0</v>
      </c>
      <c r="Y115" s="8">
        <f t="shared" si="2"/>
        <v>0</v>
      </c>
      <c r="Z115" s="8">
        <f t="shared" si="2"/>
        <v>0</v>
      </c>
      <c r="AA115" s="8">
        <f t="shared" si="2"/>
        <v>0</v>
      </c>
      <c r="AB115" s="8">
        <f t="shared" si="2"/>
        <v>0</v>
      </c>
      <c r="AC115" s="8">
        <f t="shared" si="2"/>
        <v>0</v>
      </c>
      <c r="AD115" s="8">
        <f t="shared" si="2"/>
        <v>0</v>
      </c>
      <c r="AE115" s="8">
        <f t="shared" si="2"/>
        <v>0</v>
      </c>
      <c r="AF115" s="8">
        <f t="shared" si="2"/>
        <v>0</v>
      </c>
      <c r="AG115" s="8">
        <f t="shared" si="2"/>
        <v>0</v>
      </c>
      <c r="AH115" s="8">
        <f t="shared" si="2"/>
        <v>0</v>
      </c>
      <c r="AI115" s="8">
        <f t="shared" si="2"/>
        <v>0</v>
      </c>
      <c r="AJ115" s="8">
        <f t="shared" si="2"/>
        <v>0</v>
      </c>
      <c r="AK115" s="8">
        <f t="shared" si="2"/>
        <v>0</v>
      </c>
      <c r="AL115" s="8">
        <f t="shared" si="2"/>
        <v>0</v>
      </c>
      <c r="AM115" s="8">
        <f t="shared" si="2"/>
        <v>0</v>
      </c>
      <c r="AN115" s="8">
        <f t="shared" si="2"/>
        <v>0</v>
      </c>
      <c r="AO115" s="8">
        <f t="shared" si="2"/>
        <v>0</v>
      </c>
      <c r="AP115" s="8">
        <f t="shared" si="2"/>
        <v>0</v>
      </c>
      <c r="AQ115" s="8">
        <f t="shared" si="2"/>
        <v>0</v>
      </c>
      <c r="AR115" s="8">
        <f t="shared" si="2"/>
        <v>0</v>
      </c>
      <c r="AS115" s="8">
        <f t="shared" si="2"/>
        <v>0</v>
      </c>
      <c r="AT115" s="8">
        <f t="shared" si="2"/>
        <v>0</v>
      </c>
      <c r="AU115" s="8">
        <f t="shared" si="2"/>
        <v>0</v>
      </c>
      <c r="AV115" s="8">
        <f t="shared" si="2"/>
        <v>0</v>
      </c>
      <c r="AW115" s="8">
        <f t="shared" si="2"/>
        <v>0</v>
      </c>
      <c r="AX115" s="8">
        <f t="shared" si="2"/>
        <v>0</v>
      </c>
      <c r="AY115" s="8">
        <f t="shared" si="2"/>
        <v>0</v>
      </c>
      <c r="AZ115" s="8">
        <f t="shared" si="2"/>
        <v>0</v>
      </c>
      <c r="BA115" s="8">
        <f t="shared" si="2"/>
        <v>0</v>
      </c>
      <c r="BB115" s="8">
        <f t="shared" si="2"/>
        <v>0</v>
      </c>
      <c r="BC115" s="8">
        <f t="shared" si="2"/>
        <v>0</v>
      </c>
      <c r="BD115" s="8">
        <f t="shared" si="2"/>
        <v>0</v>
      </c>
      <c r="BE115" s="8">
        <f t="shared" si="2"/>
        <v>0</v>
      </c>
      <c r="BF115" s="8">
        <f t="shared" si="2"/>
        <v>0</v>
      </c>
      <c r="BG115" s="8">
        <f t="shared" si="2"/>
        <v>0</v>
      </c>
      <c r="BH115" s="8">
        <f t="shared" si="2"/>
        <v>0</v>
      </c>
      <c r="BI115" s="8">
        <f t="shared" si="2"/>
        <v>0</v>
      </c>
      <c r="BJ115" s="8">
        <f t="shared" si="2"/>
        <v>0</v>
      </c>
      <c r="BK115" s="8">
        <f t="shared" si="2"/>
        <v>0</v>
      </c>
      <c r="BL115" s="8">
        <f t="shared" si="2"/>
        <v>0</v>
      </c>
    </row>
    <row r="116" spans="1:70" s="6" customFormat="1" x14ac:dyDescent="0.3">
      <c r="A116" s="9" t="s">
        <v>84</v>
      </c>
      <c r="B116" s="6">
        <f>B113+B114</f>
        <v>0</v>
      </c>
      <c r="C116" s="6">
        <f t="shared" ref="C116:BL116" si="3">C113+C114</f>
        <v>0</v>
      </c>
      <c r="D116" s="6">
        <f t="shared" si="3"/>
        <v>0</v>
      </c>
      <c r="E116" s="6">
        <f t="shared" si="3"/>
        <v>0</v>
      </c>
      <c r="F116" s="6">
        <f t="shared" si="3"/>
        <v>0</v>
      </c>
      <c r="G116" s="6">
        <f t="shared" si="3"/>
        <v>0</v>
      </c>
      <c r="H116" s="6">
        <f t="shared" si="3"/>
        <v>0</v>
      </c>
      <c r="I116" s="6">
        <f t="shared" si="3"/>
        <v>0</v>
      </c>
      <c r="J116" s="6">
        <f t="shared" si="3"/>
        <v>0</v>
      </c>
      <c r="K116" s="6">
        <f t="shared" si="3"/>
        <v>0</v>
      </c>
      <c r="L116" s="6">
        <f t="shared" si="3"/>
        <v>0</v>
      </c>
      <c r="M116" s="6">
        <f t="shared" si="3"/>
        <v>0</v>
      </c>
      <c r="N116" s="6">
        <f t="shared" si="3"/>
        <v>0</v>
      </c>
      <c r="O116" s="6">
        <f t="shared" si="3"/>
        <v>0</v>
      </c>
      <c r="P116" s="6">
        <f t="shared" si="3"/>
        <v>0</v>
      </c>
      <c r="Q116" s="6">
        <f t="shared" si="3"/>
        <v>0</v>
      </c>
      <c r="R116" s="6">
        <f t="shared" si="3"/>
        <v>0</v>
      </c>
      <c r="S116" s="6">
        <f t="shared" si="3"/>
        <v>0</v>
      </c>
      <c r="T116" s="6">
        <f t="shared" si="3"/>
        <v>0</v>
      </c>
      <c r="U116" s="6">
        <f t="shared" si="3"/>
        <v>0</v>
      </c>
      <c r="V116" s="6">
        <f t="shared" si="3"/>
        <v>0</v>
      </c>
      <c r="W116" s="6">
        <f t="shared" si="3"/>
        <v>0</v>
      </c>
      <c r="X116" s="6">
        <f t="shared" si="3"/>
        <v>0</v>
      </c>
      <c r="Y116" s="6">
        <f t="shared" si="3"/>
        <v>0</v>
      </c>
      <c r="Z116" s="6">
        <f t="shared" si="3"/>
        <v>0</v>
      </c>
      <c r="AA116" s="6">
        <f t="shared" si="3"/>
        <v>0</v>
      </c>
      <c r="AB116" s="6">
        <f t="shared" si="3"/>
        <v>0</v>
      </c>
      <c r="AC116" s="6">
        <f t="shared" si="3"/>
        <v>0</v>
      </c>
      <c r="AD116" s="6">
        <f t="shared" si="3"/>
        <v>0</v>
      </c>
      <c r="AE116" s="6">
        <f t="shared" si="3"/>
        <v>0</v>
      </c>
      <c r="AF116" s="6">
        <f t="shared" si="3"/>
        <v>0</v>
      </c>
      <c r="AG116" s="6">
        <f t="shared" si="3"/>
        <v>0</v>
      </c>
      <c r="AH116" s="6">
        <f t="shared" si="3"/>
        <v>0</v>
      </c>
      <c r="AI116" s="6">
        <f t="shared" si="3"/>
        <v>0</v>
      </c>
      <c r="AJ116" s="6">
        <f t="shared" si="3"/>
        <v>0</v>
      </c>
      <c r="AK116" s="6">
        <f t="shared" si="3"/>
        <v>0</v>
      </c>
      <c r="AL116" s="6">
        <f t="shared" si="3"/>
        <v>0</v>
      </c>
      <c r="AM116" s="6">
        <f t="shared" si="3"/>
        <v>0</v>
      </c>
      <c r="AN116" s="6">
        <f t="shared" si="3"/>
        <v>0</v>
      </c>
      <c r="AO116" s="6">
        <f t="shared" si="3"/>
        <v>0</v>
      </c>
      <c r="AP116" s="6">
        <f t="shared" si="3"/>
        <v>0</v>
      </c>
      <c r="AQ116" s="6">
        <f t="shared" si="3"/>
        <v>0</v>
      </c>
      <c r="AR116" s="6">
        <f t="shared" si="3"/>
        <v>0</v>
      </c>
      <c r="AS116" s="6">
        <f t="shared" si="3"/>
        <v>0</v>
      </c>
      <c r="AT116" s="6">
        <f t="shared" si="3"/>
        <v>0</v>
      </c>
      <c r="AU116" s="6">
        <f t="shared" si="3"/>
        <v>0</v>
      </c>
      <c r="AV116" s="6">
        <f t="shared" si="3"/>
        <v>0</v>
      </c>
      <c r="AW116" s="6">
        <f t="shared" si="3"/>
        <v>0</v>
      </c>
      <c r="AX116" s="6">
        <f t="shared" si="3"/>
        <v>0</v>
      </c>
      <c r="AY116" s="6">
        <f t="shared" si="3"/>
        <v>0</v>
      </c>
      <c r="AZ116" s="6">
        <f t="shared" si="3"/>
        <v>0</v>
      </c>
      <c r="BA116" s="6">
        <f t="shared" si="3"/>
        <v>0</v>
      </c>
      <c r="BB116" s="6">
        <f t="shared" si="3"/>
        <v>0</v>
      </c>
      <c r="BC116" s="6">
        <f t="shared" si="3"/>
        <v>0</v>
      </c>
      <c r="BD116" s="6">
        <f t="shared" si="3"/>
        <v>0</v>
      </c>
      <c r="BE116" s="6">
        <f t="shared" si="3"/>
        <v>0</v>
      </c>
      <c r="BF116" s="6">
        <f t="shared" si="3"/>
        <v>0</v>
      </c>
      <c r="BG116" s="6">
        <f t="shared" si="3"/>
        <v>0</v>
      </c>
      <c r="BH116" s="6">
        <f t="shared" si="3"/>
        <v>0</v>
      </c>
      <c r="BI116" s="6">
        <f t="shared" si="3"/>
        <v>0</v>
      </c>
      <c r="BJ116" s="6">
        <f t="shared" si="3"/>
        <v>0</v>
      </c>
      <c r="BK116" s="6">
        <f t="shared" si="3"/>
        <v>0</v>
      </c>
      <c r="BL116" s="6">
        <f t="shared" si="3"/>
        <v>0</v>
      </c>
    </row>
    <row r="117" spans="1:70" s="6" customFormat="1" x14ac:dyDescent="0.3">
      <c r="A117" s="9" t="s">
        <v>85</v>
      </c>
      <c r="B117" s="6">
        <f>B115</f>
        <v>0</v>
      </c>
      <c r="C117" s="6">
        <f t="shared" ref="C117:BL117" si="4">C115</f>
        <v>0</v>
      </c>
      <c r="D117" s="6">
        <f t="shared" si="4"/>
        <v>0</v>
      </c>
      <c r="E117" s="6">
        <f t="shared" si="4"/>
        <v>0</v>
      </c>
      <c r="F117" s="6">
        <f t="shared" si="4"/>
        <v>0</v>
      </c>
      <c r="G117" s="6">
        <f t="shared" si="4"/>
        <v>0</v>
      </c>
      <c r="H117" s="6">
        <f t="shared" si="4"/>
        <v>0</v>
      </c>
      <c r="I117" s="6">
        <f t="shared" si="4"/>
        <v>0</v>
      </c>
      <c r="J117" s="6">
        <f t="shared" si="4"/>
        <v>0</v>
      </c>
      <c r="K117" s="6">
        <f t="shared" si="4"/>
        <v>0</v>
      </c>
      <c r="L117" s="6">
        <f t="shared" si="4"/>
        <v>0</v>
      </c>
      <c r="M117" s="6">
        <f t="shared" si="4"/>
        <v>0</v>
      </c>
      <c r="N117" s="6">
        <f t="shared" si="4"/>
        <v>0</v>
      </c>
      <c r="O117" s="6">
        <f t="shared" si="4"/>
        <v>0</v>
      </c>
      <c r="P117" s="6">
        <f t="shared" si="4"/>
        <v>0</v>
      </c>
      <c r="Q117" s="6">
        <f t="shared" si="4"/>
        <v>0</v>
      </c>
      <c r="R117" s="6">
        <f t="shared" si="4"/>
        <v>0</v>
      </c>
      <c r="S117" s="6">
        <f t="shared" si="4"/>
        <v>0</v>
      </c>
      <c r="T117" s="6">
        <f t="shared" si="4"/>
        <v>0</v>
      </c>
      <c r="U117" s="6">
        <f t="shared" si="4"/>
        <v>0</v>
      </c>
      <c r="V117" s="6">
        <f t="shared" si="4"/>
        <v>0</v>
      </c>
      <c r="W117" s="6">
        <f t="shared" si="4"/>
        <v>0</v>
      </c>
      <c r="X117" s="6">
        <f t="shared" si="4"/>
        <v>0</v>
      </c>
      <c r="Y117" s="6">
        <f t="shared" si="4"/>
        <v>0</v>
      </c>
      <c r="Z117" s="6">
        <f t="shared" si="4"/>
        <v>0</v>
      </c>
      <c r="AA117" s="6">
        <f t="shared" si="4"/>
        <v>0</v>
      </c>
      <c r="AB117" s="6">
        <f t="shared" si="4"/>
        <v>0</v>
      </c>
      <c r="AC117" s="6">
        <f t="shared" si="4"/>
        <v>0</v>
      </c>
      <c r="AD117" s="6">
        <f t="shared" si="4"/>
        <v>0</v>
      </c>
      <c r="AE117" s="6">
        <f t="shared" si="4"/>
        <v>0</v>
      </c>
      <c r="AF117" s="6">
        <f t="shared" si="4"/>
        <v>0</v>
      </c>
      <c r="AG117" s="6">
        <f t="shared" si="4"/>
        <v>0</v>
      </c>
      <c r="AH117" s="6">
        <f t="shared" si="4"/>
        <v>0</v>
      </c>
      <c r="AI117" s="6">
        <f t="shared" si="4"/>
        <v>0</v>
      </c>
      <c r="AJ117" s="6">
        <f t="shared" si="4"/>
        <v>0</v>
      </c>
      <c r="AK117" s="6">
        <f t="shared" si="4"/>
        <v>0</v>
      </c>
      <c r="AL117" s="6">
        <f t="shared" si="4"/>
        <v>0</v>
      </c>
      <c r="AM117" s="6">
        <f t="shared" si="4"/>
        <v>0</v>
      </c>
      <c r="AN117" s="6">
        <f t="shared" si="4"/>
        <v>0</v>
      </c>
      <c r="AO117" s="6">
        <f t="shared" si="4"/>
        <v>0</v>
      </c>
      <c r="AP117" s="6">
        <f t="shared" si="4"/>
        <v>0</v>
      </c>
      <c r="AQ117" s="6">
        <f t="shared" si="4"/>
        <v>0</v>
      </c>
      <c r="AR117" s="6">
        <f t="shared" si="4"/>
        <v>0</v>
      </c>
      <c r="AS117" s="6">
        <f t="shared" si="4"/>
        <v>0</v>
      </c>
      <c r="AT117" s="6">
        <f t="shared" si="4"/>
        <v>0</v>
      </c>
      <c r="AU117" s="6">
        <f t="shared" si="4"/>
        <v>0</v>
      </c>
      <c r="AV117" s="6">
        <f t="shared" si="4"/>
        <v>0</v>
      </c>
      <c r="AW117" s="6">
        <f t="shared" si="4"/>
        <v>0</v>
      </c>
      <c r="AX117" s="6">
        <f t="shared" si="4"/>
        <v>0</v>
      </c>
      <c r="AY117" s="6">
        <f t="shared" si="4"/>
        <v>0</v>
      </c>
      <c r="AZ117" s="6">
        <f t="shared" si="4"/>
        <v>0</v>
      </c>
      <c r="BA117" s="6">
        <f t="shared" si="4"/>
        <v>0</v>
      </c>
      <c r="BB117" s="6">
        <f t="shared" si="4"/>
        <v>0</v>
      </c>
      <c r="BC117" s="6">
        <f t="shared" si="4"/>
        <v>0</v>
      </c>
      <c r="BD117" s="6">
        <f t="shared" si="4"/>
        <v>0</v>
      </c>
      <c r="BE117" s="6">
        <f t="shared" si="4"/>
        <v>0</v>
      </c>
      <c r="BF117" s="6">
        <f t="shared" si="4"/>
        <v>0</v>
      </c>
      <c r="BG117" s="6">
        <f t="shared" si="4"/>
        <v>0</v>
      </c>
      <c r="BH117" s="6">
        <f t="shared" si="4"/>
        <v>0</v>
      </c>
      <c r="BI117" s="6">
        <f t="shared" si="4"/>
        <v>0</v>
      </c>
      <c r="BJ117" s="6">
        <f t="shared" si="4"/>
        <v>0</v>
      </c>
      <c r="BK117" s="6">
        <f t="shared" si="4"/>
        <v>0</v>
      </c>
      <c r="BL117" s="6">
        <f t="shared" si="4"/>
        <v>0</v>
      </c>
    </row>
    <row r="118" spans="1:70" s="10" customFormat="1" x14ac:dyDescent="0.3">
      <c r="A118" s="9" t="s">
        <v>86</v>
      </c>
      <c r="B118" s="10">
        <f>SUM(B116:B117)</f>
        <v>0</v>
      </c>
      <c r="C118" s="10">
        <f t="shared" ref="C118:BL118" si="5">SUM(C116:C117)</f>
        <v>0</v>
      </c>
      <c r="D118" s="10">
        <f t="shared" si="5"/>
        <v>0</v>
      </c>
      <c r="E118" s="10">
        <f t="shared" si="5"/>
        <v>0</v>
      </c>
      <c r="F118" s="10">
        <f t="shared" si="5"/>
        <v>0</v>
      </c>
      <c r="G118" s="10">
        <f t="shared" si="5"/>
        <v>0</v>
      </c>
      <c r="H118" s="10">
        <f t="shared" si="5"/>
        <v>0</v>
      </c>
      <c r="I118" s="10">
        <f t="shared" si="5"/>
        <v>0</v>
      </c>
      <c r="J118" s="10">
        <f t="shared" si="5"/>
        <v>0</v>
      </c>
      <c r="K118" s="10">
        <f t="shared" si="5"/>
        <v>0</v>
      </c>
      <c r="L118" s="10">
        <f t="shared" si="5"/>
        <v>0</v>
      </c>
      <c r="M118" s="10">
        <f t="shared" si="5"/>
        <v>0</v>
      </c>
      <c r="N118" s="10">
        <f t="shared" si="5"/>
        <v>0</v>
      </c>
      <c r="O118" s="10">
        <f t="shared" si="5"/>
        <v>0</v>
      </c>
      <c r="P118" s="10">
        <f t="shared" si="5"/>
        <v>0</v>
      </c>
      <c r="Q118" s="10">
        <f t="shared" si="5"/>
        <v>0</v>
      </c>
      <c r="R118" s="10">
        <f t="shared" si="5"/>
        <v>0</v>
      </c>
      <c r="S118" s="10">
        <f t="shared" si="5"/>
        <v>0</v>
      </c>
      <c r="T118" s="10">
        <f t="shared" si="5"/>
        <v>0</v>
      </c>
      <c r="U118" s="10">
        <f t="shared" si="5"/>
        <v>0</v>
      </c>
      <c r="V118" s="10">
        <f t="shared" si="5"/>
        <v>0</v>
      </c>
      <c r="W118" s="10">
        <f t="shared" si="5"/>
        <v>0</v>
      </c>
      <c r="X118" s="10">
        <f t="shared" si="5"/>
        <v>0</v>
      </c>
      <c r="Y118" s="10">
        <f t="shared" si="5"/>
        <v>0</v>
      </c>
      <c r="Z118" s="10">
        <f t="shared" si="5"/>
        <v>0</v>
      </c>
      <c r="AA118" s="10">
        <f t="shared" si="5"/>
        <v>0</v>
      </c>
      <c r="AB118" s="10">
        <f t="shared" si="5"/>
        <v>0</v>
      </c>
      <c r="AC118" s="10">
        <f t="shared" si="5"/>
        <v>0</v>
      </c>
      <c r="AD118" s="10">
        <f t="shared" si="5"/>
        <v>0</v>
      </c>
      <c r="AE118" s="10">
        <f t="shared" si="5"/>
        <v>0</v>
      </c>
      <c r="AF118" s="10">
        <f t="shared" si="5"/>
        <v>0</v>
      </c>
      <c r="AG118" s="10">
        <f t="shared" si="5"/>
        <v>0</v>
      </c>
      <c r="AH118" s="10">
        <f t="shared" si="5"/>
        <v>0</v>
      </c>
      <c r="AI118" s="10">
        <f t="shared" si="5"/>
        <v>0</v>
      </c>
      <c r="AJ118" s="10">
        <f t="shared" si="5"/>
        <v>0</v>
      </c>
      <c r="AK118" s="10">
        <f t="shared" si="5"/>
        <v>0</v>
      </c>
      <c r="AL118" s="10">
        <f t="shared" si="5"/>
        <v>0</v>
      </c>
      <c r="AM118" s="10">
        <f t="shared" si="5"/>
        <v>0</v>
      </c>
      <c r="AN118" s="10">
        <f t="shared" si="5"/>
        <v>0</v>
      </c>
      <c r="AO118" s="10">
        <f t="shared" si="5"/>
        <v>0</v>
      </c>
      <c r="AP118" s="10">
        <f t="shared" si="5"/>
        <v>0</v>
      </c>
      <c r="AQ118" s="10">
        <f t="shared" si="5"/>
        <v>0</v>
      </c>
      <c r="AR118" s="10">
        <f t="shared" si="5"/>
        <v>0</v>
      </c>
      <c r="AS118" s="10">
        <f t="shared" si="5"/>
        <v>0</v>
      </c>
      <c r="AT118" s="10">
        <f t="shared" si="5"/>
        <v>0</v>
      </c>
      <c r="AU118" s="10">
        <f t="shared" si="5"/>
        <v>0</v>
      </c>
      <c r="AV118" s="10">
        <f t="shared" si="5"/>
        <v>0</v>
      </c>
      <c r="AW118" s="10">
        <f t="shared" si="5"/>
        <v>0</v>
      </c>
      <c r="AX118" s="10">
        <f t="shared" si="5"/>
        <v>0</v>
      </c>
      <c r="AY118" s="10">
        <f t="shared" si="5"/>
        <v>0</v>
      </c>
      <c r="AZ118" s="10">
        <f t="shared" si="5"/>
        <v>0</v>
      </c>
      <c r="BA118" s="10">
        <f t="shared" si="5"/>
        <v>0</v>
      </c>
      <c r="BB118" s="10">
        <f t="shared" si="5"/>
        <v>0</v>
      </c>
      <c r="BC118" s="10">
        <f t="shared" si="5"/>
        <v>0</v>
      </c>
      <c r="BD118" s="10">
        <f t="shared" si="5"/>
        <v>0</v>
      </c>
      <c r="BE118" s="10">
        <f t="shared" si="5"/>
        <v>0</v>
      </c>
      <c r="BF118" s="10">
        <f t="shared" si="5"/>
        <v>0</v>
      </c>
      <c r="BG118" s="10">
        <f t="shared" si="5"/>
        <v>0</v>
      </c>
      <c r="BH118" s="10">
        <f t="shared" si="5"/>
        <v>0</v>
      </c>
      <c r="BI118" s="10">
        <f t="shared" si="5"/>
        <v>0</v>
      </c>
      <c r="BJ118" s="10">
        <f t="shared" si="5"/>
        <v>0</v>
      </c>
      <c r="BK118" s="10">
        <f t="shared" si="5"/>
        <v>0</v>
      </c>
      <c r="BL118" s="10">
        <f t="shared" si="5"/>
        <v>0</v>
      </c>
    </row>
    <row r="119" spans="1:70" x14ac:dyDescent="0.3">
      <c r="A119" t="s">
        <v>87</v>
      </c>
      <c r="B119" s="11">
        <f>IFERROR(INDEX(B$3:B$116,MATCH($A$119,$A$3:$A$116,0),1),0)</f>
        <v>0</v>
      </c>
      <c r="C119" s="11">
        <f t="shared" ref="C119:BA119" si="6">IFERROR(INDEX(C$3:C$116,MATCH($A$119,$A$3:$A$116,0),1),0)</f>
        <v>0</v>
      </c>
      <c r="D119" s="11">
        <f t="shared" si="6"/>
        <v>0</v>
      </c>
      <c r="E119" s="11">
        <f t="shared" si="6"/>
        <v>0</v>
      </c>
      <c r="F119" s="11">
        <f t="shared" si="6"/>
        <v>0</v>
      </c>
      <c r="G119" s="11">
        <f t="shared" si="6"/>
        <v>0</v>
      </c>
      <c r="H119" s="11">
        <f t="shared" si="6"/>
        <v>0</v>
      </c>
      <c r="I119" s="11">
        <f t="shared" si="6"/>
        <v>0</v>
      </c>
      <c r="J119" s="11">
        <f t="shared" si="6"/>
        <v>0</v>
      </c>
      <c r="K119" s="11">
        <f t="shared" si="6"/>
        <v>0</v>
      </c>
      <c r="L119" s="11">
        <f t="shared" si="6"/>
        <v>0</v>
      </c>
      <c r="M119" s="11">
        <f t="shared" si="6"/>
        <v>0</v>
      </c>
      <c r="N119" s="11">
        <f t="shared" si="6"/>
        <v>0</v>
      </c>
      <c r="O119" s="11">
        <f t="shared" si="6"/>
        <v>0</v>
      </c>
      <c r="P119" s="11">
        <f t="shared" si="6"/>
        <v>0</v>
      </c>
      <c r="Q119" s="11">
        <f t="shared" si="6"/>
        <v>0</v>
      </c>
      <c r="R119" s="11">
        <f t="shared" si="6"/>
        <v>0</v>
      </c>
      <c r="S119" s="11">
        <f t="shared" si="6"/>
        <v>0</v>
      </c>
      <c r="T119" s="11">
        <f t="shared" si="6"/>
        <v>0</v>
      </c>
      <c r="U119" s="11">
        <f t="shared" si="6"/>
        <v>0</v>
      </c>
      <c r="V119" s="11">
        <f t="shared" si="6"/>
        <v>0</v>
      </c>
      <c r="W119" s="11">
        <f t="shared" si="6"/>
        <v>0</v>
      </c>
      <c r="X119" s="11">
        <f t="shared" si="6"/>
        <v>0</v>
      </c>
      <c r="Y119" s="11">
        <f t="shared" si="6"/>
        <v>0</v>
      </c>
      <c r="Z119" s="11">
        <f t="shared" si="6"/>
        <v>0</v>
      </c>
      <c r="AA119" s="11">
        <f t="shared" si="6"/>
        <v>0</v>
      </c>
      <c r="AB119" s="11">
        <f t="shared" si="6"/>
        <v>0</v>
      </c>
      <c r="AC119" s="11">
        <f t="shared" si="6"/>
        <v>0</v>
      </c>
      <c r="AD119" s="11">
        <f t="shared" si="6"/>
        <v>0</v>
      </c>
      <c r="AE119" s="11">
        <f t="shared" si="6"/>
        <v>0</v>
      </c>
      <c r="AF119" s="11">
        <f t="shared" si="6"/>
        <v>0</v>
      </c>
      <c r="AG119" s="11">
        <f t="shared" si="6"/>
        <v>0</v>
      </c>
      <c r="AH119" s="11">
        <f t="shared" si="6"/>
        <v>0</v>
      </c>
      <c r="AI119" s="11">
        <f t="shared" si="6"/>
        <v>0</v>
      </c>
      <c r="AJ119" s="11">
        <f t="shared" si="6"/>
        <v>0</v>
      </c>
      <c r="AK119" s="11">
        <f t="shared" si="6"/>
        <v>0</v>
      </c>
      <c r="AL119" s="11">
        <f t="shared" si="6"/>
        <v>0</v>
      </c>
      <c r="AM119" s="11">
        <f t="shared" si="6"/>
        <v>0</v>
      </c>
      <c r="AN119" s="11">
        <f t="shared" si="6"/>
        <v>0</v>
      </c>
      <c r="AO119" s="11">
        <f t="shared" si="6"/>
        <v>0</v>
      </c>
      <c r="AP119" s="11">
        <f t="shared" si="6"/>
        <v>0</v>
      </c>
      <c r="AQ119" s="11">
        <f t="shared" si="6"/>
        <v>0</v>
      </c>
      <c r="AR119" s="11">
        <f t="shared" si="6"/>
        <v>0</v>
      </c>
      <c r="AS119" s="11">
        <f t="shared" si="6"/>
        <v>0</v>
      </c>
      <c r="AT119" s="11">
        <f t="shared" si="6"/>
        <v>0</v>
      </c>
      <c r="AU119" s="11">
        <f t="shared" si="6"/>
        <v>0</v>
      </c>
      <c r="AV119" s="11">
        <f t="shared" si="6"/>
        <v>0</v>
      </c>
      <c r="AW119" s="11">
        <f t="shared" si="6"/>
        <v>0</v>
      </c>
      <c r="AX119" s="11">
        <f t="shared" si="6"/>
        <v>0</v>
      </c>
      <c r="AY119" s="11">
        <f t="shared" si="6"/>
        <v>0</v>
      </c>
      <c r="AZ119" s="11">
        <f t="shared" si="6"/>
        <v>0</v>
      </c>
      <c r="BA119" s="11">
        <f t="shared" si="6"/>
        <v>0</v>
      </c>
      <c r="BB119" s="6"/>
    </row>
    <row r="120" spans="1:70" x14ac:dyDescent="0.3">
      <c r="A120" t="s">
        <v>88</v>
      </c>
      <c r="B120" s="11">
        <f>IFERROR(INDEX(B$3:B$116,MATCH($A$120,$A$3:$A$116,0),1),0)</f>
        <v>0</v>
      </c>
      <c r="C120" s="11">
        <f t="shared" ref="C120:BA120" si="7">IFERROR(INDEX(C$3:C$116,MATCH($A$120,$A$3:$A$116,0),1),0)</f>
        <v>0</v>
      </c>
      <c r="D120" s="11">
        <f t="shared" si="7"/>
        <v>0</v>
      </c>
      <c r="E120" s="11">
        <f t="shared" si="7"/>
        <v>0</v>
      </c>
      <c r="F120" s="11">
        <f t="shared" si="7"/>
        <v>0</v>
      </c>
      <c r="G120" s="11">
        <f t="shared" si="7"/>
        <v>0</v>
      </c>
      <c r="H120" s="11">
        <f t="shared" si="7"/>
        <v>0</v>
      </c>
      <c r="I120" s="11">
        <f t="shared" si="7"/>
        <v>0</v>
      </c>
      <c r="J120" s="11">
        <f t="shared" si="7"/>
        <v>0</v>
      </c>
      <c r="K120" s="11">
        <f t="shared" si="7"/>
        <v>0</v>
      </c>
      <c r="L120" s="11">
        <f t="shared" si="7"/>
        <v>0</v>
      </c>
      <c r="M120" s="11">
        <f t="shared" si="7"/>
        <v>0</v>
      </c>
      <c r="N120" s="11">
        <f t="shared" si="7"/>
        <v>0</v>
      </c>
      <c r="O120" s="11">
        <f t="shared" si="7"/>
        <v>0</v>
      </c>
      <c r="P120" s="11">
        <f t="shared" si="7"/>
        <v>0</v>
      </c>
      <c r="Q120" s="11">
        <f t="shared" si="7"/>
        <v>0</v>
      </c>
      <c r="R120" s="11">
        <f t="shared" si="7"/>
        <v>0</v>
      </c>
      <c r="S120" s="11">
        <f t="shared" si="7"/>
        <v>0</v>
      </c>
      <c r="T120" s="11">
        <f t="shared" si="7"/>
        <v>0</v>
      </c>
      <c r="U120" s="11">
        <f t="shared" si="7"/>
        <v>0</v>
      </c>
      <c r="V120" s="11">
        <f t="shared" si="7"/>
        <v>0</v>
      </c>
      <c r="W120" s="11">
        <f t="shared" si="7"/>
        <v>0</v>
      </c>
      <c r="X120" s="11">
        <f t="shared" si="7"/>
        <v>0</v>
      </c>
      <c r="Y120" s="11">
        <f t="shared" si="7"/>
        <v>0</v>
      </c>
      <c r="Z120" s="11">
        <f t="shared" si="7"/>
        <v>0</v>
      </c>
      <c r="AA120" s="11">
        <f t="shared" si="7"/>
        <v>0</v>
      </c>
      <c r="AB120" s="11">
        <f t="shared" si="7"/>
        <v>0</v>
      </c>
      <c r="AC120" s="11">
        <f t="shared" si="7"/>
        <v>0</v>
      </c>
      <c r="AD120" s="11">
        <f t="shared" si="7"/>
        <v>0</v>
      </c>
      <c r="AE120" s="11">
        <f t="shared" si="7"/>
        <v>0</v>
      </c>
      <c r="AF120" s="11">
        <f t="shared" si="7"/>
        <v>0</v>
      </c>
      <c r="AG120" s="11">
        <f t="shared" si="7"/>
        <v>0</v>
      </c>
      <c r="AH120" s="11">
        <f t="shared" si="7"/>
        <v>0</v>
      </c>
      <c r="AI120" s="11">
        <f t="shared" si="7"/>
        <v>0</v>
      </c>
      <c r="AJ120" s="11">
        <f t="shared" si="7"/>
        <v>0</v>
      </c>
      <c r="AK120" s="11">
        <f t="shared" si="7"/>
        <v>0</v>
      </c>
      <c r="AL120" s="11">
        <f t="shared" si="7"/>
        <v>0</v>
      </c>
      <c r="AM120" s="11">
        <f t="shared" si="7"/>
        <v>0</v>
      </c>
      <c r="AN120" s="11">
        <f t="shared" si="7"/>
        <v>0</v>
      </c>
      <c r="AO120" s="11">
        <f t="shared" si="7"/>
        <v>0</v>
      </c>
      <c r="AP120" s="11">
        <f t="shared" si="7"/>
        <v>0</v>
      </c>
      <c r="AQ120" s="11">
        <f t="shared" si="7"/>
        <v>0</v>
      </c>
      <c r="AR120" s="11">
        <f t="shared" si="7"/>
        <v>0</v>
      </c>
      <c r="AS120" s="11">
        <f t="shared" si="7"/>
        <v>0</v>
      </c>
      <c r="AT120" s="11">
        <f t="shared" si="7"/>
        <v>0</v>
      </c>
      <c r="AU120" s="11">
        <f t="shared" si="7"/>
        <v>0</v>
      </c>
      <c r="AV120" s="11">
        <f t="shared" si="7"/>
        <v>0</v>
      </c>
      <c r="AW120" s="11">
        <f t="shared" si="7"/>
        <v>0</v>
      </c>
      <c r="AX120" s="11">
        <f t="shared" si="7"/>
        <v>0</v>
      </c>
      <c r="AY120" s="11">
        <f t="shared" si="7"/>
        <v>0</v>
      </c>
      <c r="AZ120" s="11">
        <f t="shared" si="7"/>
        <v>0</v>
      </c>
      <c r="BA120" s="11">
        <f t="shared" si="7"/>
        <v>0</v>
      </c>
      <c r="BB120" s="6"/>
    </row>
    <row r="121" spans="1:70" x14ac:dyDescent="0.3">
      <c r="A121" s="12" t="s">
        <v>89</v>
      </c>
      <c r="B121" s="6">
        <f>SUM(B119:B120)</f>
        <v>0</v>
      </c>
      <c r="C121" s="6">
        <f t="shared" ref="C121:BA121" si="8">SUM(C119:C120)</f>
        <v>0</v>
      </c>
      <c r="D121" s="6">
        <f t="shared" si="8"/>
        <v>0</v>
      </c>
      <c r="E121" s="6">
        <f t="shared" si="8"/>
        <v>0</v>
      </c>
      <c r="F121" s="6">
        <f t="shared" si="8"/>
        <v>0</v>
      </c>
      <c r="G121" s="6">
        <f t="shared" si="8"/>
        <v>0</v>
      </c>
      <c r="H121" s="6">
        <f t="shared" si="8"/>
        <v>0</v>
      </c>
      <c r="I121" s="6">
        <f t="shared" si="8"/>
        <v>0</v>
      </c>
      <c r="J121" s="6">
        <f t="shared" si="8"/>
        <v>0</v>
      </c>
      <c r="K121" s="6">
        <f t="shared" si="8"/>
        <v>0</v>
      </c>
      <c r="L121" s="6">
        <f t="shared" si="8"/>
        <v>0</v>
      </c>
      <c r="M121" s="6">
        <f t="shared" si="8"/>
        <v>0</v>
      </c>
      <c r="N121" s="6">
        <f t="shared" si="8"/>
        <v>0</v>
      </c>
      <c r="O121" s="6">
        <f t="shared" si="8"/>
        <v>0</v>
      </c>
      <c r="P121" s="6">
        <f t="shared" si="8"/>
        <v>0</v>
      </c>
      <c r="Q121" s="6">
        <f t="shared" si="8"/>
        <v>0</v>
      </c>
      <c r="R121" s="6">
        <f t="shared" si="8"/>
        <v>0</v>
      </c>
      <c r="S121" s="6">
        <f t="shared" si="8"/>
        <v>0</v>
      </c>
      <c r="T121" s="6">
        <f t="shared" si="8"/>
        <v>0</v>
      </c>
      <c r="U121" s="6">
        <f t="shared" si="8"/>
        <v>0</v>
      </c>
      <c r="V121" s="6">
        <f t="shared" si="8"/>
        <v>0</v>
      </c>
      <c r="W121" s="6">
        <f t="shared" si="8"/>
        <v>0</v>
      </c>
      <c r="X121" s="6">
        <f t="shared" si="8"/>
        <v>0</v>
      </c>
      <c r="Y121" s="6">
        <f t="shared" si="8"/>
        <v>0</v>
      </c>
      <c r="Z121" s="6">
        <f t="shared" si="8"/>
        <v>0</v>
      </c>
      <c r="AA121" s="6">
        <f t="shared" si="8"/>
        <v>0</v>
      </c>
      <c r="AB121" s="6">
        <f t="shared" si="8"/>
        <v>0</v>
      </c>
      <c r="AC121" s="6">
        <f t="shared" si="8"/>
        <v>0</v>
      </c>
      <c r="AD121" s="6">
        <f t="shared" si="8"/>
        <v>0</v>
      </c>
      <c r="AE121" s="6">
        <f t="shared" si="8"/>
        <v>0</v>
      </c>
      <c r="AF121" s="6">
        <f t="shared" si="8"/>
        <v>0</v>
      </c>
      <c r="AG121" s="6">
        <f t="shared" si="8"/>
        <v>0</v>
      </c>
      <c r="AH121" s="6">
        <f t="shared" si="8"/>
        <v>0</v>
      </c>
      <c r="AI121" s="6">
        <f t="shared" si="8"/>
        <v>0</v>
      </c>
      <c r="AJ121" s="6">
        <f t="shared" si="8"/>
        <v>0</v>
      </c>
      <c r="AK121" s="6">
        <f t="shared" si="8"/>
        <v>0</v>
      </c>
      <c r="AL121" s="6">
        <f t="shared" si="8"/>
        <v>0</v>
      </c>
      <c r="AM121" s="6">
        <f t="shared" si="8"/>
        <v>0</v>
      </c>
      <c r="AN121" s="6">
        <f t="shared" si="8"/>
        <v>0</v>
      </c>
      <c r="AO121" s="6">
        <f t="shared" si="8"/>
        <v>0</v>
      </c>
      <c r="AP121" s="6">
        <f t="shared" si="8"/>
        <v>0</v>
      </c>
      <c r="AQ121" s="6">
        <f t="shared" si="8"/>
        <v>0</v>
      </c>
      <c r="AR121" s="6">
        <f t="shared" si="8"/>
        <v>0</v>
      </c>
      <c r="AS121" s="6">
        <f t="shared" si="8"/>
        <v>0</v>
      </c>
      <c r="AT121" s="6">
        <f t="shared" si="8"/>
        <v>0</v>
      </c>
      <c r="AU121" s="6">
        <f t="shared" si="8"/>
        <v>0</v>
      </c>
      <c r="AV121" s="6">
        <f t="shared" si="8"/>
        <v>0</v>
      </c>
      <c r="AW121" s="6">
        <f t="shared" si="8"/>
        <v>0</v>
      </c>
      <c r="AX121" s="6">
        <f t="shared" si="8"/>
        <v>0</v>
      </c>
      <c r="AY121" s="6">
        <f t="shared" si="8"/>
        <v>0</v>
      </c>
      <c r="AZ121" s="6">
        <f t="shared" si="8"/>
        <v>0</v>
      </c>
      <c r="BA121" s="6">
        <f t="shared" si="8"/>
        <v>0</v>
      </c>
    </row>
    <row r="122" spans="1:70" s="6" customFormat="1" x14ac:dyDescent="0.3">
      <c r="A122" s="9" t="s">
        <v>90</v>
      </c>
      <c r="B122" s="6">
        <f t="shared" ref="B122:BL122" si="9">+B10+B11</f>
        <v>0</v>
      </c>
      <c r="C122" s="6">
        <f t="shared" si="9"/>
        <v>0</v>
      </c>
      <c r="D122" s="6">
        <f t="shared" si="9"/>
        <v>0</v>
      </c>
      <c r="E122" s="6">
        <f t="shared" si="9"/>
        <v>0</v>
      </c>
      <c r="F122" s="6">
        <f t="shared" si="9"/>
        <v>0</v>
      </c>
      <c r="G122" s="6">
        <f t="shared" si="9"/>
        <v>0</v>
      </c>
      <c r="H122" s="6">
        <f t="shared" si="9"/>
        <v>0</v>
      </c>
      <c r="I122" s="6">
        <f t="shared" si="9"/>
        <v>0</v>
      </c>
      <c r="J122" s="6">
        <f t="shared" si="9"/>
        <v>91698242</v>
      </c>
      <c r="K122" s="6">
        <f t="shared" si="9"/>
        <v>0</v>
      </c>
      <c r="L122" s="6">
        <f t="shared" si="9"/>
        <v>89296157.409999996</v>
      </c>
      <c r="M122" s="6">
        <f t="shared" si="9"/>
        <v>88388765</v>
      </c>
      <c r="N122" s="6">
        <f t="shared" si="9"/>
        <v>84272466.609999999</v>
      </c>
      <c r="O122" s="6">
        <f t="shared" si="9"/>
        <v>86191553.75</v>
      </c>
      <c r="P122" s="6">
        <f t="shared" si="9"/>
        <v>86191553.75</v>
      </c>
      <c r="Q122" s="6">
        <f t="shared" si="9"/>
        <v>82429509.679999992</v>
      </c>
      <c r="R122" s="6">
        <f t="shared" si="9"/>
        <v>0</v>
      </c>
      <c r="S122" s="6">
        <f t="shared" si="9"/>
        <v>0</v>
      </c>
      <c r="T122" s="6">
        <f t="shared" si="9"/>
        <v>0</v>
      </c>
      <c r="U122" s="6">
        <f t="shared" si="9"/>
        <v>0</v>
      </c>
      <c r="V122" s="6">
        <f t="shared" si="9"/>
        <v>0</v>
      </c>
      <c r="W122" s="6">
        <f t="shared" si="9"/>
        <v>0</v>
      </c>
      <c r="X122" s="6">
        <f t="shared" si="9"/>
        <v>0</v>
      </c>
      <c r="Y122" s="6">
        <f t="shared" si="9"/>
        <v>0</v>
      </c>
      <c r="Z122" s="6">
        <f t="shared" si="9"/>
        <v>0</v>
      </c>
      <c r="AA122" s="6">
        <f t="shared" si="9"/>
        <v>0</v>
      </c>
      <c r="AB122" s="6">
        <f t="shared" si="9"/>
        <v>0</v>
      </c>
      <c r="AC122" s="6">
        <f t="shared" si="9"/>
        <v>0</v>
      </c>
      <c r="AD122" s="6">
        <f t="shared" si="9"/>
        <v>0</v>
      </c>
      <c r="AE122" s="6">
        <f t="shared" si="9"/>
        <v>0</v>
      </c>
      <c r="AF122" s="6">
        <f t="shared" si="9"/>
        <v>0</v>
      </c>
      <c r="AG122" s="6">
        <f t="shared" si="9"/>
        <v>0</v>
      </c>
      <c r="AH122" s="6">
        <f t="shared" si="9"/>
        <v>0</v>
      </c>
      <c r="AI122" s="6">
        <f t="shared" si="9"/>
        <v>0</v>
      </c>
      <c r="AJ122" s="6">
        <f t="shared" si="9"/>
        <v>0</v>
      </c>
      <c r="AK122" s="6">
        <f t="shared" si="9"/>
        <v>0</v>
      </c>
      <c r="AL122" s="6">
        <f t="shared" si="9"/>
        <v>0</v>
      </c>
      <c r="AM122" s="6">
        <f t="shared" si="9"/>
        <v>0</v>
      </c>
      <c r="AN122" s="6">
        <f t="shared" si="9"/>
        <v>0</v>
      </c>
      <c r="AO122" s="6">
        <f t="shared" si="9"/>
        <v>0</v>
      </c>
      <c r="AP122" s="6">
        <f t="shared" si="9"/>
        <v>0</v>
      </c>
      <c r="AQ122" s="6">
        <f t="shared" si="9"/>
        <v>0</v>
      </c>
      <c r="AR122" s="6">
        <f t="shared" si="9"/>
        <v>0</v>
      </c>
      <c r="AS122" s="6">
        <f t="shared" si="9"/>
        <v>0</v>
      </c>
      <c r="AT122" s="6">
        <f t="shared" si="9"/>
        <v>0</v>
      </c>
      <c r="AU122" s="6">
        <f t="shared" si="9"/>
        <v>0</v>
      </c>
      <c r="AV122" s="6">
        <f t="shared" si="9"/>
        <v>0</v>
      </c>
      <c r="AW122" s="6">
        <f t="shared" si="9"/>
        <v>0</v>
      </c>
      <c r="AX122" s="6">
        <f t="shared" si="9"/>
        <v>0</v>
      </c>
      <c r="AY122" s="6">
        <f t="shared" si="9"/>
        <v>0</v>
      </c>
      <c r="AZ122" s="6">
        <f t="shared" si="9"/>
        <v>0</v>
      </c>
      <c r="BA122" s="6">
        <f t="shared" si="9"/>
        <v>0</v>
      </c>
      <c r="BB122" s="6">
        <f t="shared" si="9"/>
        <v>0</v>
      </c>
      <c r="BC122" s="6">
        <f t="shared" si="9"/>
        <v>0</v>
      </c>
      <c r="BD122" s="6">
        <f t="shared" si="9"/>
        <v>0</v>
      </c>
      <c r="BE122" s="6">
        <f t="shared" si="9"/>
        <v>0</v>
      </c>
      <c r="BF122" s="6">
        <f t="shared" si="9"/>
        <v>0</v>
      </c>
      <c r="BG122" s="6">
        <f t="shared" si="9"/>
        <v>0</v>
      </c>
      <c r="BH122" s="6">
        <f t="shared" si="9"/>
        <v>0</v>
      </c>
      <c r="BI122" s="6">
        <f t="shared" si="9"/>
        <v>0</v>
      </c>
      <c r="BJ122" s="6">
        <f t="shared" si="9"/>
        <v>0</v>
      </c>
      <c r="BK122" s="6">
        <f t="shared" si="9"/>
        <v>0</v>
      </c>
      <c r="BL122" s="6">
        <f t="shared" si="9"/>
        <v>0</v>
      </c>
    </row>
    <row r="123" spans="1:70" x14ac:dyDescent="0.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row>
    <row r="124" spans="1:70" x14ac:dyDescent="0.3">
      <c r="A124" s="13" t="s">
        <v>91</v>
      </c>
    </row>
    <row r="125" spans="1:70" s="3" customFormat="1" x14ac:dyDescent="0.3">
      <c r="A125" t="s">
        <v>1</v>
      </c>
      <c r="B125" t="s">
        <v>92</v>
      </c>
      <c r="C125" t="s">
        <v>3</v>
      </c>
      <c r="D125" t="s">
        <v>4</v>
      </c>
      <c r="E125" t="s">
        <v>5</v>
      </c>
      <c r="F125" t="s">
        <v>93</v>
      </c>
      <c r="G125" t="s">
        <v>7</v>
      </c>
      <c r="H125" t="s">
        <v>8</v>
      </c>
      <c r="I125" t="s">
        <v>9</v>
      </c>
      <c r="J125" t="s">
        <v>94</v>
      </c>
      <c r="K125" t="s">
        <v>11</v>
      </c>
      <c r="L125" t="s">
        <v>12</v>
      </c>
      <c r="M125" t="s">
        <v>13</v>
      </c>
      <c r="N125" t="s">
        <v>95</v>
      </c>
      <c r="O125" t="s">
        <v>15</v>
      </c>
      <c r="P125" t="s">
        <v>15</v>
      </c>
      <c r="Q125" t="s">
        <v>96</v>
      </c>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s="2"/>
      <c r="BF125" s="2"/>
      <c r="BG125" s="2"/>
      <c r="BH125" s="2"/>
      <c r="BI125" s="2"/>
      <c r="BJ125" s="2"/>
      <c r="BK125" s="2"/>
      <c r="BL125" s="2"/>
      <c r="BM125" s="2"/>
      <c r="BN125" s="2"/>
      <c r="BO125" s="2"/>
      <c r="BP125" s="2"/>
      <c r="BQ125" s="2"/>
      <c r="BR125" s="2"/>
    </row>
    <row r="126" spans="1:70" x14ac:dyDescent="0.3">
      <c r="A126" t="s">
        <v>97</v>
      </c>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row>
    <row r="127" spans="1:70" x14ac:dyDescent="0.3">
      <c r="A127" t="s">
        <v>98</v>
      </c>
      <c r="B127">
        <v>2518542</v>
      </c>
      <c r="C127">
        <v>2527597</v>
      </c>
      <c r="D127">
        <v>2641964</v>
      </c>
      <c r="E127">
        <v>2150541</v>
      </c>
      <c r="F127">
        <v>2585404</v>
      </c>
      <c r="G127">
        <v>2459984</v>
      </c>
      <c r="H127">
        <v>2387950</v>
      </c>
      <c r="I127">
        <v>2135839</v>
      </c>
      <c r="J127">
        <v>2542079</v>
      </c>
      <c r="K127">
        <v>2101317</v>
      </c>
      <c r="L127">
        <v>2225417.21</v>
      </c>
      <c r="M127">
        <v>3077558</v>
      </c>
      <c r="N127">
        <v>1191500.21</v>
      </c>
      <c r="O127">
        <v>2166203.7599999998</v>
      </c>
      <c r="P127">
        <v>2166203.7599999998</v>
      </c>
      <c r="Q127">
        <v>493898.7</v>
      </c>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row>
    <row r="128" spans="1:70" x14ac:dyDescent="0.3">
      <c r="A128" t="s">
        <v>99</v>
      </c>
      <c r="B128">
        <v>693662</v>
      </c>
      <c r="C128">
        <v>672048</v>
      </c>
      <c r="D128">
        <v>651489</v>
      </c>
      <c r="E128">
        <v>619732</v>
      </c>
      <c r="F128">
        <v>629431</v>
      </c>
      <c r="G128">
        <v>644066</v>
      </c>
      <c r="H128">
        <v>669914</v>
      </c>
      <c r="I128">
        <v>615347</v>
      </c>
      <c r="J128">
        <v>636756</v>
      </c>
      <c r="K128">
        <v>591529</v>
      </c>
      <c r="L128">
        <v>581594.06000000006</v>
      </c>
      <c r="M128">
        <v>581213</v>
      </c>
      <c r="N128">
        <v>607746.44999999995</v>
      </c>
      <c r="O128">
        <v>599439.55000000005</v>
      </c>
      <c r="P128">
        <v>599439.55000000005</v>
      </c>
      <c r="Q128">
        <v>442352.16</v>
      </c>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s="6"/>
      <c r="BF128" s="6"/>
      <c r="BG128" s="6"/>
      <c r="BH128" s="6"/>
      <c r="BI128" s="6"/>
      <c r="BJ128" s="6"/>
      <c r="BK128" s="6"/>
      <c r="BL128" s="6"/>
      <c r="BM128" s="6"/>
      <c r="BN128" s="6"/>
      <c r="BO128" s="6"/>
      <c r="BP128" s="6"/>
      <c r="BQ128" s="6"/>
      <c r="BR128" s="6"/>
    </row>
    <row r="129" spans="1:70" x14ac:dyDescent="0.3">
      <c r="A129" t="s">
        <v>100</v>
      </c>
      <c r="B129">
        <v>1824880</v>
      </c>
      <c r="C129">
        <v>1855549</v>
      </c>
      <c r="D129">
        <v>1990475</v>
      </c>
      <c r="E129">
        <v>1530809</v>
      </c>
      <c r="F129">
        <v>1955973</v>
      </c>
      <c r="G129">
        <v>1815918</v>
      </c>
      <c r="H129">
        <v>1718036</v>
      </c>
      <c r="I129">
        <v>1520492</v>
      </c>
      <c r="J129">
        <v>1905323</v>
      </c>
      <c r="K129">
        <v>1509788</v>
      </c>
      <c r="L129">
        <v>1643823.15</v>
      </c>
      <c r="M129">
        <v>2496345</v>
      </c>
      <c r="N129">
        <v>583753.77</v>
      </c>
      <c r="O129">
        <v>1566764.22</v>
      </c>
      <c r="P129">
        <v>1566764.22</v>
      </c>
      <c r="Q129">
        <v>51546.53</v>
      </c>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s="6"/>
      <c r="BF129" s="6"/>
      <c r="BG129" s="6"/>
      <c r="BH129" s="6"/>
      <c r="BI129" s="6"/>
      <c r="BJ129" s="6"/>
      <c r="BK129" s="6"/>
      <c r="BL129" s="6"/>
      <c r="BM129" s="6"/>
      <c r="BN129" s="6"/>
      <c r="BO129" s="6"/>
      <c r="BP129" s="6"/>
      <c r="BQ129" s="6"/>
      <c r="BR129" s="6"/>
    </row>
    <row r="130" spans="1:70" x14ac:dyDescent="0.3">
      <c r="A130" t="s">
        <v>101</v>
      </c>
      <c r="B130">
        <v>0</v>
      </c>
      <c r="C130">
        <v>0</v>
      </c>
      <c r="D130">
        <v>0</v>
      </c>
      <c r="E130">
        <v>0</v>
      </c>
      <c r="F130">
        <v>0</v>
      </c>
      <c r="G130">
        <v>0</v>
      </c>
      <c r="H130">
        <v>0</v>
      </c>
      <c r="I130">
        <v>0</v>
      </c>
      <c r="J130">
        <v>0</v>
      </c>
      <c r="K130">
        <v>0</v>
      </c>
      <c r="L130">
        <v>0</v>
      </c>
      <c r="M130">
        <v>0</v>
      </c>
      <c r="N130">
        <v>46.62</v>
      </c>
      <c r="O130">
        <v>3944.99</v>
      </c>
      <c r="P130">
        <v>3944.99</v>
      </c>
      <c r="Q130">
        <v>-7577.26</v>
      </c>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s="6"/>
      <c r="BF130" s="6"/>
      <c r="BG130" s="6"/>
      <c r="BH130" s="6"/>
      <c r="BI130" s="6"/>
      <c r="BJ130" s="6"/>
      <c r="BK130" s="6"/>
      <c r="BL130" s="6"/>
      <c r="BM130" s="6"/>
      <c r="BN130" s="6"/>
      <c r="BO130" s="6"/>
      <c r="BP130" s="6"/>
      <c r="BQ130" s="6"/>
      <c r="BR130" s="6"/>
    </row>
    <row r="131" spans="1:70" x14ac:dyDescent="0.3">
      <c r="A131" t="s">
        <v>102</v>
      </c>
      <c r="B131">
        <v>781806</v>
      </c>
      <c r="C131">
        <v>689780</v>
      </c>
      <c r="D131">
        <v>652200</v>
      </c>
      <c r="E131">
        <v>411446</v>
      </c>
      <c r="F131">
        <v>1070785</v>
      </c>
      <c r="G131">
        <v>673151</v>
      </c>
      <c r="H131">
        <v>649552</v>
      </c>
      <c r="I131">
        <v>597355</v>
      </c>
      <c r="J131">
        <v>642125</v>
      </c>
      <c r="K131">
        <v>712258</v>
      </c>
      <c r="L131">
        <v>434480.1</v>
      </c>
      <c r="M131">
        <v>226363</v>
      </c>
      <c r="N131">
        <v>1777215.03</v>
      </c>
      <c r="O131">
        <v>357792.55</v>
      </c>
      <c r="P131">
        <v>357792.55</v>
      </c>
      <c r="Q131">
        <v>776378.74</v>
      </c>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s="6"/>
      <c r="BF131" s="6"/>
      <c r="BG131" s="6"/>
      <c r="BH131" s="6"/>
      <c r="BI131" s="6"/>
      <c r="BJ131" s="6"/>
      <c r="BK131" s="6"/>
      <c r="BL131" s="6"/>
      <c r="BM131" s="6"/>
      <c r="BN131" s="6"/>
      <c r="BO131" s="6"/>
      <c r="BP131" s="6"/>
      <c r="BQ131" s="6"/>
      <c r="BR131" s="6"/>
    </row>
    <row r="132" spans="1:70" x14ac:dyDescent="0.3">
      <c r="A132" t="s">
        <v>103</v>
      </c>
      <c r="B132">
        <v>171993</v>
      </c>
      <c r="C132">
        <v>62409</v>
      </c>
      <c r="D132">
        <v>86821</v>
      </c>
      <c r="E132">
        <v>85534</v>
      </c>
      <c r="F132">
        <v>106530</v>
      </c>
      <c r="G132">
        <v>134926</v>
      </c>
      <c r="H132">
        <v>485742</v>
      </c>
      <c r="I132">
        <v>46688</v>
      </c>
      <c r="J132">
        <v>392738</v>
      </c>
      <c r="K132">
        <v>31223</v>
      </c>
      <c r="L132">
        <v>40691.06</v>
      </c>
      <c r="M132">
        <v>18076</v>
      </c>
      <c r="N132">
        <v>61089.62</v>
      </c>
      <c r="O132">
        <v>37274.35</v>
      </c>
      <c r="P132">
        <v>37274.35</v>
      </c>
      <c r="Q132">
        <v>1175087.29</v>
      </c>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s="6"/>
      <c r="BF132" s="6"/>
      <c r="BG132" s="6"/>
      <c r="BH132" s="6"/>
      <c r="BI132" s="6"/>
      <c r="BJ132" s="6"/>
      <c r="BK132" s="6"/>
      <c r="BL132" s="6"/>
      <c r="BM132" s="6"/>
      <c r="BN132" s="6"/>
      <c r="BO132" s="6"/>
      <c r="BP132" s="6"/>
      <c r="BQ132" s="6"/>
      <c r="BR132" s="6"/>
    </row>
    <row r="133" spans="1:70" x14ac:dyDescent="0.3">
      <c r="A133" t="s">
        <v>104</v>
      </c>
      <c r="B133">
        <v>861280</v>
      </c>
      <c r="C133">
        <v>692233</v>
      </c>
      <c r="D133">
        <v>736606</v>
      </c>
      <c r="E133">
        <v>597768</v>
      </c>
      <c r="F133">
        <v>786129</v>
      </c>
      <c r="G133">
        <v>714321</v>
      </c>
      <c r="H133">
        <v>654854</v>
      </c>
      <c r="I133">
        <v>598984</v>
      </c>
      <c r="J133">
        <v>701986</v>
      </c>
      <c r="K133">
        <v>653098</v>
      </c>
      <c r="L133">
        <v>622300.49</v>
      </c>
      <c r="M133">
        <v>680952</v>
      </c>
      <c r="N133">
        <v>1169116.4099999999</v>
      </c>
      <c r="O133">
        <v>1000715.34</v>
      </c>
      <c r="P133">
        <v>1000715.34</v>
      </c>
      <c r="Q133">
        <v>733658.57</v>
      </c>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s="6"/>
      <c r="BF133" s="6"/>
      <c r="BG133" s="6"/>
      <c r="BH133" s="6"/>
      <c r="BI133" s="6"/>
      <c r="BJ133" s="6"/>
      <c r="BK133" s="6"/>
      <c r="BL133" s="6"/>
      <c r="BM133" s="6"/>
      <c r="BN133" s="6"/>
      <c r="BO133" s="6"/>
      <c r="BP133" s="6"/>
      <c r="BQ133" s="6"/>
      <c r="BR133" s="6"/>
    </row>
    <row r="134" spans="1:70" x14ac:dyDescent="0.3">
      <c r="A134" t="s">
        <v>105</v>
      </c>
      <c r="B134">
        <v>484428</v>
      </c>
      <c r="C134">
        <v>371792</v>
      </c>
      <c r="D134">
        <v>393609</v>
      </c>
      <c r="E134">
        <v>328055</v>
      </c>
      <c r="F134">
        <v>490200</v>
      </c>
      <c r="G134">
        <v>432950</v>
      </c>
      <c r="H134">
        <v>331705</v>
      </c>
      <c r="I134">
        <v>343959</v>
      </c>
      <c r="J134">
        <v>395242</v>
      </c>
      <c r="K134">
        <v>384048</v>
      </c>
      <c r="L134">
        <v>357618.03</v>
      </c>
      <c r="M134">
        <v>391453</v>
      </c>
      <c r="N134">
        <v>597708.12</v>
      </c>
      <c r="O134">
        <v>675315.88</v>
      </c>
      <c r="P134">
        <v>675315.88</v>
      </c>
      <c r="Q134">
        <v>459234.26</v>
      </c>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s="6"/>
      <c r="BF134" s="6"/>
      <c r="BG134" s="6"/>
      <c r="BH134" s="6"/>
      <c r="BI134" s="6"/>
      <c r="BJ134" s="6"/>
      <c r="BK134" s="6"/>
      <c r="BL134" s="6"/>
      <c r="BM134" s="6"/>
      <c r="BN134" s="6"/>
      <c r="BO134" s="6"/>
      <c r="BP134" s="6"/>
      <c r="BQ134" s="6"/>
      <c r="BR134" s="6"/>
    </row>
    <row r="135" spans="1:70" x14ac:dyDescent="0.3">
      <c r="A135" t="s">
        <v>106</v>
      </c>
      <c r="B135">
        <v>48225</v>
      </c>
      <c r="C135">
        <v>47267</v>
      </c>
      <c r="D135">
        <v>47015</v>
      </c>
      <c r="E135">
        <v>41521</v>
      </c>
      <c r="F135">
        <v>51459</v>
      </c>
      <c r="G135">
        <v>48060</v>
      </c>
      <c r="H135">
        <v>52987</v>
      </c>
      <c r="I135">
        <v>48184</v>
      </c>
      <c r="J135">
        <v>54148</v>
      </c>
      <c r="K135">
        <v>55878</v>
      </c>
      <c r="L135">
        <v>53799.73</v>
      </c>
      <c r="M135">
        <v>52903</v>
      </c>
      <c r="N135">
        <v>56358.33</v>
      </c>
      <c r="O135">
        <v>56153.04</v>
      </c>
      <c r="P135">
        <v>56153.04</v>
      </c>
      <c r="Q135">
        <v>55476.46</v>
      </c>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s="6"/>
      <c r="BF135" s="6"/>
      <c r="BG135" s="6"/>
      <c r="BH135" s="6"/>
      <c r="BI135" s="6"/>
      <c r="BJ135" s="6"/>
      <c r="BK135" s="6"/>
      <c r="BL135" s="6"/>
      <c r="BM135" s="6"/>
      <c r="BN135" s="6"/>
      <c r="BO135" s="6"/>
      <c r="BP135" s="6"/>
      <c r="BQ135" s="6"/>
      <c r="BR135" s="6"/>
    </row>
    <row r="136" spans="1:70" x14ac:dyDescent="0.3">
      <c r="A136" t="s">
        <v>107</v>
      </c>
      <c r="B136">
        <v>161067</v>
      </c>
      <c r="C136">
        <v>143816</v>
      </c>
      <c r="D136">
        <v>124780</v>
      </c>
      <c r="E136">
        <v>120590</v>
      </c>
      <c r="F136">
        <v>153473</v>
      </c>
      <c r="G136">
        <v>122110</v>
      </c>
      <c r="H136">
        <v>145364</v>
      </c>
      <c r="I136">
        <v>110105</v>
      </c>
      <c r="J136">
        <v>129691</v>
      </c>
      <c r="K136">
        <v>126248</v>
      </c>
      <c r="L136">
        <v>91732.4</v>
      </c>
      <c r="M136">
        <v>109694</v>
      </c>
      <c r="N136">
        <v>201240.42</v>
      </c>
      <c r="O136">
        <v>124524.52</v>
      </c>
      <c r="P136">
        <v>124524.52</v>
      </c>
      <c r="Q136">
        <v>129437.25</v>
      </c>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s="6"/>
      <c r="BF136" s="6"/>
      <c r="BG136" s="6"/>
      <c r="BH136" s="6"/>
      <c r="BI136" s="6"/>
      <c r="BJ136" s="6"/>
      <c r="BK136" s="6"/>
      <c r="BL136" s="6"/>
      <c r="BM136" s="6"/>
      <c r="BN136" s="6"/>
      <c r="BO136" s="6"/>
      <c r="BP136" s="6"/>
      <c r="BQ136" s="6"/>
      <c r="BR136" s="6"/>
    </row>
    <row r="137" spans="1:70" x14ac:dyDescent="0.3">
      <c r="A137" t="s">
        <v>108</v>
      </c>
      <c r="B137">
        <v>7422</v>
      </c>
      <c r="C137">
        <v>2380</v>
      </c>
      <c r="D137">
        <v>1926</v>
      </c>
      <c r="E137">
        <v>2238</v>
      </c>
      <c r="F137">
        <v>7187</v>
      </c>
      <c r="G137">
        <v>2205</v>
      </c>
      <c r="H137">
        <v>1247</v>
      </c>
      <c r="I137">
        <v>2037</v>
      </c>
      <c r="J137">
        <v>7205</v>
      </c>
      <c r="K137">
        <v>2190</v>
      </c>
      <c r="L137">
        <v>2085</v>
      </c>
      <c r="M137">
        <v>1095</v>
      </c>
      <c r="N137">
        <v>8117.5</v>
      </c>
      <c r="O137">
        <v>2992.5</v>
      </c>
      <c r="P137">
        <v>2992.5</v>
      </c>
      <c r="Q137">
        <v>2710.04</v>
      </c>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s="6"/>
      <c r="BF137" s="6"/>
      <c r="BG137" s="6"/>
      <c r="BH137" s="6"/>
      <c r="BI137" s="6"/>
      <c r="BJ137" s="6"/>
      <c r="BK137" s="6"/>
      <c r="BL137" s="6"/>
      <c r="BM137" s="6"/>
      <c r="BN137" s="6"/>
      <c r="BO137" s="6"/>
      <c r="BP137" s="6"/>
      <c r="BQ137" s="6"/>
      <c r="BR137" s="6"/>
    </row>
    <row r="138" spans="1:70" x14ac:dyDescent="0.3">
      <c r="A138" t="s">
        <v>109</v>
      </c>
      <c r="B138">
        <v>25262</v>
      </c>
      <c r="C138">
        <v>0</v>
      </c>
      <c r="D138">
        <v>0</v>
      </c>
      <c r="E138">
        <v>10833</v>
      </c>
      <c r="F138">
        <v>0</v>
      </c>
      <c r="G138">
        <v>0</v>
      </c>
      <c r="H138">
        <v>0</v>
      </c>
      <c r="I138">
        <v>0</v>
      </c>
      <c r="J138">
        <v>-2588.75</v>
      </c>
      <c r="K138">
        <v>0</v>
      </c>
      <c r="L138">
        <v>-1064.3</v>
      </c>
      <c r="M138">
        <v>0</v>
      </c>
      <c r="N138">
        <v>0</v>
      </c>
      <c r="O138">
        <v>0</v>
      </c>
      <c r="P138">
        <v>0</v>
      </c>
      <c r="Q138">
        <v>0</v>
      </c>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s="6"/>
      <c r="BF138" s="6"/>
      <c r="BG138" s="6"/>
      <c r="BH138" s="6"/>
      <c r="BI138" s="6"/>
      <c r="BJ138" s="6"/>
      <c r="BK138" s="6"/>
      <c r="BL138" s="6"/>
      <c r="BM138" s="6"/>
      <c r="BN138" s="6"/>
      <c r="BO138" s="6"/>
      <c r="BP138" s="6"/>
      <c r="BQ138" s="6"/>
      <c r="BR138" s="6"/>
    </row>
    <row r="139" spans="1:70" x14ac:dyDescent="0.3">
      <c r="A139" t="s">
        <v>110</v>
      </c>
      <c r="B139">
        <v>0</v>
      </c>
      <c r="C139">
        <v>-10312</v>
      </c>
      <c r="D139">
        <v>0</v>
      </c>
      <c r="E139">
        <v>0</v>
      </c>
      <c r="F139">
        <v>0</v>
      </c>
      <c r="G139">
        <v>-7811</v>
      </c>
      <c r="H139">
        <v>0</v>
      </c>
      <c r="I139">
        <v>0</v>
      </c>
      <c r="J139">
        <v>0</v>
      </c>
      <c r="K139">
        <v>-5044</v>
      </c>
      <c r="L139">
        <v>0</v>
      </c>
      <c r="M139">
        <v>-12046</v>
      </c>
      <c r="N139">
        <v>-15202.19</v>
      </c>
      <c r="O139">
        <v>0</v>
      </c>
      <c r="P139">
        <v>0</v>
      </c>
      <c r="Q139">
        <v>-5124.17</v>
      </c>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s="6"/>
      <c r="BF139" s="6"/>
      <c r="BG139" s="6"/>
      <c r="BH139" s="6"/>
      <c r="BI139" s="6"/>
      <c r="BJ139" s="6"/>
      <c r="BK139" s="6"/>
      <c r="BL139" s="6"/>
      <c r="BM139" s="6"/>
      <c r="BN139" s="6"/>
      <c r="BO139" s="6"/>
      <c r="BP139" s="6"/>
      <c r="BQ139" s="6"/>
      <c r="BR139" s="6"/>
    </row>
    <row r="140" spans="1:70" x14ac:dyDescent="0.3">
      <c r="A140" t="s">
        <v>111</v>
      </c>
      <c r="B140">
        <v>134876</v>
      </c>
      <c r="C140">
        <v>137290</v>
      </c>
      <c r="D140">
        <v>169276</v>
      </c>
      <c r="E140">
        <v>94531</v>
      </c>
      <c r="F140">
        <v>83810</v>
      </c>
      <c r="G140">
        <v>116807</v>
      </c>
      <c r="H140">
        <v>123551</v>
      </c>
      <c r="I140">
        <v>94699</v>
      </c>
      <c r="J140">
        <v>118882</v>
      </c>
      <c r="K140">
        <v>89778</v>
      </c>
      <c r="L140">
        <v>107147.92</v>
      </c>
      <c r="M140">
        <v>137853</v>
      </c>
      <c r="N140">
        <v>320894.24</v>
      </c>
      <c r="O140">
        <v>141729.4</v>
      </c>
      <c r="P140">
        <v>141729.4</v>
      </c>
      <c r="Q140">
        <v>91924.73</v>
      </c>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s="6"/>
      <c r="BF140" s="6"/>
      <c r="BG140" s="6"/>
      <c r="BH140" s="6"/>
      <c r="BI140" s="6"/>
      <c r="BJ140" s="6"/>
      <c r="BK140" s="6"/>
      <c r="BL140" s="6"/>
      <c r="BM140" s="6"/>
      <c r="BN140" s="6"/>
      <c r="BO140" s="6"/>
      <c r="BP140" s="6"/>
      <c r="BQ140" s="6"/>
      <c r="BR140" s="6"/>
    </row>
    <row r="141" spans="1:70" x14ac:dyDescent="0.3">
      <c r="A141" t="s">
        <v>112</v>
      </c>
      <c r="B141">
        <v>859674</v>
      </c>
      <c r="C141">
        <v>1047908</v>
      </c>
      <c r="D141">
        <v>1083779</v>
      </c>
      <c r="E141">
        <v>1057808</v>
      </c>
      <c r="F141">
        <v>1111607</v>
      </c>
      <c r="G141">
        <v>1185982</v>
      </c>
      <c r="H141">
        <v>1214264</v>
      </c>
      <c r="I141">
        <v>1253176</v>
      </c>
      <c r="J141">
        <v>1262039</v>
      </c>
      <c r="K141">
        <v>1263189</v>
      </c>
      <c r="L141">
        <v>1376336.11</v>
      </c>
      <c r="M141">
        <v>1297583</v>
      </c>
      <c r="N141">
        <v>-75023.259999999995</v>
      </c>
      <c r="O141">
        <v>82583.69</v>
      </c>
      <c r="P141">
        <v>82583.69</v>
      </c>
      <c r="Q141">
        <v>-40548.61</v>
      </c>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s="6"/>
      <c r="BF141" s="6"/>
      <c r="BG141" s="6"/>
      <c r="BH141" s="6"/>
      <c r="BI141" s="6"/>
      <c r="BJ141" s="6"/>
      <c r="BK141" s="6"/>
      <c r="BL141" s="6"/>
      <c r="BM141" s="6"/>
      <c r="BN141" s="6"/>
      <c r="BO141" s="6"/>
      <c r="BP141" s="6"/>
      <c r="BQ141" s="6"/>
      <c r="BR141" s="6"/>
    </row>
    <row r="142" spans="1:70" x14ac:dyDescent="0.3">
      <c r="A142" t="s">
        <v>113</v>
      </c>
      <c r="B142">
        <v>1057725</v>
      </c>
      <c r="C142">
        <v>867597</v>
      </c>
      <c r="D142">
        <v>909111</v>
      </c>
      <c r="E142">
        <v>372213</v>
      </c>
      <c r="F142">
        <v>1235552</v>
      </c>
      <c r="G142">
        <v>723692</v>
      </c>
      <c r="H142">
        <v>984212</v>
      </c>
      <c r="I142">
        <v>312375</v>
      </c>
      <c r="J142">
        <v>976161</v>
      </c>
      <c r="K142">
        <v>336982</v>
      </c>
      <c r="L142">
        <v>120357.72</v>
      </c>
      <c r="M142">
        <v>762249</v>
      </c>
      <c r="N142">
        <v>1328011.8899999999</v>
      </c>
      <c r="O142">
        <v>882477.08</v>
      </c>
      <c r="P142">
        <v>882477.08</v>
      </c>
      <c r="Q142">
        <v>1302325.3500000001</v>
      </c>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s="6"/>
      <c r="BF142" s="6"/>
      <c r="BG142" s="6"/>
      <c r="BH142" s="6"/>
      <c r="BI142" s="6"/>
      <c r="BJ142" s="6"/>
      <c r="BK142" s="6"/>
      <c r="BL142" s="6"/>
      <c r="BM142" s="6"/>
      <c r="BN142" s="6"/>
      <c r="BO142" s="6"/>
      <c r="BP142" s="6"/>
      <c r="BQ142" s="6"/>
      <c r="BR142" s="6"/>
    </row>
    <row r="143" spans="1:70" x14ac:dyDescent="0.3">
      <c r="A143" t="s">
        <v>114</v>
      </c>
      <c r="B143">
        <v>191259</v>
      </c>
      <c r="C143">
        <v>151764</v>
      </c>
      <c r="D143">
        <v>78488</v>
      </c>
      <c r="E143">
        <v>60373</v>
      </c>
      <c r="F143">
        <v>248931</v>
      </c>
      <c r="G143">
        <v>147366</v>
      </c>
      <c r="H143">
        <v>193998</v>
      </c>
      <c r="I143">
        <v>65321</v>
      </c>
      <c r="J143">
        <v>268319</v>
      </c>
      <c r="K143">
        <v>38686</v>
      </c>
      <c r="L143">
        <v>-15307.19</v>
      </c>
      <c r="M143">
        <v>63430</v>
      </c>
      <c r="N143">
        <v>-338997.48</v>
      </c>
      <c r="O143">
        <v>1150</v>
      </c>
      <c r="P143">
        <v>1150</v>
      </c>
      <c r="Q143">
        <v>1819.2</v>
      </c>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s="6"/>
      <c r="BF143" s="6"/>
      <c r="BG143" s="6"/>
      <c r="BH143" s="6"/>
      <c r="BI143" s="6"/>
      <c r="BJ143" s="6"/>
      <c r="BK143" s="6"/>
      <c r="BL143" s="6"/>
      <c r="BM143" s="6"/>
      <c r="BN143" s="6"/>
      <c r="BO143" s="6"/>
      <c r="BP143" s="6"/>
      <c r="BQ143" s="6"/>
      <c r="BR143" s="6"/>
    </row>
    <row r="144" spans="1:70" x14ac:dyDescent="0.3">
      <c r="A144" t="s">
        <v>115</v>
      </c>
      <c r="B144">
        <v>866466</v>
      </c>
      <c r="C144">
        <v>715833</v>
      </c>
      <c r="D144">
        <v>830623</v>
      </c>
      <c r="E144">
        <v>311840</v>
      </c>
      <c r="F144">
        <v>986621</v>
      </c>
      <c r="G144">
        <v>576326</v>
      </c>
      <c r="H144">
        <v>790214</v>
      </c>
      <c r="I144">
        <v>247054</v>
      </c>
      <c r="J144">
        <v>707842</v>
      </c>
      <c r="K144">
        <v>298296</v>
      </c>
      <c r="L144">
        <v>135664.91</v>
      </c>
      <c r="M144">
        <v>698819</v>
      </c>
      <c r="N144">
        <v>1667009.37</v>
      </c>
      <c r="O144">
        <v>881327.08</v>
      </c>
      <c r="P144">
        <v>881327.08</v>
      </c>
      <c r="Q144">
        <v>1300506.1499999999</v>
      </c>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s="6"/>
      <c r="BF144" s="6"/>
      <c r="BG144" s="6"/>
      <c r="BH144" s="6"/>
      <c r="BI144" s="6"/>
      <c r="BJ144" s="6"/>
      <c r="BK144" s="6"/>
      <c r="BL144" s="6"/>
      <c r="BM144" s="6"/>
      <c r="BN144" s="6"/>
      <c r="BO144" s="6"/>
      <c r="BP144" s="6"/>
      <c r="BQ144" s="6"/>
      <c r="BR144" s="6"/>
    </row>
    <row r="145" spans="1:70" x14ac:dyDescent="0.3">
      <c r="A145" t="s">
        <v>116</v>
      </c>
      <c r="B145">
        <v>866466</v>
      </c>
      <c r="C145">
        <v>715833</v>
      </c>
      <c r="D145">
        <v>830623</v>
      </c>
      <c r="E145">
        <v>311840</v>
      </c>
      <c r="F145">
        <v>986621</v>
      </c>
      <c r="G145">
        <v>576326</v>
      </c>
      <c r="H145">
        <v>790214</v>
      </c>
      <c r="I145">
        <v>247054</v>
      </c>
      <c r="J145">
        <v>707842</v>
      </c>
      <c r="K145">
        <v>298296</v>
      </c>
      <c r="L145">
        <v>135664.91</v>
      </c>
      <c r="M145">
        <v>698819</v>
      </c>
      <c r="N145">
        <v>1667009.37</v>
      </c>
      <c r="O145">
        <v>881327.08</v>
      </c>
      <c r="P145">
        <v>881327.08</v>
      </c>
      <c r="Q145">
        <v>1300506.1499999999</v>
      </c>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s="6"/>
      <c r="BF145" s="6"/>
      <c r="BG145" s="6"/>
      <c r="BH145" s="6"/>
      <c r="BI145" s="6"/>
      <c r="BJ145" s="6"/>
      <c r="BK145" s="6"/>
      <c r="BL145" s="6"/>
      <c r="BM145" s="6"/>
      <c r="BN145" s="6"/>
      <c r="BO145" s="6"/>
      <c r="BP145" s="6"/>
      <c r="BQ145" s="6"/>
      <c r="BR145" s="6"/>
    </row>
    <row r="146" spans="1:70" x14ac:dyDescent="0.3">
      <c r="A146" t="s">
        <v>117</v>
      </c>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s="6"/>
      <c r="BF146" s="6"/>
      <c r="BG146" s="6"/>
      <c r="BH146" s="6"/>
      <c r="BI146" s="6"/>
      <c r="BJ146" s="6"/>
      <c r="BK146" s="6"/>
      <c r="BL146" s="6"/>
      <c r="BM146" s="6"/>
      <c r="BN146" s="6"/>
      <c r="BO146" s="6"/>
      <c r="BP146" s="6"/>
      <c r="BQ146" s="6"/>
      <c r="BR146" s="6"/>
    </row>
    <row r="147" spans="1:70" x14ac:dyDescent="0.3">
      <c r="A147" t="s">
        <v>118</v>
      </c>
      <c r="B147">
        <v>866466</v>
      </c>
      <c r="C147">
        <v>715833</v>
      </c>
      <c r="D147">
        <v>830623</v>
      </c>
      <c r="E147">
        <v>311840</v>
      </c>
      <c r="F147">
        <v>986621</v>
      </c>
      <c r="G147">
        <v>576326</v>
      </c>
      <c r="H147">
        <v>790214</v>
      </c>
      <c r="I147">
        <v>247054</v>
      </c>
      <c r="J147">
        <v>707842</v>
      </c>
      <c r="K147">
        <v>298296</v>
      </c>
      <c r="L147">
        <v>135664.91</v>
      </c>
      <c r="M147">
        <v>698819</v>
      </c>
      <c r="N147">
        <v>1667009.37</v>
      </c>
      <c r="O147">
        <v>881327.08</v>
      </c>
      <c r="P147">
        <v>881327.08</v>
      </c>
      <c r="Q147">
        <v>1300506.1499999999</v>
      </c>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s="6"/>
      <c r="BF147" s="6"/>
      <c r="BG147" s="6"/>
      <c r="BH147" s="6"/>
      <c r="BI147" s="6"/>
      <c r="BJ147" s="6"/>
      <c r="BK147" s="6"/>
      <c r="BL147" s="6"/>
      <c r="BM147" s="6"/>
      <c r="BN147" s="6"/>
      <c r="BO147" s="6"/>
      <c r="BP147" s="6"/>
      <c r="BQ147" s="6"/>
      <c r="BR147" s="6"/>
    </row>
    <row r="148" spans="1:70" x14ac:dyDescent="0.3">
      <c r="A148" t="s">
        <v>119</v>
      </c>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s="6"/>
      <c r="BF148" s="6"/>
      <c r="BG148" s="6"/>
      <c r="BH148" s="6"/>
      <c r="BI148" s="6"/>
      <c r="BJ148" s="6"/>
      <c r="BK148" s="6"/>
      <c r="BL148" s="6"/>
      <c r="BM148" s="6"/>
      <c r="BN148" s="6"/>
      <c r="BO148" s="6"/>
      <c r="BP148" s="6"/>
      <c r="BQ148" s="6"/>
      <c r="BR148" s="6"/>
    </row>
    <row r="149" spans="1:70" x14ac:dyDescent="0.3">
      <c r="A149" t="s">
        <v>120</v>
      </c>
      <c r="B149">
        <v>0</v>
      </c>
      <c r="C149">
        <v>0</v>
      </c>
      <c r="D149">
        <v>0</v>
      </c>
      <c r="E149">
        <v>0</v>
      </c>
      <c r="F149">
        <v>0</v>
      </c>
      <c r="G149">
        <v>0</v>
      </c>
      <c r="H149">
        <v>0</v>
      </c>
      <c r="I149">
        <v>0</v>
      </c>
      <c r="J149">
        <v>0</v>
      </c>
      <c r="K149">
        <v>-11007</v>
      </c>
      <c r="L149">
        <v>0</v>
      </c>
      <c r="M149">
        <v>0</v>
      </c>
      <c r="N149">
        <v>-9324.77</v>
      </c>
      <c r="O149">
        <v>-6150.41</v>
      </c>
      <c r="P149">
        <v>-6150.41</v>
      </c>
      <c r="Q149">
        <v>-2941.41</v>
      </c>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s="6"/>
      <c r="BF149" s="6"/>
      <c r="BG149" s="6"/>
      <c r="BH149" s="6"/>
      <c r="BI149" s="6"/>
      <c r="BJ149" s="6"/>
      <c r="BK149" s="6"/>
      <c r="BL149" s="6"/>
      <c r="BM149" s="6"/>
      <c r="BN149" s="6"/>
      <c r="BO149" s="6"/>
      <c r="BP149" s="6"/>
      <c r="BQ149" s="6"/>
      <c r="BR149" s="6"/>
    </row>
    <row r="150" spans="1:70" x14ac:dyDescent="0.3">
      <c r="A150" t="s">
        <v>121</v>
      </c>
      <c r="B150">
        <v>0</v>
      </c>
      <c r="C150">
        <v>0</v>
      </c>
      <c r="D150">
        <v>0</v>
      </c>
      <c r="E150">
        <v>0</v>
      </c>
      <c r="F150">
        <v>0</v>
      </c>
      <c r="G150">
        <v>0</v>
      </c>
      <c r="H150">
        <v>0</v>
      </c>
      <c r="I150">
        <v>0</v>
      </c>
      <c r="J150">
        <v>-5010</v>
      </c>
      <c r="K150">
        <v>0</v>
      </c>
      <c r="L150">
        <v>4535.24</v>
      </c>
      <c r="M150">
        <v>-23464</v>
      </c>
      <c r="N150">
        <v>0</v>
      </c>
      <c r="O150">
        <v>0</v>
      </c>
      <c r="P150">
        <v>0</v>
      </c>
      <c r="Q150">
        <v>0</v>
      </c>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s="6"/>
      <c r="BF150" s="6"/>
      <c r="BG150" s="6"/>
      <c r="BH150" s="6"/>
      <c r="BI150" s="6"/>
      <c r="BJ150" s="6"/>
      <c r="BK150" s="6"/>
      <c r="BL150" s="6"/>
      <c r="BM150" s="6"/>
      <c r="BN150" s="6"/>
      <c r="BO150" s="6"/>
      <c r="BP150" s="6"/>
      <c r="BQ150" s="6"/>
      <c r="BR150" s="6"/>
    </row>
    <row r="151" spans="1:70" x14ac:dyDescent="0.3">
      <c r="A151" t="s">
        <v>122</v>
      </c>
      <c r="B151">
        <v>0</v>
      </c>
      <c r="C151">
        <v>0</v>
      </c>
      <c r="D151">
        <v>0</v>
      </c>
      <c r="E151">
        <v>0</v>
      </c>
      <c r="F151">
        <v>0</v>
      </c>
      <c r="G151">
        <v>0</v>
      </c>
      <c r="H151">
        <v>0</v>
      </c>
      <c r="I151">
        <v>0</v>
      </c>
      <c r="J151">
        <v>-1979</v>
      </c>
      <c r="K151">
        <v>2201</v>
      </c>
      <c r="L151">
        <v>-907.26</v>
      </c>
      <c r="M151">
        <v>-6878</v>
      </c>
      <c r="N151">
        <v>8474.9500000000007</v>
      </c>
      <c r="O151">
        <v>0</v>
      </c>
      <c r="P151">
        <v>0</v>
      </c>
      <c r="Q151">
        <v>0</v>
      </c>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s="6"/>
      <c r="BF151" s="6"/>
      <c r="BG151" s="6"/>
      <c r="BH151" s="6"/>
      <c r="BI151" s="6"/>
      <c r="BJ151" s="6"/>
      <c r="BK151" s="6"/>
      <c r="BL151" s="6"/>
      <c r="BM151" s="6"/>
      <c r="BN151" s="6"/>
      <c r="BO151" s="6"/>
      <c r="BP151" s="6"/>
      <c r="BQ151" s="6"/>
      <c r="BR151" s="6"/>
    </row>
    <row r="152" spans="1:70" x14ac:dyDescent="0.3">
      <c r="A152" t="s">
        <v>123</v>
      </c>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s="6"/>
      <c r="BF152" s="6"/>
      <c r="BG152" s="6"/>
      <c r="BH152" s="6"/>
      <c r="BI152" s="6"/>
      <c r="BJ152" s="6"/>
      <c r="BK152" s="6"/>
      <c r="BL152" s="6"/>
      <c r="BM152" s="6"/>
      <c r="BN152" s="6"/>
      <c r="BO152" s="6"/>
      <c r="BP152" s="6"/>
      <c r="BQ152" s="6"/>
      <c r="BR152" s="6"/>
    </row>
    <row r="153" spans="1:70" x14ac:dyDescent="0.3">
      <c r="A153" t="s">
        <v>124</v>
      </c>
      <c r="B153">
        <v>19562</v>
      </c>
      <c r="C153">
        <v>-3431</v>
      </c>
      <c r="D153">
        <v>1546</v>
      </c>
      <c r="E153">
        <v>-11149</v>
      </c>
      <c r="F153">
        <v>1168</v>
      </c>
      <c r="G153">
        <v>-2117</v>
      </c>
      <c r="H153">
        <v>1652</v>
      </c>
      <c r="I153">
        <v>17729</v>
      </c>
      <c r="J153">
        <v>0</v>
      </c>
      <c r="K153">
        <v>0</v>
      </c>
      <c r="L153">
        <v>0</v>
      </c>
      <c r="M153">
        <v>0</v>
      </c>
      <c r="N153">
        <v>0</v>
      </c>
      <c r="O153">
        <v>0</v>
      </c>
      <c r="P153">
        <v>0</v>
      </c>
      <c r="Q153">
        <v>0</v>
      </c>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s="6"/>
      <c r="BF153" s="6"/>
      <c r="BG153" s="6"/>
      <c r="BH153" s="6"/>
      <c r="BI153" s="6"/>
      <c r="BJ153" s="6"/>
      <c r="BK153" s="6"/>
      <c r="BL153" s="6"/>
      <c r="BM153" s="6"/>
      <c r="BN153" s="6"/>
      <c r="BO153" s="6"/>
      <c r="BP153" s="6"/>
      <c r="BQ153" s="6"/>
      <c r="BR153" s="6"/>
    </row>
    <row r="154" spans="1:70" x14ac:dyDescent="0.3">
      <c r="A154" t="s">
        <v>125</v>
      </c>
      <c r="B154">
        <v>0</v>
      </c>
      <c r="C154">
        <v>0</v>
      </c>
      <c r="D154">
        <v>0</v>
      </c>
      <c r="E154">
        <v>0</v>
      </c>
      <c r="F154">
        <v>0</v>
      </c>
      <c r="G154">
        <v>0</v>
      </c>
      <c r="H154">
        <v>0</v>
      </c>
      <c r="I154">
        <v>0</v>
      </c>
      <c r="J154">
        <v>0</v>
      </c>
      <c r="K154">
        <v>0</v>
      </c>
      <c r="L154">
        <v>0.08</v>
      </c>
      <c r="M154">
        <v>57855</v>
      </c>
      <c r="N154">
        <v>0</v>
      </c>
      <c r="O154">
        <v>0</v>
      </c>
      <c r="P154">
        <v>0</v>
      </c>
      <c r="Q154">
        <v>0</v>
      </c>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s="6"/>
      <c r="BF154" s="6"/>
      <c r="BG154" s="6"/>
      <c r="BH154" s="6"/>
      <c r="BI154" s="6"/>
      <c r="BJ154" s="6"/>
      <c r="BK154" s="6"/>
      <c r="BL154" s="6"/>
      <c r="BM154" s="6"/>
      <c r="BN154" s="6"/>
      <c r="BO154" s="6"/>
      <c r="BP154" s="6"/>
      <c r="BQ154" s="6"/>
      <c r="BR154" s="6"/>
    </row>
    <row r="155" spans="1:70" x14ac:dyDescent="0.3">
      <c r="A155" t="s">
        <v>126</v>
      </c>
      <c r="B155">
        <v>-3912</v>
      </c>
      <c r="C155">
        <v>686</v>
      </c>
      <c r="D155">
        <v>-310</v>
      </c>
      <c r="E155">
        <v>2230</v>
      </c>
      <c r="F155">
        <v>-234</v>
      </c>
      <c r="G155">
        <v>424</v>
      </c>
      <c r="H155">
        <v>-331</v>
      </c>
      <c r="I155">
        <v>-3545</v>
      </c>
      <c r="J155">
        <v>0</v>
      </c>
      <c r="K155">
        <v>0</v>
      </c>
      <c r="L155">
        <v>0</v>
      </c>
      <c r="M155">
        <v>0</v>
      </c>
      <c r="N155">
        <v>0</v>
      </c>
      <c r="O155">
        <v>0</v>
      </c>
      <c r="P155">
        <v>0</v>
      </c>
      <c r="Q155">
        <v>0</v>
      </c>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s="6"/>
      <c r="BF155" s="6"/>
      <c r="BG155" s="6"/>
      <c r="BH155" s="6"/>
      <c r="BI155" s="6"/>
      <c r="BJ155" s="6"/>
      <c r="BK155" s="6"/>
      <c r="BL155" s="6"/>
      <c r="BM155" s="6"/>
      <c r="BN155" s="6"/>
      <c r="BO155" s="6"/>
      <c r="BP155" s="6"/>
      <c r="BQ155" s="6"/>
      <c r="BR155" s="6"/>
    </row>
    <row r="156" spans="1:70" x14ac:dyDescent="0.3">
      <c r="A156" t="s">
        <v>127</v>
      </c>
      <c r="B156">
        <v>15650</v>
      </c>
      <c r="C156">
        <v>-2745</v>
      </c>
      <c r="D156">
        <v>1236</v>
      </c>
      <c r="E156">
        <v>-8919</v>
      </c>
      <c r="F156">
        <v>934</v>
      </c>
      <c r="G156">
        <v>-1693</v>
      </c>
      <c r="H156">
        <v>1321</v>
      </c>
      <c r="I156">
        <v>14184</v>
      </c>
      <c r="J156">
        <v>7917</v>
      </c>
      <c r="K156">
        <v>-8806</v>
      </c>
      <c r="L156">
        <v>3628.06</v>
      </c>
      <c r="M156">
        <v>27513</v>
      </c>
      <c r="N156">
        <v>24575.040000000001</v>
      </c>
      <c r="O156">
        <v>-6150.41</v>
      </c>
      <c r="P156">
        <v>-6150.41</v>
      </c>
      <c r="Q156">
        <v>-2941.41</v>
      </c>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s="6"/>
      <c r="BF156" s="6"/>
      <c r="BG156" s="6"/>
      <c r="BH156" s="6"/>
      <c r="BI156" s="6"/>
      <c r="BJ156" s="6"/>
      <c r="BK156" s="6"/>
      <c r="BL156" s="6"/>
      <c r="BM156" s="6"/>
      <c r="BN156" s="6"/>
      <c r="BO156" s="6"/>
      <c r="BP156" s="6"/>
      <c r="BQ156" s="6"/>
      <c r="BR156" s="6"/>
    </row>
    <row r="157" spans="1:70" x14ac:dyDescent="0.3">
      <c r="A157" t="s">
        <v>128</v>
      </c>
      <c r="B157">
        <v>882116</v>
      </c>
      <c r="C157">
        <v>713088</v>
      </c>
      <c r="D157">
        <v>831859</v>
      </c>
      <c r="E157">
        <v>302921</v>
      </c>
      <c r="F157">
        <v>987555</v>
      </c>
      <c r="G157">
        <v>574633</v>
      </c>
      <c r="H157">
        <v>791535</v>
      </c>
      <c r="I157">
        <v>261238</v>
      </c>
      <c r="J157">
        <v>715759</v>
      </c>
      <c r="K157">
        <v>289490</v>
      </c>
      <c r="L157">
        <v>139292.96</v>
      </c>
      <c r="M157">
        <v>726332</v>
      </c>
      <c r="N157">
        <v>1691584.41</v>
      </c>
      <c r="O157">
        <v>875176.67</v>
      </c>
      <c r="P157">
        <v>875176.67</v>
      </c>
      <c r="Q157">
        <v>1297564.74</v>
      </c>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s="6"/>
      <c r="BF157" s="6"/>
      <c r="BG157" s="6"/>
      <c r="BH157" s="6"/>
      <c r="BI157" s="6"/>
      <c r="BJ157" s="6"/>
      <c r="BK157" s="6"/>
      <c r="BL157" s="6"/>
      <c r="BM157" s="6"/>
      <c r="BN157" s="6"/>
      <c r="BO157" s="6"/>
      <c r="BP157" s="6"/>
      <c r="BQ157" s="6"/>
      <c r="BR157" s="6"/>
    </row>
    <row r="158" spans="1:70" x14ac:dyDescent="0.3">
      <c r="A158" t="s">
        <v>129</v>
      </c>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s="6"/>
      <c r="BF158" s="6"/>
      <c r="BG158" s="6"/>
      <c r="BH158" s="6"/>
      <c r="BI158" s="6"/>
      <c r="BJ158" s="6"/>
      <c r="BK158" s="6"/>
      <c r="BL158" s="6"/>
      <c r="BM158" s="6"/>
      <c r="BN158" s="6"/>
      <c r="BO158" s="6"/>
      <c r="BP158" s="6"/>
      <c r="BQ158" s="6"/>
      <c r="BR158" s="6"/>
    </row>
    <row r="159" spans="1:70" x14ac:dyDescent="0.3">
      <c r="A159" t="s">
        <v>130</v>
      </c>
      <c r="B159">
        <v>866466</v>
      </c>
      <c r="C159">
        <v>715833</v>
      </c>
      <c r="D159">
        <v>830623</v>
      </c>
      <c r="E159">
        <v>311840</v>
      </c>
      <c r="F159">
        <v>986621</v>
      </c>
      <c r="G159">
        <v>576326</v>
      </c>
      <c r="H159">
        <v>790214</v>
      </c>
      <c r="I159">
        <v>247054</v>
      </c>
      <c r="J159">
        <v>707842</v>
      </c>
      <c r="K159">
        <v>298296</v>
      </c>
      <c r="L159">
        <v>135664.91</v>
      </c>
      <c r="M159">
        <v>698819</v>
      </c>
      <c r="N159">
        <v>1667009.37</v>
      </c>
      <c r="O159">
        <v>881327.08</v>
      </c>
      <c r="P159">
        <v>881327.08</v>
      </c>
      <c r="Q159">
        <v>1300506.1499999999</v>
      </c>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s="6"/>
      <c r="BF159" s="6"/>
      <c r="BG159" s="6"/>
      <c r="BH159" s="6"/>
      <c r="BI159" s="6"/>
      <c r="BJ159" s="6"/>
      <c r="BK159" s="6"/>
      <c r="BL159" s="6"/>
      <c r="BM159" s="6"/>
      <c r="BN159" s="6"/>
      <c r="BO159" s="6"/>
      <c r="BP159" s="6"/>
      <c r="BQ159" s="6"/>
      <c r="BR159" s="6"/>
    </row>
    <row r="160" spans="1:70" x14ac:dyDescent="0.3">
      <c r="A160" t="s">
        <v>131</v>
      </c>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s="6"/>
      <c r="BF160" s="6"/>
      <c r="BG160" s="6"/>
      <c r="BH160" s="6"/>
      <c r="BI160" s="6"/>
      <c r="BJ160" s="6"/>
      <c r="BK160" s="6"/>
      <c r="BL160" s="6"/>
      <c r="BM160" s="6"/>
      <c r="BN160" s="6"/>
      <c r="BO160" s="6"/>
      <c r="BP160" s="6"/>
      <c r="BQ160" s="6"/>
      <c r="BR160" s="6"/>
    </row>
    <row r="161" spans="1:70" x14ac:dyDescent="0.3">
      <c r="A161" t="s">
        <v>132</v>
      </c>
      <c r="B161">
        <v>882116</v>
      </c>
      <c r="C161">
        <v>713088</v>
      </c>
      <c r="D161">
        <v>831859</v>
      </c>
      <c r="E161">
        <v>302921</v>
      </c>
      <c r="F161">
        <v>987555</v>
      </c>
      <c r="G161">
        <v>574633</v>
      </c>
      <c r="H161">
        <v>791535</v>
      </c>
      <c r="I161">
        <v>261238</v>
      </c>
      <c r="J161">
        <v>715759</v>
      </c>
      <c r="K161">
        <v>289490</v>
      </c>
      <c r="L161">
        <v>139292.96</v>
      </c>
      <c r="M161">
        <v>726332</v>
      </c>
      <c r="N161">
        <v>1691584.41</v>
      </c>
      <c r="O161">
        <v>875176.67</v>
      </c>
      <c r="P161">
        <v>875176.67</v>
      </c>
      <c r="Q161">
        <v>1297564.74</v>
      </c>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s="6"/>
      <c r="BF161" s="6"/>
      <c r="BG161" s="6"/>
      <c r="BH161" s="6"/>
      <c r="BI161" s="6"/>
      <c r="BJ161" s="6"/>
      <c r="BK161" s="6"/>
      <c r="BL161" s="6"/>
      <c r="BM161" s="6"/>
      <c r="BN161" s="6"/>
      <c r="BO161" s="6"/>
      <c r="BP161" s="6"/>
      <c r="BQ161" s="6"/>
      <c r="BR161" s="6"/>
    </row>
    <row r="162" spans="1:70" x14ac:dyDescent="0.3">
      <c r="A162" t="s">
        <v>133</v>
      </c>
      <c r="B162">
        <v>0.27305000000000001</v>
      </c>
      <c r="C162">
        <v>0.22</v>
      </c>
      <c r="D162">
        <v>0.25700000000000001</v>
      </c>
      <c r="E162">
        <v>9.6479999999999996E-2</v>
      </c>
      <c r="F162">
        <v>0.30525999999999998</v>
      </c>
      <c r="G162">
        <v>0.17832000000000001</v>
      </c>
      <c r="H162">
        <v>0.24449000000000001</v>
      </c>
      <c r="I162">
        <v>7.6439999999999994E-2</v>
      </c>
      <c r="J162">
        <v>0.21814</v>
      </c>
      <c r="K162">
        <v>9.2289999999999997E-2</v>
      </c>
      <c r="L162">
        <v>0.04</v>
      </c>
      <c r="M162">
        <v>0.22</v>
      </c>
      <c r="N162">
        <v>0.59614999999999996</v>
      </c>
      <c r="O162">
        <v>0.32224000000000003</v>
      </c>
      <c r="P162">
        <v>0.32224000000000003</v>
      </c>
      <c r="Q162">
        <v>0.47550500000000001</v>
      </c>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s="6"/>
      <c r="BF162" s="6"/>
      <c r="BG162" s="6"/>
      <c r="BH162" s="6"/>
      <c r="BI162" s="6"/>
      <c r="BJ162" s="6"/>
      <c r="BK162" s="6"/>
      <c r="BL162" s="6"/>
      <c r="BM162" s="6"/>
      <c r="BN162" s="6"/>
      <c r="BO162" s="6"/>
      <c r="BP162" s="6"/>
      <c r="BQ162" s="6"/>
      <c r="BR162" s="6"/>
    </row>
    <row r="163" spans="1:70" x14ac:dyDescent="0.3">
      <c r="A163" t="s">
        <v>134</v>
      </c>
      <c r="B163">
        <v>0</v>
      </c>
      <c r="C163">
        <v>0</v>
      </c>
      <c r="D163">
        <v>0</v>
      </c>
      <c r="E163">
        <v>0</v>
      </c>
      <c r="F163">
        <v>0</v>
      </c>
      <c r="G163">
        <v>0</v>
      </c>
      <c r="H163">
        <v>0</v>
      </c>
      <c r="I163">
        <v>0</v>
      </c>
      <c r="J163">
        <v>0</v>
      </c>
      <c r="K163">
        <v>0</v>
      </c>
      <c r="L163">
        <v>0</v>
      </c>
      <c r="M163">
        <v>0.01</v>
      </c>
      <c r="N163">
        <v>0</v>
      </c>
      <c r="O163">
        <v>0</v>
      </c>
      <c r="P163">
        <v>0</v>
      </c>
      <c r="Q163">
        <v>0</v>
      </c>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s="6"/>
      <c r="BF163" s="6"/>
      <c r="BG163" s="6"/>
      <c r="BH163" s="6"/>
      <c r="BI163" s="6"/>
      <c r="BJ163" s="6"/>
      <c r="BK163" s="6"/>
      <c r="BL163" s="6"/>
      <c r="BM163" s="6"/>
      <c r="BN163" s="6"/>
      <c r="BO163" s="6"/>
      <c r="BP163" s="6"/>
      <c r="BQ163" s="6"/>
      <c r="BR163" s="6"/>
    </row>
    <row r="164" spans="1:70" x14ac:dyDescent="0.3">
      <c r="A164" t="s">
        <v>62</v>
      </c>
      <c r="B164" t="s">
        <v>63</v>
      </c>
      <c r="C164" t="s">
        <v>64</v>
      </c>
      <c r="D164" t="s">
        <v>65</v>
      </c>
      <c r="E164" t="s">
        <v>66</v>
      </c>
      <c r="F164" t="s">
        <v>67</v>
      </c>
      <c r="G164" t="s">
        <v>68</v>
      </c>
      <c r="H164" t="s">
        <v>69</v>
      </c>
      <c r="I164" t="s">
        <v>70</v>
      </c>
      <c r="J164" t="s">
        <v>71</v>
      </c>
      <c r="K164" t="s">
        <v>72</v>
      </c>
      <c r="L164" t="s">
        <v>73</v>
      </c>
      <c r="M164" t="s">
        <v>74</v>
      </c>
      <c r="N164" t="s">
        <v>75</v>
      </c>
      <c r="O164" t="s">
        <v>76</v>
      </c>
      <c r="P164" t="s">
        <v>76</v>
      </c>
      <c r="Q164" t="s">
        <v>77</v>
      </c>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s="6"/>
      <c r="BF164" s="6"/>
      <c r="BG164" s="6"/>
      <c r="BH164" s="6"/>
      <c r="BI164" s="6"/>
      <c r="BJ164" s="6"/>
      <c r="BK164" s="6"/>
      <c r="BL164" s="6"/>
      <c r="BM164" s="6"/>
      <c r="BN164" s="6"/>
      <c r="BO164" s="6"/>
      <c r="BP164" s="6"/>
      <c r="BQ164" s="6"/>
      <c r="BR164" s="6"/>
    </row>
    <row r="165" spans="1:70" x14ac:dyDescent="0.3">
      <c r="A165" t="s">
        <v>78</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s="6"/>
      <c r="BF165" s="6"/>
      <c r="BG165" s="6"/>
      <c r="BH165" s="6"/>
      <c r="BI165" s="6"/>
      <c r="BJ165" s="6"/>
      <c r="BK165" s="6"/>
      <c r="BL165" s="6"/>
      <c r="BM165" s="6"/>
      <c r="BN165" s="6"/>
      <c r="BO165" s="6"/>
      <c r="BP165" s="6"/>
      <c r="BQ165" s="6"/>
      <c r="BR165" s="6"/>
    </row>
    <row r="166" spans="1:70" x14ac:dyDescent="0.3">
      <c r="A166" t="s">
        <v>79</v>
      </c>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s="6"/>
      <c r="BF166" s="6"/>
      <c r="BG166" s="6"/>
      <c r="BH166" s="6"/>
      <c r="BI166" s="6"/>
      <c r="BJ166" s="6"/>
      <c r="BK166" s="6"/>
      <c r="BL166" s="6"/>
      <c r="BM166" s="6"/>
      <c r="BN166" s="6"/>
      <c r="BO166" s="6"/>
      <c r="BP166" s="6"/>
      <c r="BQ166" s="6"/>
      <c r="BR166" s="6"/>
    </row>
    <row r="167" spans="1:70" x14ac:dyDescent="0.3">
      <c r="A167" t="s">
        <v>80</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s="6"/>
      <c r="BF167" s="6"/>
      <c r="BG167" s="6"/>
      <c r="BH167" s="6"/>
      <c r="BI167" s="6"/>
      <c r="BJ167" s="6"/>
      <c r="BK167" s="6"/>
      <c r="BL167" s="6"/>
      <c r="BM167" s="6"/>
      <c r="BN167" s="6"/>
      <c r="BO167" s="6"/>
      <c r="BP167" s="6"/>
      <c r="BQ167" s="6"/>
      <c r="BR167" s="6"/>
    </row>
    <row r="168" spans="1:70"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s="6"/>
      <c r="BF168" s="6"/>
      <c r="BG168" s="6"/>
      <c r="BH168" s="6"/>
      <c r="BI168" s="6"/>
      <c r="BJ168" s="6"/>
      <c r="BK168" s="6"/>
      <c r="BL168" s="6"/>
      <c r="BM168" s="6"/>
      <c r="BN168" s="6"/>
      <c r="BO168" s="6"/>
      <c r="BP168" s="6"/>
      <c r="BQ168" s="6"/>
      <c r="BR168" s="6"/>
    </row>
    <row r="169" spans="1:70"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s="6"/>
      <c r="BF169" s="6"/>
      <c r="BG169" s="6"/>
      <c r="BH169" s="6"/>
      <c r="BI169" s="6"/>
      <c r="BJ169" s="6"/>
      <c r="BK169" s="6"/>
      <c r="BL169" s="6"/>
      <c r="BM169" s="6"/>
      <c r="BN169" s="6"/>
      <c r="BO169" s="6"/>
      <c r="BP169" s="6"/>
      <c r="BQ169" s="6"/>
      <c r="BR169" s="6"/>
    </row>
    <row r="170" spans="1:70"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s="6"/>
      <c r="BF170" s="6"/>
      <c r="BG170" s="6"/>
      <c r="BH170" s="6"/>
      <c r="BI170" s="6"/>
      <c r="BJ170" s="6"/>
      <c r="BK170" s="6"/>
      <c r="BL170" s="6"/>
      <c r="BM170" s="6"/>
      <c r="BN170" s="6"/>
      <c r="BO170" s="6"/>
      <c r="BP170" s="6"/>
      <c r="BQ170" s="6"/>
      <c r="BR170" s="6"/>
    </row>
    <row r="171" spans="1:70"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s="6"/>
      <c r="BE171" s="6"/>
      <c r="BF171" s="6"/>
      <c r="BG171" s="6"/>
      <c r="BH171" s="6"/>
      <c r="BI171" s="6"/>
      <c r="BJ171" s="6"/>
      <c r="BK171" s="6"/>
      <c r="BL171" s="6"/>
      <c r="BM171" s="6"/>
      <c r="BN171" s="6"/>
      <c r="BO171" s="6"/>
      <c r="BP171" s="6"/>
      <c r="BQ171" s="6"/>
      <c r="BR171" s="6"/>
    </row>
    <row r="172" spans="1:70"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s="6"/>
      <c r="BE172" s="6"/>
      <c r="BF172" s="6"/>
      <c r="BG172" s="6"/>
      <c r="BH172" s="6"/>
      <c r="BI172" s="6"/>
      <c r="BJ172" s="6"/>
      <c r="BK172" s="6"/>
      <c r="BL172" s="6"/>
      <c r="BM172" s="6"/>
      <c r="BN172" s="6"/>
      <c r="BO172" s="6"/>
      <c r="BP172" s="6"/>
      <c r="BQ172" s="6"/>
      <c r="BR172" s="6"/>
    </row>
    <row r="173" spans="1:70"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s="6"/>
      <c r="BE173" s="6"/>
      <c r="BF173" s="6"/>
      <c r="BG173" s="6"/>
      <c r="BH173" s="6"/>
      <c r="BI173" s="6"/>
      <c r="BJ173" s="6"/>
      <c r="BK173" s="6"/>
      <c r="BL173" s="6"/>
      <c r="BM173" s="6"/>
      <c r="BN173" s="6"/>
      <c r="BO173" s="6"/>
      <c r="BP173" s="6"/>
      <c r="BQ173" s="6"/>
      <c r="BR173" s="6"/>
    </row>
    <row r="174" spans="1:70"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s="6"/>
      <c r="BE174" s="6"/>
      <c r="BF174" s="6"/>
      <c r="BG174" s="6"/>
      <c r="BH174" s="6"/>
      <c r="BI174" s="6"/>
      <c r="BJ174" s="6"/>
      <c r="BK174" s="6"/>
      <c r="BL174" s="6"/>
      <c r="BM174" s="6"/>
      <c r="BN174" s="6"/>
      <c r="BO174" s="6"/>
      <c r="BP174" s="6"/>
      <c r="BQ174" s="6"/>
      <c r="BR174" s="6"/>
    </row>
    <row r="175" spans="1:70"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s="6"/>
      <c r="BE175" s="6"/>
      <c r="BF175" s="6"/>
      <c r="BG175" s="6"/>
      <c r="BH175" s="6"/>
      <c r="BI175" s="6"/>
      <c r="BJ175" s="6"/>
      <c r="BK175" s="6"/>
      <c r="BL175" s="6"/>
      <c r="BM175" s="6"/>
      <c r="BN175" s="6"/>
      <c r="BO175" s="6"/>
      <c r="BP175" s="6"/>
      <c r="BQ175" s="6"/>
      <c r="BR175" s="6"/>
    </row>
    <row r="176" spans="1:70" x14ac:dyDescent="0.3">
      <c r="B176" s="6"/>
      <c r="C176" s="6"/>
      <c r="D176" s="6"/>
      <c r="E176" s="6"/>
      <c r="F176" s="6"/>
      <c r="G176" s="6"/>
      <c r="H176" s="6"/>
      <c r="I176" s="6"/>
      <c r="J176" s="6"/>
      <c r="K176" s="6"/>
      <c r="L176" s="6"/>
      <c r="M176" s="6"/>
      <c r="N176" s="6"/>
      <c r="O176" s="6"/>
      <c r="P176" s="6"/>
      <c r="Q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row>
    <row r="177" spans="2:70" x14ac:dyDescent="0.3">
      <c r="B177" s="6"/>
      <c r="C177" s="6"/>
      <c r="D177" s="6"/>
      <c r="E177" s="6"/>
      <c r="F177" s="6"/>
      <c r="G177" s="6"/>
      <c r="H177" s="6"/>
      <c r="I177" s="6"/>
      <c r="J177" s="6"/>
      <c r="K177" s="6"/>
      <c r="L177" s="6"/>
      <c r="M177" s="6"/>
      <c r="N177" s="6"/>
      <c r="O177" s="6"/>
      <c r="P177" s="6"/>
      <c r="Q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row>
    <row r="178" spans="2:70" x14ac:dyDescent="0.3">
      <c r="B178" s="6"/>
      <c r="C178" s="6"/>
      <c r="D178" s="6"/>
      <c r="E178" s="6"/>
      <c r="F178" s="6"/>
      <c r="G178" s="6"/>
      <c r="H178" s="6"/>
      <c r="I178" s="6"/>
      <c r="J178" s="6"/>
      <c r="K178" s="6"/>
      <c r="L178" s="6"/>
      <c r="M178" s="6"/>
      <c r="N178" s="6"/>
      <c r="O178" s="6"/>
      <c r="P178" s="6"/>
      <c r="Q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row>
    <row r="179" spans="2:70" x14ac:dyDescent="0.3">
      <c r="B179" s="6"/>
      <c r="C179" s="6"/>
      <c r="D179" s="6"/>
      <c r="E179" s="6"/>
      <c r="F179" s="6"/>
      <c r="G179" s="6"/>
      <c r="H179" s="6"/>
      <c r="I179" s="6"/>
      <c r="J179" s="6"/>
      <c r="K179" s="6"/>
      <c r="L179" s="6"/>
      <c r="M179" s="6"/>
      <c r="N179" s="6"/>
      <c r="O179" s="6"/>
      <c r="P179" s="6"/>
      <c r="Q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row>
    <row r="180" spans="2:70" x14ac:dyDescent="0.3">
      <c r="B180" s="6"/>
      <c r="C180" s="6"/>
      <c r="D180" s="6"/>
      <c r="E180" s="6"/>
      <c r="F180" s="6"/>
      <c r="G180" s="6"/>
      <c r="H180" s="6"/>
      <c r="I180" s="6"/>
      <c r="J180" s="6"/>
      <c r="K180" s="6"/>
      <c r="L180" s="6"/>
      <c r="M180" s="6"/>
      <c r="N180" s="6"/>
      <c r="O180" s="6"/>
      <c r="P180" s="6"/>
      <c r="Q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row>
    <row r="181" spans="2:70" x14ac:dyDescent="0.3">
      <c r="B181" s="6"/>
      <c r="C181" s="6"/>
      <c r="D181" s="6"/>
      <c r="E181" s="6"/>
      <c r="F181" s="6"/>
      <c r="G181" s="6"/>
      <c r="H181" s="6"/>
      <c r="I181" s="6"/>
      <c r="J181" s="6"/>
      <c r="K181" s="6"/>
      <c r="L181" s="6"/>
      <c r="M181" s="6"/>
      <c r="N181" s="6"/>
      <c r="O181" s="6"/>
      <c r="P181" s="6"/>
      <c r="Q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row>
    <row r="182" spans="2:70" x14ac:dyDescent="0.3">
      <c r="B182" s="6"/>
      <c r="C182" s="6"/>
      <c r="D182" s="6"/>
      <c r="E182" s="6"/>
      <c r="F182" s="6"/>
      <c r="G182" s="6"/>
      <c r="H182" s="6"/>
      <c r="I182" s="6"/>
      <c r="J182" s="6"/>
      <c r="K182" s="6"/>
      <c r="L182" s="6"/>
      <c r="M182" s="6"/>
      <c r="N182" s="6"/>
      <c r="O182" s="6"/>
      <c r="P182" s="6"/>
      <c r="Q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row>
    <row r="183" spans="2:70" x14ac:dyDescent="0.3">
      <c r="B183" s="6"/>
      <c r="C183" s="6"/>
      <c r="D183" s="6"/>
      <c r="E183" s="6"/>
      <c r="F183" s="6"/>
      <c r="G183" s="6"/>
      <c r="H183" s="6"/>
      <c r="I183" s="6"/>
      <c r="J183" s="6"/>
      <c r="K183" s="6"/>
      <c r="L183" s="6"/>
      <c r="M183" s="6"/>
      <c r="N183" s="6"/>
      <c r="O183" s="6"/>
      <c r="P183" s="6"/>
      <c r="Q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row>
    <row r="184" spans="2:70" x14ac:dyDescent="0.3">
      <c r="B184" s="6"/>
      <c r="C184" s="6"/>
      <c r="D184" s="6"/>
      <c r="E184" s="6"/>
      <c r="F184" s="6"/>
      <c r="G184" s="6"/>
      <c r="H184" s="6"/>
      <c r="I184" s="6"/>
      <c r="J184" s="6"/>
      <c r="K184" s="6"/>
      <c r="L184" s="6"/>
      <c r="M184" s="6"/>
      <c r="N184" s="6"/>
      <c r="O184" s="6"/>
      <c r="P184" s="6"/>
      <c r="Q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row>
    <row r="185" spans="2:70" x14ac:dyDescent="0.3">
      <c r="B185" s="6"/>
      <c r="C185" s="6"/>
      <c r="D185" s="6"/>
      <c r="E185" s="6"/>
      <c r="F185" s="6"/>
      <c r="G185" s="6"/>
      <c r="H185" s="6"/>
      <c r="I185" s="6"/>
      <c r="J185" s="6"/>
      <c r="K185" s="6"/>
      <c r="L185" s="6"/>
      <c r="M185" s="6"/>
      <c r="N185" s="6"/>
      <c r="O185" s="6"/>
      <c r="P185" s="6"/>
      <c r="Q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row>
    <row r="186" spans="2:70" x14ac:dyDescent="0.3">
      <c r="B186" s="6"/>
      <c r="C186" s="6"/>
      <c r="D186" s="6"/>
      <c r="E186" s="6"/>
      <c r="F186" s="6"/>
      <c r="G186" s="6"/>
      <c r="H186" s="6"/>
      <c r="I186" s="6"/>
      <c r="J186" s="6"/>
      <c r="K186" s="6"/>
      <c r="L186" s="6"/>
      <c r="M186" s="6"/>
      <c r="N186" s="6"/>
      <c r="O186" s="6"/>
      <c r="P186" s="6"/>
      <c r="Q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row>
    <row r="187" spans="2:70" x14ac:dyDescent="0.3">
      <c r="B187" s="6"/>
      <c r="C187" s="6"/>
      <c r="D187" s="6"/>
      <c r="E187" s="6"/>
      <c r="F187" s="6"/>
      <c r="G187" s="6"/>
      <c r="H187" s="6"/>
      <c r="I187" s="6"/>
      <c r="J187" s="6"/>
      <c r="K187" s="6"/>
      <c r="L187" s="6"/>
      <c r="M187" s="6"/>
      <c r="N187" s="6"/>
      <c r="O187" s="6"/>
      <c r="P187" s="6"/>
      <c r="Q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row>
    <row r="188" spans="2:70" x14ac:dyDescent="0.3">
      <c r="B188" s="6"/>
      <c r="C188" s="6"/>
      <c r="D188" s="6"/>
      <c r="E188" s="6"/>
      <c r="F188" s="6"/>
      <c r="G188" s="6"/>
      <c r="H188" s="6"/>
      <c r="I188" s="6"/>
      <c r="J188" s="6"/>
      <c r="K188" s="6"/>
      <c r="L188" s="6"/>
      <c r="M188" s="6"/>
      <c r="N188" s="6"/>
      <c r="O188" s="6"/>
      <c r="P188" s="6"/>
      <c r="Q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row>
    <row r="189" spans="2:70" x14ac:dyDescent="0.3">
      <c r="B189" s="6"/>
      <c r="C189" s="6"/>
      <c r="D189" s="6"/>
      <c r="E189" s="6"/>
      <c r="F189" s="6"/>
      <c r="G189" s="6"/>
      <c r="H189" s="6"/>
      <c r="I189" s="6"/>
      <c r="J189" s="6"/>
      <c r="K189" s="6"/>
      <c r="L189" s="6"/>
      <c r="M189" s="6"/>
      <c r="N189" s="6"/>
      <c r="O189" s="6"/>
      <c r="P189" s="6"/>
      <c r="Q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row>
    <row r="190" spans="2:70" x14ac:dyDescent="0.3">
      <c r="B190" s="6"/>
      <c r="C190" s="6"/>
      <c r="D190" s="6"/>
      <c r="E190" s="6"/>
      <c r="F190" s="6"/>
      <c r="G190" s="6"/>
      <c r="H190" s="6"/>
      <c r="I190" s="6"/>
      <c r="J190" s="6"/>
      <c r="K190" s="6"/>
      <c r="L190" s="6"/>
      <c r="M190" s="6"/>
      <c r="N190" s="6"/>
      <c r="O190" s="6"/>
      <c r="P190" s="6"/>
      <c r="Q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row>
    <row r="191" spans="2:70" x14ac:dyDescent="0.3">
      <c r="B191" s="6"/>
      <c r="C191" s="6"/>
      <c r="D191" s="6"/>
      <c r="E191" s="6"/>
      <c r="F191" s="6"/>
      <c r="G191" s="6"/>
      <c r="H191" s="6"/>
      <c r="I191" s="6"/>
      <c r="J191" s="6"/>
      <c r="K191" s="6"/>
      <c r="L191" s="6"/>
      <c r="M191" s="6"/>
      <c r="N191" s="6"/>
      <c r="O191" s="6"/>
      <c r="P191" s="6"/>
      <c r="Q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row>
    <row r="192" spans="2:70" x14ac:dyDescent="0.3">
      <c r="B192" s="6"/>
      <c r="C192" s="6"/>
      <c r="D192" s="6"/>
      <c r="E192" s="6"/>
      <c r="F192" s="6"/>
      <c r="G192" s="6"/>
      <c r="H192" s="6"/>
      <c r="I192" s="6"/>
      <c r="J192" s="6"/>
      <c r="K192" s="6"/>
      <c r="L192" s="6"/>
      <c r="M192" s="6"/>
      <c r="N192" s="6"/>
      <c r="O192" s="6"/>
      <c r="P192" s="6"/>
      <c r="Q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row>
    <row r="193" spans="2:70" x14ac:dyDescent="0.3">
      <c r="B193" s="6"/>
      <c r="C193" s="6"/>
      <c r="D193" s="6"/>
      <c r="E193" s="6"/>
      <c r="F193" s="6"/>
      <c r="G193" s="6"/>
      <c r="H193" s="6"/>
      <c r="I193" s="6"/>
      <c r="J193" s="6"/>
      <c r="K193" s="6"/>
      <c r="L193" s="6"/>
      <c r="M193" s="6"/>
      <c r="N193" s="6"/>
      <c r="O193" s="6"/>
      <c r="P193" s="6"/>
      <c r="Q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row>
    <row r="194" spans="2:70" x14ac:dyDescent="0.3">
      <c r="B194" s="6"/>
      <c r="C194" s="6"/>
      <c r="D194" s="6"/>
      <c r="E194" s="6"/>
      <c r="F194" s="6"/>
      <c r="G194" s="6"/>
      <c r="H194" s="6"/>
      <c r="I194" s="6"/>
      <c r="J194" s="6"/>
      <c r="K194" s="6"/>
      <c r="L194" s="6"/>
      <c r="M194" s="6"/>
      <c r="N194" s="6"/>
      <c r="O194" s="6"/>
      <c r="P194" s="6"/>
      <c r="Q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row>
    <row r="195" spans="2:70" x14ac:dyDescent="0.3">
      <c r="B195" s="6"/>
      <c r="C195" s="6"/>
      <c r="D195" s="6"/>
      <c r="E195" s="6"/>
      <c r="F195" s="6"/>
      <c r="G195" s="6"/>
      <c r="H195" s="6"/>
      <c r="I195" s="6"/>
      <c r="J195" s="6"/>
      <c r="K195" s="6"/>
      <c r="L195" s="6"/>
      <c r="M195" s="6"/>
      <c r="N195" s="6"/>
      <c r="O195" s="6"/>
      <c r="P195" s="6"/>
      <c r="Q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row>
    <row r="196" spans="2:70" x14ac:dyDescent="0.3">
      <c r="B196" s="6"/>
      <c r="C196" s="6"/>
      <c r="D196" s="6"/>
      <c r="E196" s="6"/>
      <c r="F196" s="6"/>
      <c r="G196" s="6"/>
      <c r="H196" s="6"/>
      <c r="I196" s="6"/>
      <c r="J196" s="6"/>
      <c r="K196" s="6"/>
      <c r="L196" s="6"/>
      <c r="M196" s="6"/>
      <c r="N196" s="6"/>
      <c r="O196" s="6"/>
      <c r="P196" s="6"/>
      <c r="Q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row>
    <row r="197" spans="2:70" x14ac:dyDescent="0.3">
      <c r="B197" s="6"/>
      <c r="C197" s="6"/>
      <c r="D197" s="6"/>
      <c r="E197" s="6"/>
      <c r="F197" s="6"/>
      <c r="G197" s="6"/>
      <c r="H197" s="6"/>
      <c r="I197" s="6"/>
      <c r="J197" s="6"/>
      <c r="K197" s="6"/>
      <c r="L197" s="6"/>
      <c r="M197" s="6"/>
      <c r="N197" s="6"/>
      <c r="O197" s="6"/>
      <c r="P197" s="6"/>
      <c r="Q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row>
    <row r="198" spans="2:70" x14ac:dyDescent="0.3">
      <c r="B198" s="6"/>
      <c r="C198" s="6"/>
      <c r="D198" s="6"/>
      <c r="E198" s="6"/>
      <c r="F198" s="6"/>
      <c r="G198" s="6"/>
      <c r="H198" s="6"/>
      <c r="I198" s="6"/>
      <c r="J198" s="6"/>
      <c r="K198" s="6"/>
      <c r="L198" s="6"/>
      <c r="M198" s="6"/>
      <c r="N198" s="6"/>
      <c r="O198" s="6"/>
      <c r="P198" s="6"/>
      <c r="Q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row>
    <row r="199" spans="2:70" x14ac:dyDescent="0.3">
      <c r="B199" s="6"/>
      <c r="C199" s="6"/>
      <c r="D199" s="6"/>
      <c r="E199" s="6"/>
      <c r="F199" s="6"/>
      <c r="G199" s="6"/>
      <c r="H199" s="6"/>
      <c r="I199" s="6"/>
      <c r="J199" s="6"/>
      <c r="K199" s="6"/>
      <c r="L199" s="6"/>
      <c r="M199" s="6"/>
      <c r="N199" s="6"/>
      <c r="O199" s="6"/>
      <c r="P199" s="6"/>
      <c r="Q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row>
    <row r="200" spans="2:70" x14ac:dyDescent="0.3">
      <c r="B200" s="6"/>
      <c r="C200" s="6"/>
      <c r="D200" s="6"/>
      <c r="E200" s="6"/>
      <c r="F200" s="6"/>
      <c r="G200" s="6"/>
      <c r="H200" s="6"/>
      <c r="I200" s="6"/>
      <c r="J200" s="6"/>
      <c r="K200" s="6"/>
      <c r="L200" s="6"/>
      <c r="M200" s="6"/>
      <c r="N200" s="6"/>
      <c r="O200" s="6"/>
      <c r="P200" s="6"/>
      <c r="Q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row>
    <row r="201" spans="2:70" x14ac:dyDescent="0.3">
      <c r="B201" s="6"/>
      <c r="C201" s="6"/>
      <c r="D201" s="6"/>
      <c r="E201" s="6"/>
      <c r="F201" s="6"/>
      <c r="G201" s="6"/>
      <c r="H201" s="6"/>
      <c r="I201" s="6"/>
      <c r="J201" s="6"/>
      <c r="K201" s="6"/>
      <c r="L201" s="6"/>
      <c r="M201" s="6"/>
      <c r="N201" s="6"/>
      <c r="O201" s="6"/>
      <c r="P201" s="6"/>
      <c r="Q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row>
    <row r="202" spans="2:70" x14ac:dyDescent="0.3">
      <c r="B202" s="6"/>
      <c r="C202" s="6"/>
      <c r="D202" s="6"/>
      <c r="E202" s="6"/>
      <c r="F202" s="6"/>
      <c r="G202" s="6"/>
      <c r="H202" s="6"/>
      <c r="I202" s="6"/>
      <c r="J202" s="6"/>
      <c r="K202" s="6"/>
      <c r="L202" s="6"/>
      <c r="M202" s="6"/>
      <c r="N202" s="6"/>
      <c r="O202" s="6"/>
      <c r="P202" s="6"/>
      <c r="Q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row>
    <row r="203" spans="2:70" x14ac:dyDescent="0.3">
      <c r="B203" s="6"/>
      <c r="C203" s="6"/>
      <c r="D203" s="6"/>
      <c r="E203" s="6"/>
      <c r="F203" s="6"/>
      <c r="G203" s="6"/>
      <c r="H203" s="6"/>
      <c r="I203" s="6"/>
      <c r="J203" s="6"/>
      <c r="K203" s="6"/>
      <c r="L203" s="6"/>
      <c r="M203" s="6"/>
      <c r="N203" s="6"/>
      <c r="O203" s="6"/>
      <c r="P203" s="6"/>
      <c r="Q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row>
    <row r="204" spans="2:70" x14ac:dyDescent="0.3">
      <c r="B204" s="6"/>
      <c r="C204" s="6"/>
      <c r="D204" s="6"/>
      <c r="E204" s="6"/>
      <c r="F204" s="6"/>
      <c r="G204" s="6"/>
      <c r="H204" s="6"/>
      <c r="I204" s="6"/>
      <c r="J204" s="6"/>
      <c r="K204" s="6"/>
      <c r="L204" s="6"/>
      <c r="M204" s="6"/>
      <c r="N204" s="6"/>
      <c r="O204" s="6"/>
      <c r="P204" s="6"/>
      <c r="Q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row>
    <row r="205" spans="2:70" x14ac:dyDescent="0.3">
      <c r="B205" s="6"/>
      <c r="C205" s="6"/>
      <c r="D205" s="6"/>
      <c r="E205" s="6"/>
      <c r="F205" s="6"/>
      <c r="G205" s="6"/>
      <c r="H205" s="6"/>
      <c r="I205" s="6"/>
      <c r="J205" s="6"/>
      <c r="K205" s="6"/>
      <c r="L205" s="6"/>
      <c r="M205" s="6"/>
      <c r="N205" s="6"/>
      <c r="O205" s="6"/>
      <c r="P205" s="6"/>
      <c r="Q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row>
    <row r="206" spans="2:70" x14ac:dyDescent="0.3">
      <c r="B206" s="6"/>
      <c r="C206" s="6"/>
      <c r="D206" s="6"/>
      <c r="E206" s="6"/>
      <c r="F206" s="6"/>
      <c r="G206" s="6"/>
      <c r="H206" s="6"/>
      <c r="I206" s="6"/>
      <c r="J206" s="6"/>
      <c r="K206" s="6"/>
      <c r="L206" s="6"/>
      <c r="M206" s="6"/>
      <c r="N206" s="6"/>
      <c r="O206" s="6"/>
      <c r="P206" s="6"/>
      <c r="Q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row>
    <row r="207" spans="2:70" x14ac:dyDescent="0.3">
      <c r="B207" s="6"/>
      <c r="C207" s="6"/>
      <c r="D207" s="6"/>
      <c r="E207" s="6"/>
      <c r="F207" s="6"/>
      <c r="G207" s="6"/>
      <c r="H207" s="6"/>
      <c r="I207" s="6"/>
      <c r="J207" s="6"/>
      <c r="K207" s="6"/>
      <c r="L207" s="6"/>
      <c r="M207" s="6"/>
      <c r="N207" s="6"/>
      <c r="O207" s="6"/>
      <c r="P207" s="6"/>
      <c r="Q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row>
    <row r="208" spans="2:70" x14ac:dyDescent="0.3">
      <c r="B208" s="6"/>
      <c r="C208" s="6"/>
      <c r="D208" s="6"/>
      <c r="E208" s="6"/>
      <c r="F208" s="6"/>
      <c r="G208" s="6"/>
      <c r="H208" s="6"/>
      <c r="I208" s="6"/>
      <c r="J208" s="6"/>
      <c r="K208" s="6"/>
      <c r="L208" s="6"/>
      <c r="M208" s="6"/>
      <c r="N208" s="6"/>
      <c r="O208" s="6"/>
      <c r="P208" s="6"/>
      <c r="Q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row>
    <row r="209" spans="1:119" x14ac:dyDescent="0.3">
      <c r="B209" s="6"/>
      <c r="C209" s="6"/>
      <c r="D209" s="6"/>
      <c r="E209" s="6"/>
      <c r="F209" s="6"/>
      <c r="G209" s="6"/>
      <c r="H209" s="6"/>
      <c r="I209" s="6"/>
      <c r="J209" s="6"/>
      <c r="K209" s="6"/>
      <c r="L209" s="6"/>
      <c r="M209" s="6"/>
      <c r="N209" s="6"/>
      <c r="O209" s="6"/>
      <c r="P209" s="6"/>
      <c r="Q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row>
    <row r="211" spans="1:119" x14ac:dyDescent="0.3">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row>
    <row r="212" spans="1:119" x14ac:dyDescent="0.3">
      <c r="A212" s="9" t="s">
        <v>135</v>
      </c>
      <c r="B212" s="6">
        <v>0</v>
      </c>
      <c r="C212" s="6">
        <v>0</v>
      </c>
      <c r="D212" s="6">
        <v>0</v>
      </c>
      <c r="E212" s="6">
        <v>0</v>
      </c>
      <c r="F212" s="6">
        <v>0</v>
      </c>
      <c r="G212" s="6">
        <v>0</v>
      </c>
      <c r="H212" s="6">
        <v>0</v>
      </c>
      <c r="I212" s="6">
        <v>0</v>
      </c>
      <c r="J212" s="6">
        <v>0</v>
      </c>
      <c r="K212" s="6">
        <v>0</v>
      </c>
      <c r="L212" s="6">
        <v>0</v>
      </c>
      <c r="M212" s="6">
        <v>0</v>
      </c>
      <c r="N212" s="6">
        <v>0</v>
      </c>
      <c r="O212" s="6">
        <v>0</v>
      </c>
      <c r="P212" s="6">
        <v>0</v>
      </c>
      <c r="Q212" s="6">
        <v>0</v>
      </c>
      <c r="R212" s="6">
        <v>0</v>
      </c>
      <c r="S212" s="6">
        <v>0</v>
      </c>
      <c r="T212" s="6">
        <v>0</v>
      </c>
      <c r="U212" s="6">
        <v>0</v>
      </c>
      <c r="V212" s="6">
        <v>0</v>
      </c>
      <c r="W212" s="6">
        <v>0</v>
      </c>
      <c r="X212" s="6">
        <v>0</v>
      </c>
      <c r="Y212" s="6">
        <v>0</v>
      </c>
      <c r="Z212" s="6">
        <v>0</v>
      </c>
      <c r="AA212" s="6">
        <v>0</v>
      </c>
      <c r="AB212" s="6">
        <v>0</v>
      </c>
      <c r="AC212" s="6">
        <v>0</v>
      </c>
      <c r="AD212" s="6">
        <v>0</v>
      </c>
      <c r="AE212" s="6">
        <v>0</v>
      </c>
      <c r="AF212" s="6">
        <v>0</v>
      </c>
      <c r="AG212" s="6">
        <v>0</v>
      </c>
      <c r="AH212" s="6">
        <v>0</v>
      </c>
      <c r="AI212" s="6">
        <v>0</v>
      </c>
      <c r="AJ212" s="6">
        <v>0</v>
      </c>
      <c r="AK212" s="6">
        <v>0</v>
      </c>
      <c r="AL212" s="6">
        <v>0</v>
      </c>
      <c r="AM212" s="6">
        <v>0</v>
      </c>
      <c r="AN212" s="6">
        <v>0</v>
      </c>
      <c r="AO212" s="6">
        <v>0</v>
      </c>
      <c r="AP212" s="6">
        <v>0</v>
      </c>
      <c r="AQ212" s="6">
        <v>0</v>
      </c>
      <c r="AR212" s="6">
        <v>0</v>
      </c>
      <c r="AS212" s="6">
        <v>0</v>
      </c>
      <c r="AT212" s="6">
        <v>0</v>
      </c>
      <c r="AU212" s="6">
        <v>0</v>
      </c>
      <c r="AV212" s="6">
        <v>0</v>
      </c>
      <c r="AW212" s="6">
        <v>0</v>
      </c>
      <c r="AX212" s="6">
        <v>0</v>
      </c>
      <c r="AY212" s="6">
        <v>0</v>
      </c>
      <c r="AZ212" s="6">
        <v>0</v>
      </c>
      <c r="BA212" s="6">
        <v>0</v>
      </c>
      <c r="BB212" s="6">
        <v>0</v>
      </c>
      <c r="BC212" s="6">
        <v>0</v>
      </c>
      <c r="BD212" s="6">
        <v>0</v>
      </c>
      <c r="BE212" s="6">
        <v>0</v>
      </c>
      <c r="BF212" s="6">
        <v>0</v>
      </c>
      <c r="BG212" s="6">
        <v>0</v>
      </c>
      <c r="BH212" s="6">
        <v>0</v>
      </c>
      <c r="BI212" s="6">
        <v>0</v>
      </c>
      <c r="BJ212" s="6">
        <v>0</v>
      </c>
      <c r="BK212" s="6">
        <v>0</v>
      </c>
      <c r="BL212" s="6">
        <v>0</v>
      </c>
      <c r="BM212" s="6">
        <v>0</v>
      </c>
      <c r="BN212" s="6">
        <v>0</v>
      </c>
      <c r="BO212" s="6">
        <v>0</v>
      </c>
      <c r="BP212" s="6">
        <v>0</v>
      </c>
      <c r="BQ212" s="6">
        <v>0</v>
      </c>
      <c r="BR212" s="6">
        <v>0</v>
      </c>
    </row>
    <row r="213" spans="1:119" x14ac:dyDescent="0.3">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row>
    <row r="215" spans="1:119" x14ac:dyDescent="0.3">
      <c r="A215" s="1" t="s">
        <v>136</v>
      </c>
    </row>
    <row r="216" spans="1:119" x14ac:dyDescent="0.3">
      <c r="A216" t="s">
        <v>1</v>
      </c>
      <c r="B216" t="s">
        <v>2</v>
      </c>
      <c r="C216" t="s">
        <v>3</v>
      </c>
      <c r="D216" t="s">
        <v>4</v>
      </c>
      <c r="E216" t="s">
        <v>5</v>
      </c>
      <c r="F216" t="s">
        <v>6</v>
      </c>
      <c r="G216" t="s">
        <v>7</v>
      </c>
      <c r="H216" t="s">
        <v>8</v>
      </c>
      <c r="I216" t="s">
        <v>9</v>
      </c>
      <c r="J216" t="s">
        <v>10</v>
      </c>
      <c r="K216" t="s">
        <v>11</v>
      </c>
      <c r="L216" t="s">
        <v>12</v>
      </c>
      <c r="M216" t="s">
        <v>13</v>
      </c>
      <c r="N216" t="s">
        <v>14</v>
      </c>
      <c r="O216" t="s">
        <v>15</v>
      </c>
      <c r="P216" t="s">
        <v>15</v>
      </c>
      <c r="Q216" t="s">
        <v>16</v>
      </c>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row>
    <row r="217" spans="1:119" x14ac:dyDescent="0.3">
      <c r="A217" t="s">
        <v>137</v>
      </c>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row>
    <row r="218" spans="1:119" x14ac:dyDescent="0.3">
      <c r="A218" t="s">
        <v>138</v>
      </c>
      <c r="B218">
        <v>3206646</v>
      </c>
      <c r="C218">
        <v>2148921</v>
      </c>
      <c r="D218">
        <v>1281324</v>
      </c>
      <c r="E218">
        <v>372213</v>
      </c>
      <c r="F218">
        <v>3255831</v>
      </c>
      <c r="G218">
        <v>2020279</v>
      </c>
      <c r="H218">
        <v>1296587</v>
      </c>
      <c r="I218">
        <v>312375</v>
      </c>
      <c r="J218">
        <v>2195750</v>
      </c>
      <c r="K218">
        <v>1219589</v>
      </c>
      <c r="L218">
        <v>882606.72</v>
      </c>
      <c r="M218">
        <v>762249</v>
      </c>
      <c r="N218">
        <v>6212044.5300000003</v>
      </c>
      <c r="O218">
        <v>4884032.63</v>
      </c>
      <c r="P218">
        <v>4884032.63</v>
      </c>
      <c r="Q218">
        <v>5209301.3899999997</v>
      </c>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row>
    <row r="219" spans="1:119" x14ac:dyDescent="0.3">
      <c r="A219" t="s">
        <v>139</v>
      </c>
      <c r="B219">
        <v>134768</v>
      </c>
      <c r="C219">
        <v>100126</v>
      </c>
      <c r="D219">
        <v>65528</v>
      </c>
      <c r="E219">
        <v>32804</v>
      </c>
      <c r="F219">
        <v>141541</v>
      </c>
      <c r="G219">
        <v>106606</v>
      </c>
      <c r="H219">
        <v>70272</v>
      </c>
      <c r="I219">
        <v>33837</v>
      </c>
      <c r="J219">
        <v>144389</v>
      </c>
      <c r="K219">
        <v>109838</v>
      </c>
      <c r="L219">
        <v>73679.95</v>
      </c>
      <c r="M219">
        <v>37418</v>
      </c>
      <c r="N219">
        <v>138217.42000000001</v>
      </c>
      <c r="O219">
        <v>104317.34</v>
      </c>
      <c r="P219">
        <v>104317.34</v>
      </c>
      <c r="Q219">
        <v>141307.42000000001</v>
      </c>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row>
    <row r="220" spans="1:119" x14ac:dyDescent="0.3">
      <c r="A220" t="s">
        <v>140</v>
      </c>
      <c r="B220">
        <v>0</v>
      </c>
      <c r="C220">
        <v>0</v>
      </c>
      <c r="D220">
        <v>0</v>
      </c>
      <c r="E220">
        <v>0</v>
      </c>
      <c r="F220">
        <v>0</v>
      </c>
      <c r="G220">
        <v>0</v>
      </c>
      <c r="H220">
        <v>0</v>
      </c>
      <c r="I220">
        <v>0</v>
      </c>
      <c r="J220">
        <v>144389</v>
      </c>
      <c r="K220">
        <v>0</v>
      </c>
      <c r="L220">
        <v>73679.95</v>
      </c>
      <c r="M220">
        <v>37418</v>
      </c>
      <c r="N220">
        <v>0</v>
      </c>
      <c r="O220">
        <v>0</v>
      </c>
      <c r="P220">
        <v>0</v>
      </c>
      <c r="Q220">
        <v>0</v>
      </c>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row>
    <row r="221" spans="1:119" x14ac:dyDescent="0.3">
      <c r="A221" t="s">
        <v>112</v>
      </c>
      <c r="B221">
        <v>4049169</v>
      </c>
      <c r="C221">
        <v>3189495</v>
      </c>
      <c r="D221">
        <v>2141587</v>
      </c>
      <c r="E221">
        <v>1057808</v>
      </c>
      <c r="F221">
        <v>4765029</v>
      </c>
      <c r="G221">
        <v>3653422</v>
      </c>
      <c r="H221">
        <v>2467440</v>
      </c>
      <c r="I221">
        <v>1253176</v>
      </c>
      <c r="J221">
        <v>5199147</v>
      </c>
      <c r="K221">
        <v>4058590</v>
      </c>
      <c r="L221">
        <v>2794354.92</v>
      </c>
      <c r="M221">
        <v>1297584</v>
      </c>
      <c r="N221">
        <v>134165.5</v>
      </c>
      <c r="O221">
        <v>209382.87</v>
      </c>
      <c r="P221">
        <v>209382.87</v>
      </c>
      <c r="Q221">
        <v>-159976.81</v>
      </c>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row>
    <row r="222" spans="1:119" x14ac:dyDescent="0.3">
      <c r="A222" t="s">
        <v>141</v>
      </c>
      <c r="B222">
        <v>0</v>
      </c>
      <c r="C222">
        <v>0</v>
      </c>
      <c r="D222">
        <v>0</v>
      </c>
      <c r="E222">
        <v>0</v>
      </c>
      <c r="F222">
        <v>0</v>
      </c>
      <c r="G222">
        <v>0</v>
      </c>
      <c r="H222">
        <v>0</v>
      </c>
      <c r="I222">
        <v>0</v>
      </c>
      <c r="J222">
        <v>0</v>
      </c>
      <c r="K222">
        <v>0</v>
      </c>
      <c r="L222">
        <v>0</v>
      </c>
      <c r="M222">
        <v>0</v>
      </c>
      <c r="N222">
        <v>-3991.6</v>
      </c>
      <c r="O222">
        <v>-3944.98</v>
      </c>
      <c r="P222">
        <v>-3944.98</v>
      </c>
      <c r="Q222">
        <v>30309.03</v>
      </c>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row>
    <row r="223" spans="1:119" x14ac:dyDescent="0.3">
      <c r="A223" t="s">
        <v>142</v>
      </c>
      <c r="B223">
        <v>0</v>
      </c>
      <c r="C223">
        <v>0</v>
      </c>
      <c r="D223">
        <v>0</v>
      </c>
      <c r="E223">
        <v>0</v>
      </c>
      <c r="F223">
        <v>21421</v>
      </c>
      <c r="G223">
        <v>879</v>
      </c>
      <c r="H223">
        <v>0</v>
      </c>
      <c r="I223">
        <v>0</v>
      </c>
      <c r="J223">
        <v>0</v>
      </c>
      <c r="K223">
        <v>0</v>
      </c>
      <c r="L223">
        <v>0</v>
      </c>
      <c r="M223">
        <v>0</v>
      </c>
      <c r="N223">
        <v>0</v>
      </c>
      <c r="O223">
        <v>0</v>
      </c>
      <c r="P223">
        <v>0</v>
      </c>
      <c r="Q223">
        <v>0</v>
      </c>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row>
    <row r="224" spans="1:119" x14ac:dyDescent="0.3">
      <c r="A224" t="s">
        <v>143</v>
      </c>
      <c r="B224">
        <v>-2502</v>
      </c>
      <c r="C224">
        <v>11</v>
      </c>
      <c r="D224">
        <v>108</v>
      </c>
      <c r="E224">
        <v>0</v>
      </c>
      <c r="F224">
        <v>-16589</v>
      </c>
      <c r="G224">
        <v>-96</v>
      </c>
      <c r="H224">
        <v>0</v>
      </c>
      <c r="I224">
        <v>0</v>
      </c>
      <c r="J224">
        <v>-3430</v>
      </c>
      <c r="K224">
        <v>-3430</v>
      </c>
      <c r="L224">
        <v>0</v>
      </c>
      <c r="M224">
        <v>0</v>
      </c>
      <c r="N224">
        <v>-2673.98</v>
      </c>
      <c r="O224">
        <v>-155.30000000000001</v>
      </c>
      <c r="P224">
        <v>-155.30000000000001</v>
      </c>
      <c r="Q224">
        <v>-13374.67</v>
      </c>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row>
    <row r="225" spans="1:56" x14ac:dyDescent="0.3">
      <c r="A225" t="s">
        <v>144</v>
      </c>
      <c r="B225">
        <v>-2502</v>
      </c>
      <c r="C225">
        <v>11</v>
      </c>
      <c r="D225">
        <v>0</v>
      </c>
      <c r="E225">
        <v>0</v>
      </c>
      <c r="F225">
        <v>-16589</v>
      </c>
      <c r="G225">
        <v>-96</v>
      </c>
      <c r="H225">
        <v>0</v>
      </c>
      <c r="I225">
        <v>0</v>
      </c>
      <c r="J225">
        <v>-3430</v>
      </c>
      <c r="K225">
        <v>-3430</v>
      </c>
      <c r="L225">
        <v>0</v>
      </c>
      <c r="M225">
        <v>0</v>
      </c>
      <c r="N225">
        <v>-2673.98</v>
      </c>
      <c r="O225">
        <v>-155.30000000000001</v>
      </c>
      <c r="P225">
        <v>-155.30000000000001</v>
      </c>
      <c r="Q225">
        <v>-13374.67</v>
      </c>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row>
    <row r="226" spans="1:56" x14ac:dyDescent="0.3">
      <c r="A226" t="s">
        <v>145</v>
      </c>
      <c r="B226">
        <v>0</v>
      </c>
      <c r="C226">
        <v>0</v>
      </c>
      <c r="D226">
        <v>0</v>
      </c>
      <c r="E226">
        <v>0</v>
      </c>
      <c r="F226">
        <v>0</v>
      </c>
      <c r="G226">
        <v>0</v>
      </c>
      <c r="H226">
        <v>0</v>
      </c>
      <c r="I226">
        <v>0</v>
      </c>
      <c r="J226">
        <v>0</v>
      </c>
      <c r="K226">
        <v>0</v>
      </c>
      <c r="L226">
        <v>0</v>
      </c>
      <c r="M226">
        <v>0</v>
      </c>
      <c r="N226">
        <v>0.72</v>
      </c>
      <c r="O226">
        <v>0.62</v>
      </c>
      <c r="P226">
        <v>0.62</v>
      </c>
      <c r="Q226">
        <v>0.6</v>
      </c>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row>
    <row r="227" spans="1:56" x14ac:dyDescent="0.3">
      <c r="A227" t="s">
        <v>146</v>
      </c>
      <c r="B227">
        <v>0</v>
      </c>
      <c r="C227">
        <v>0</v>
      </c>
      <c r="D227">
        <v>0</v>
      </c>
      <c r="E227">
        <v>0</v>
      </c>
      <c r="F227">
        <v>0</v>
      </c>
      <c r="G227">
        <v>0</v>
      </c>
      <c r="H227">
        <v>0</v>
      </c>
      <c r="I227">
        <v>0</v>
      </c>
      <c r="J227">
        <v>0</v>
      </c>
      <c r="K227">
        <v>0</v>
      </c>
      <c r="L227">
        <v>0</v>
      </c>
      <c r="M227">
        <v>0</v>
      </c>
      <c r="N227">
        <v>0.72</v>
      </c>
      <c r="O227">
        <v>0.62</v>
      </c>
      <c r="P227">
        <v>0.62</v>
      </c>
      <c r="Q227">
        <v>0.6</v>
      </c>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row>
    <row r="228" spans="1:56" x14ac:dyDescent="0.3">
      <c r="A228" t="s">
        <v>147</v>
      </c>
      <c r="B228">
        <v>0</v>
      </c>
      <c r="C228">
        <v>0</v>
      </c>
      <c r="D228">
        <v>0</v>
      </c>
      <c r="E228">
        <v>0</v>
      </c>
      <c r="F228">
        <v>0</v>
      </c>
      <c r="G228">
        <v>0</v>
      </c>
      <c r="H228">
        <v>0</v>
      </c>
      <c r="I228">
        <v>0</v>
      </c>
      <c r="J228">
        <v>0</v>
      </c>
      <c r="K228">
        <v>0</v>
      </c>
      <c r="L228">
        <v>-2128.59</v>
      </c>
      <c r="M228">
        <v>0</v>
      </c>
      <c r="N228">
        <v>0</v>
      </c>
      <c r="O228">
        <v>0</v>
      </c>
      <c r="P228">
        <v>0</v>
      </c>
      <c r="Q228">
        <v>0</v>
      </c>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row>
    <row r="229" spans="1:56" x14ac:dyDescent="0.3">
      <c r="A229" t="s">
        <v>148</v>
      </c>
      <c r="B229">
        <v>32632</v>
      </c>
      <c r="C229">
        <v>7370</v>
      </c>
      <c r="D229">
        <v>17682</v>
      </c>
      <c r="E229">
        <v>10833</v>
      </c>
      <c r="F229">
        <v>0</v>
      </c>
      <c r="G229">
        <v>0</v>
      </c>
      <c r="H229">
        <v>8690</v>
      </c>
      <c r="I229">
        <v>385</v>
      </c>
      <c r="J229">
        <v>-10355</v>
      </c>
      <c r="K229">
        <v>-7173</v>
      </c>
      <c r="L229">
        <v>0</v>
      </c>
      <c r="M229">
        <v>-12046</v>
      </c>
      <c r="N229">
        <v>0</v>
      </c>
      <c r="O229">
        <v>0</v>
      </c>
      <c r="P229">
        <v>0</v>
      </c>
      <c r="Q229">
        <v>-20496.669999999998</v>
      </c>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row>
    <row r="230" spans="1:56" x14ac:dyDescent="0.3">
      <c r="A230" t="s">
        <v>149</v>
      </c>
      <c r="B230">
        <v>0</v>
      </c>
      <c r="C230">
        <v>0</v>
      </c>
      <c r="D230">
        <v>0</v>
      </c>
      <c r="E230">
        <v>0</v>
      </c>
      <c r="F230">
        <v>0</v>
      </c>
      <c r="G230">
        <v>0</v>
      </c>
      <c r="H230">
        <v>0</v>
      </c>
      <c r="I230">
        <v>0</v>
      </c>
      <c r="J230">
        <v>0</v>
      </c>
      <c r="K230">
        <v>0</v>
      </c>
      <c r="L230">
        <v>0</v>
      </c>
      <c r="M230">
        <v>0</v>
      </c>
      <c r="N230">
        <v>-24688.41</v>
      </c>
      <c r="O230">
        <v>-9486.2199999999993</v>
      </c>
      <c r="P230">
        <v>-9486.2199999999993</v>
      </c>
      <c r="Q230">
        <v>0</v>
      </c>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row>
    <row r="231" spans="1:56" x14ac:dyDescent="0.3">
      <c r="A231" t="s">
        <v>100</v>
      </c>
      <c r="B231">
        <v>-7201713</v>
      </c>
      <c r="C231">
        <v>-5376833</v>
      </c>
      <c r="D231">
        <v>-3521284</v>
      </c>
      <c r="E231">
        <v>-1530809</v>
      </c>
      <c r="F231">
        <v>-7010419</v>
      </c>
      <c r="G231">
        <v>-5054446</v>
      </c>
      <c r="H231">
        <v>-3238528</v>
      </c>
      <c r="I231">
        <v>-1520492</v>
      </c>
      <c r="J231">
        <v>-6472889</v>
      </c>
      <c r="K231">
        <v>-5102820</v>
      </c>
      <c r="L231">
        <v>-3435024.53</v>
      </c>
      <c r="M231">
        <v>-1911825</v>
      </c>
      <c r="N231">
        <v>225368.65</v>
      </c>
      <c r="O231">
        <v>110831.64</v>
      </c>
      <c r="P231">
        <v>110831.64</v>
      </c>
      <c r="Q231">
        <v>-35507.47</v>
      </c>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row>
    <row r="232" spans="1:56" x14ac:dyDescent="0.3">
      <c r="A232" t="s">
        <v>150</v>
      </c>
      <c r="B232">
        <v>0</v>
      </c>
      <c r="C232">
        <v>0</v>
      </c>
      <c r="D232">
        <v>0</v>
      </c>
      <c r="E232">
        <v>0</v>
      </c>
      <c r="F232">
        <v>0</v>
      </c>
      <c r="G232">
        <v>0</v>
      </c>
      <c r="H232">
        <v>0</v>
      </c>
      <c r="I232">
        <v>0</v>
      </c>
      <c r="J232">
        <v>-6472889</v>
      </c>
      <c r="K232">
        <v>-3159473</v>
      </c>
      <c r="L232">
        <v>-3435024.53</v>
      </c>
      <c r="M232">
        <v>-1911825</v>
      </c>
      <c r="N232">
        <v>2098863.39</v>
      </c>
      <c r="O232">
        <v>1493971.87</v>
      </c>
      <c r="P232">
        <v>1493971.87</v>
      </c>
      <c r="Q232">
        <v>1765749.94</v>
      </c>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row>
    <row r="233" spans="1:56" x14ac:dyDescent="0.3">
      <c r="A233" t="s">
        <v>151</v>
      </c>
      <c r="B233">
        <v>0</v>
      </c>
      <c r="C233">
        <v>0</v>
      </c>
      <c r="D233">
        <v>0</v>
      </c>
      <c r="E233">
        <v>0</v>
      </c>
      <c r="F233">
        <v>0</v>
      </c>
      <c r="G233">
        <v>0</v>
      </c>
      <c r="H233">
        <v>0</v>
      </c>
      <c r="I233">
        <v>0</v>
      </c>
      <c r="J233">
        <v>0</v>
      </c>
      <c r="K233">
        <v>-1943347</v>
      </c>
      <c r="L233">
        <v>0</v>
      </c>
      <c r="M233">
        <v>0</v>
      </c>
      <c r="N233">
        <v>-1873494.75</v>
      </c>
      <c r="O233">
        <v>-1383140.24</v>
      </c>
      <c r="P233">
        <v>-1383140.24</v>
      </c>
      <c r="Q233">
        <v>-1801257.41</v>
      </c>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row>
    <row r="234" spans="1:56" x14ac:dyDescent="0.3">
      <c r="A234" t="s">
        <v>152</v>
      </c>
      <c r="B234">
        <v>-97906</v>
      </c>
      <c r="C234">
        <v>-2350</v>
      </c>
      <c r="D234">
        <v>-2350</v>
      </c>
      <c r="E234">
        <v>0</v>
      </c>
      <c r="F234">
        <v>-14338</v>
      </c>
      <c r="G234">
        <v>-1863</v>
      </c>
      <c r="H234">
        <v>-1810</v>
      </c>
      <c r="I234">
        <v>-39</v>
      </c>
      <c r="J234">
        <v>11936</v>
      </c>
      <c r="K234">
        <v>35810</v>
      </c>
      <c r="L234">
        <v>35809.5</v>
      </c>
      <c r="M234">
        <v>35809</v>
      </c>
      <c r="N234">
        <v>0</v>
      </c>
      <c r="O234">
        <v>35809.5</v>
      </c>
      <c r="P234">
        <v>35809.5</v>
      </c>
      <c r="Q234">
        <v>6633.81</v>
      </c>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row>
    <row r="235" spans="1:56" x14ac:dyDescent="0.3">
      <c r="A235" t="s">
        <v>114</v>
      </c>
      <c r="B235">
        <v>0</v>
      </c>
      <c r="C235">
        <v>0</v>
      </c>
      <c r="D235">
        <v>0</v>
      </c>
      <c r="E235">
        <v>0</v>
      </c>
      <c r="F235">
        <v>0</v>
      </c>
      <c r="G235">
        <v>0</v>
      </c>
      <c r="H235">
        <v>0</v>
      </c>
      <c r="I235">
        <v>0</v>
      </c>
      <c r="J235">
        <v>-743670</v>
      </c>
      <c r="K235">
        <v>-729212</v>
      </c>
      <c r="L235">
        <v>-122872.21</v>
      </c>
      <c r="M235">
        <v>-8814</v>
      </c>
      <c r="N235">
        <v>-14412.81</v>
      </c>
      <c r="O235">
        <v>-6385.59</v>
      </c>
      <c r="P235">
        <v>-6385.59</v>
      </c>
      <c r="Q235">
        <v>-8797.7999999999993</v>
      </c>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row>
    <row r="236" spans="1:56" x14ac:dyDescent="0.3">
      <c r="A236" t="s">
        <v>153</v>
      </c>
      <c r="B236">
        <v>68511</v>
      </c>
      <c r="C236">
        <v>51721</v>
      </c>
      <c r="D236">
        <v>34704</v>
      </c>
      <c r="E236">
        <v>17482</v>
      </c>
      <c r="F236">
        <v>70703</v>
      </c>
      <c r="G236">
        <v>53469</v>
      </c>
      <c r="H236">
        <v>35893</v>
      </c>
      <c r="I236">
        <v>18046</v>
      </c>
      <c r="J236">
        <v>0</v>
      </c>
      <c r="K236">
        <v>0</v>
      </c>
      <c r="L236">
        <v>0</v>
      </c>
      <c r="M236">
        <v>0</v>
      </c>
      <c r="N236">
        <v>0</v>
      </c>
      <c r="O236">
        <v>0</v>
      </c>
      <c r="P236">
        <v>0</v>
      </c>
      <c r="Q236">
        <v>0</v>
      </c>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row>
    <row r="237" spans="1:56" x14ac:dyDescent="0.3">
      <c r="A237" t="s">
        <v>154</v>
      </c>
      <c r="B237">
        <v>5739</v>
      </c>
      <c r="C237">
        <v>5739</v>
      </c>
      <c r="D237">
        <v>0</v>
      </c>
      <c r="E237">
        <v>0</v>
      </c>
      <c r="F237">
        <v>789</v>
      </c>
      <c r="G237">
        <v>789</v>
      </c>
      <c r="H237">
        <v>789</v>
      </c>
      <c r="I237">
        <v>0</v>
      </c>
      <c r="J237">
        <v>0</v>
      </c>
      <c r="K237">
        <v>0</v>
      </c>
      <c r="L237">
        <v>0</v>
      </c>
      <c r="M237">
        <v>0</v>
      </c>
      <c r="N237">
        <v>0</v>
      </c>
      <c r="O237">
        <v>0</v>
      </c>
      <c r="P237">
        <v>0</v>
      </c>
      <c r="Q237">
        <v>0</v>
      </c>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row>
    <row r="238" spans="1:56" x14ac:dyDescent="0.3">
      <c r="A238" t="s">
        <v>155</v>
      </c>
      <c r="B238">
        <v>115417</v>
      </c>
      <c r="C238">
        <v>91291</v>
      </c>
      <c r="D238">
        <v>0</v>
      </c>
      <c r="E238">
        <v>0</v>
      </c>
      <c r="F238">
        <v>0</v>
      </c>
      <c r="G238">
        <v>-3900</v>
      </c>
      <c r="H238">
        <v>-1920</v>
      </c>
      <c r="I238">
        <v>-1394</v>
      </c>
      <c r="J238">
        <v>-3433219</v>
      </c>
      <c r="K238">
        <v>-2286768</v>
      </c>
      <c r="L238">
        <v>-2541104.0499999998</v>
      </c>
      <c r="M238">
        <v>-2073356</v>
      </c>
      <c r="N238">
        <v>-7806353.9299999997</v>
      </c>
      <c r="O238">
        <v>-7397399.3399999999</v>
      </c>
      <c r="P238">
        <v>-7397399.3399999999</v>
      </c>
      <c r="Q238">
        <v>-6626300.5599999996</v>
      </c>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row>
    <row r="239" spans="1:56" x14ac:dyDescent="0.3">
      <c r="A239" t="s">
        <v>156</v>
      </c>
      <c r="B239">
        <v>310761</v>
      </c>
      <c r="C239">
        <v>215491</v>
      </c>
      <c r="D239">
        <v>17299</v>
      </c>
      <c r="E239">
        <v>-39669</v>
      </c>
      <c r="F239">
        <v>1213968</v>
      </c>
      <c r="G239">
        <v>775139</v>
      </c>
      <c r="H239">
        <v>637413</v>
      </c>
      <c r="I239">
        <v>95894</v>
      </c>
      <c r="J239">
        <v>-3112341</v>
      </c>
      <c r="K239">
        <v>-2705576</v>
      </c>
      <c r="L239">
        <v>-2314678.31</v>
      </c>
      <c r="M239">
        <v>-1872981</v>
      </c>
      <c r="N239">
        <v>-1142323.9099999999</v>
      </c>
      <c r="O239">
        <v>-2072996.83</v>
      </c>
      <c r="P239">
        <v>-2072996.83</v>
      </c>
      <c r="Q239">
        <v>-1476901.73</v>
      </c>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row>
    <row r="240" spans="1:56" x14ac:dyDescent="0.3">
      <c r="A240" t="s">
        <v>157</v>
      </c>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row>
    <row r="241" spans="1:56" x14ac:dyDescent="0.3">
      <c r="A241" t="s">
        <v>158</v>
      </c>
      <c r="B241">
        <v>-3488103</v>
      </c>
      <c r="C241">
        <v>-423917</v>
      </c>
      <c r="D241">
        <v>76367</v>
      </c>
      <c r="E241">
        <v>144489</v>
      </c>
      <c r="F241">
        <v>-272947</v>
      </c>
      <c r="G241">
        <v>1221549</v>
      </c>
      <c r="H241">
        <v>1404598</v>
      </c>
      <c r="I241">
        <v>681253</v>
      </c>
      <c r="J241">
        <v>3203543</v>
      </c>
      <c r="K241">
        <v>2193688</v>
      </c>
      <c r="L241">
        <v>1855146.9</v>
      </c>
      <c r="M241">
        <v>779182</v>
      </c>
      <c r="N241">
        <v>6338544.1399999997</v>
      </c>
      <c r="O241">
        <v>5057342.79</v>
      </c>
      <c r="P241">
        <v>5057342.79</v>
      </c>
      <c r="Q241">
        <v>5037033.66</v>
      </c>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row>
    <row r="242" spans="1:56" x14ac:dyDescent="0.3">
      <c r="A242" t="s">
        <v>159</v>
      </c>
      <c r="B242">
        <v>3215467</v>
      </c>
      <c r="C242">
        <v>2286759</v>
      </c>
      <c r="D242">
        <v>1103736</v>
      </c>
      <c r="E242">
        <v>445781</v>
      </c>
      <c r="F242">
        <v>3123312</v>
      </c>
      <c r="G242">
        <v>2061903</v>
      </c>
      <c r="H242">
        <v>1318476</v>
      </c>
      <c r="I242">
        <v>442382</v>
      </c>
      <c r="J242">
        <v>2008907</v>
      </c>
      <c r="K242">
        <v>1319565</v>
      </c>
      <c r="L242">
        <v>-283156.37</v>
      </c>
      <c r="M242">
        <v>39378</v>
      </c>
      <c r="N242">
        <v>1448078.89</v>
      </c>
      <c r="O242">
        <v>639279.01</v>
      </c>
      <c r="P242">
        <v>639279.01</v>
      </c>
      <c r="Q242">
        <v>1513872.25</v>
      </c>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row>
    <row r="243" spans="1:56" x14ac:dyDescent="0.3">
      <c r="A243" t="s">
        <v>160</v>
      </c>
      <c r="B243">
        <v>-750144</v>
      </c>
      <c r="C243">
        <v>-1125311</v>
      </c>
      <c r="D243">
        <v>-588277</v>
      </c>
      <c r="E243">
        <v>-493553</v>
      </c>
      <c r="F243">
        <v>221094</v>
      </c>
      <c r="G243">
        <v>-134989</v>
      </c>
      <c r="H243">
        <v>-683039</v>
      </c>
      <c r="I243">
        <v>-354756</v>
      </c>
      <c r="J243">
        <v>-1863333</v>
      </c>
      <c r="K243">
        <v>-1539933</v>
      </c>
      <c r="L243">
        <v>-1008377.5</v>
      </c>
      <c r="M243">
        <v>-400336</v>
      </c>
      <c r="N243">
        <v>-2055735.08</v>
      </c>
      <c r="O243">
        <v>-1669508.31</v>
      </c>
      <c r="P243">
        <v>-1669508.31</v>
      </c>
      <c r="Q243">
        <v>-2257521.2000000002</v>
      </c>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row>
    <row r="244" spans="1:56" x14ac:dyDescent="0.3">
      <c r="A244" t="s">
        <v>161</v>
      </c>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row>
    <row r="245" spans="1:56" x14ac:dyDescent="0.3">
      <c r="A245" t="s">
        <v>162</v>
      </c>
      <c r="B245">
        <v>-62074</v>
      </c>
      <c r="C245">
        <v>0</v>
      </c>
      <c r="D245">
        <v>0</v>
      </c>
      <c r="E245">
        <v>0</v>
      </c>
      <c r="F245">
        <v>-71370</v>
      </c>
      <c r="G245">
        <v>0</v>
      </c>
      <c r="H245">
        <v>0</v>
      </c>
      <c r="I245">
        <v>0</v>
      </c>
      <c r="J245">
        <v>0</v>
      </c>
      <c r="K245">
        <v>0</v>
      </c>
      <c r="L245">
        <v>0</v>
      </c>
      <c r="M245">
        <v>0</v>
      </c>
      <c r="N245">
        <v>0</v>
      </c>
      <c r="O245">
        <v>0</v>
      </c>
      <c r="P245">
        <v>0</v>
      </c>
      <c r="Q245">
        <v>0</v>
      </c>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row>
    <row r="246" spans="1:56" x14ac:dyDescent="0.3">
      <c r="A246" t="s">
        <v>163</v>
      </c>
      <c r="B246">
        <v>0</v>
      </c>
      <c r="C246">
        <v>0</v>
      </c>
      <c r="D246">
        <v>0</v>
      </c>
      <c r="E246">
        <v>0</v>
      </c>
      <c r="F246">
        <v>0</v>
      </c>
      <c r="G246">
        <v>0</v>
      </c>
      <c r="H246">
        <v>0</v>
      </c>
      <c r="I246">
        <v>0</v>
      </c>
      <c r="J246">
        <v>-81532</v>
      </c>
      <c r="K246">
        <v>0</v>
      </c>
      <c r="L246">
        <v>0</v>
      </c>
      <c r="M246">
        <v>0</v>
      </c>
      <c r="N246">
        <v>0</v>
      </c>
      <c r="O246">
        <v>0</v>
      </c>
      <c r="P246">
        <v>0</v>
      </c>
      <c r="Q246">
        <v>0</v>
      </c>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row>
    <row r="247" spans="1:56" x14ac:dyDescent="0.3">
      <c r="A247" t="s">
        <v>164</v>
      </c>
      <c r="B247">
        <v>92933</v>
      </c>
      <c r="C247">
        <v>44461</v>
      </c>
      <c r="D247">
        <v>-14703</v>
      </c>
      <c r="E247">
        <v>145800</v>
      </c>
      <c r="F247">
        <v>214215</v>
      </c>
      <c r="G247">
        <v>-311775</v>
      </c>
      <c r="H247">
        <v>-288259</v>
      </c>
      <c r="I247">
        <v>-288903</v>
      </c>
      <c r="J247">
        <v>-124326</v>
      </c>
      <c r="K247">
        <v>99405</v>
      </c>
      <c r="L247">
        <v>577372.73</v>
      </c>
      <c r="M247">
        <v>26715</v>
      </c>
      <c r="N247">
        <v>-5782586.3099999996</v>
      </c>
      <c r="O247">
        <v>-5248710.8899999997</v>
      </c>
      <c r="P247">
        <v>-5248710.8899999997</v>
      </c>
      <c r="Q247">
        <v>5360145.9000000004</v>
      </c>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row>
    <row r="248" spans="1:56" x14ac:dyDescent="0.3">
      <c r="A248" t="s">
        <v>165</v>
      </c>
      <c r="B248">
        <v>-681160</v>
      </c>
      <c r="C248">
        <v>997483</v>
      </c>
      <c r="D248">
        <v>594422</v>
      </c>
      <c r="E248">
        <v>202848</v>
      </c>
      <c r="F248">
        <v>4428272</v>
      </c>
      <c r="G248">
        <v>3611827</v>
      </c>
      <c r="H248">
        <v>2389189</v>
      </c>
      <c r="I248">
        <v>575870</v>
      </c>
      <c r="J248">
        <v>30918</v>
      </c>
      <c r="K248">
        <v>-632851</v>
      </c>
      <c r="L248">
        <v>-1173692.55</v>
      </c>
      <c r="M248">
        <v>-1428042</v>
      </c>
      <c r="N248">
        <v>-1194022.26</v>
      </c>
      <c r="O248">
        <v>-3294594.22</v>
      </c>
      <c r="P248">
        <v>-3294594.22</v>
      </c>
      <c r="Q248">
        <v>8176628.8799999999</v>
      </c>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row>
    <row r="249" spans="1:56" x14ac:dyDescent="0.3">
      <c r="A249" t="s">
        <v>166</v>
      </c>
      <c r="B249">
        <v>4892396</v>
      </c>
      <c r="C249">
        <v>3497542</v>
      </c>
      <c r="D249">
        <v>2270267</v>
      </c>
      <c r="E249">
        <v>897518</v>
      </c>
      <c r="F249">
        <v>3848985</v>
      </c>
      <c r="G249">
        <v>2673718</v>
      </c>
      <c r="H249">
        <v>1612132</v>
      </c>
      <c r="I249">
        <v>609901</v>
      </c>
      <c r="J249">
        <v>0</v>
      </c>
      <c r="K249">
        <v>0</v>
      </c>
      <c r="L249">
        <v>0</v>
      </c>
      <c r="M249">
        <v>0</v>
      </c>
      <c r="N249">
        <v>0</v>
      </c>
      <c r="O249">
        <v>0</v>
      </c>
      <c r="P249">
        <v>0</v>
      </c>
      <c r="Q249">
        <v>0</v>
      </c>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row>
    <row r="250" spans="1:56" x14ac:dyDescent="0.3">
      <c r="A250" t="s">
        <v>167</v>
      </c>
      <c r="B250">
        <v>-2532929</v>
      </c>
      <c r="C250">
        <v>-1815527</v>
      </c>
      <c r="D250">
        <v>-1234384</v>
      </c>
      <c r="E250">
        <v>-610984</v>
      </c>
      <c r="F250">
        <v>-2523669</v>
      </c>
      <c r="G250">
        <v>-1900628</v>
      </c>
      <c r="H250">
        <v>-1257488</v>
      </c>
      <c r="I250">
        <v>-717224</v>
      </c>
      <c r="J250">
        <v>0</v>
      </c>
      <c r="K250">
        <v>0</v>
      </c>
      <c r="L250">
        <v>0</v>
      </c>
      <c r="M250">
        <v>0</v>
      </c>
      <c r="N250">
        <v>0</v>
      </c>
      <c r="O250">
        <v>0</v>
      </c>
      <c r="P250">
        <v>0</v>
      </c>
      <c r="Q250">
        <v>0</v>
      </c>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row>
    <row r="251" spans="1:56" x14ac:dyDescent="0.3">
      <c r="A251" t="s">
        <v>168</v>
      </c>
      <c r="B251">
        <v>14851</v>
      </c>
      <c r="C251">
        <v>14788</v>
      </c>
      <c r="D251">
        <v>13832</v>
      </c>
      <c r="E251">
        <v>12438</v>
      </c>
      <c r="F251">
        <v>25773</v>
      </c>
      <c r="G251">
        <v>25736</v>
      </c>
      <c r="H251">
        <v>25683</v>
      </c>
      <c r="I251">
        <v>23873</v>
      </c>
      <c r="J251">
        <v>0</v>
      </c>
      <c r="K251">
        <v>0</v>
      </c>
      <c r="L251">
        <v>0</v>
      </c>
      <c r="M251">
        <v>0</v>
      </c>
      <c r="N251">
        <v>0</v>
      </c>
      <c r="O251">
        <v>0</v>
      </c>
      <c r="P251">
        <v>0</v>
      </c>
      <c r="Q251">
        <v>0</v>
      </c>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row>
    <row r="252" spans="1:56" x14ac:dyDescent="0.3">
      <c r="A252" t="s">
        <v>169</v>
      </c>
      <c r="B252">
        <v>-802177</v>
      </c>
      <c r="C252">
        <v>-780070</v>
      </c>
      <c r="D252">
        <v>-412597</v>
      </c>
      <c r="E252">
        <v>-12337</v>
      </c>
      <c r="F252">
        <v>-430517</v>
      </c>
      <c r="G252">
        <v>-405157</v>
      </c>
      <c r="H252">
        <v>-111378</v>
      </c>
      <c r="I252">
        <v>-14152</v>
      </c>
      <c r="J252">
        <v>0</v>
      </c>
      <c r="K252">
        <v>0</v>
      </c>
      <c r="L252">
        <v>0</v>
      </c>
      <c r="M252">
        <v>0</v>
      </c>
      <c r="N252">
        <v>0</v>
      </c>
      <c r="O252">
        <v>0</v>
      </c>
      <c r="P252">
        <v>0</v>
      </c>
      <c r="Q252">
        <v>0</v>
      </c>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row>
    <row r="253" spans="1:56" x14ac:dyDescent="0.3">
      <c r="A253" t="s">
        <v>170</v>
      </c>
      <c r="B253">
        <v>890981</v>
      </c>
      <c r="C253">
        <v>1914216</v>
      </c>
      <c r="D253">
        <v>1231540</v>
      </c>
      <c r="E253">
        <v>489483</v>
      </c>
      <c r="F253">
        <v>5348844</v>
      </c>
      <c r="G253">
        <v>4005496</v>
      </c>
      <c r="H253">
        <v>2658138</v>
      </c>
      <c r="I253">
        <v>478268</v>
      </c>
      <c r="J253">
        <v>30918</v>
      </c>
      <c r="K253">
        <v>-632851</v>
      </c>
      <c r="L253">
        <v>-1173692.55</v>
      </c>
      <c r="M253">
        <v>-1428042</v>
      </c>
      <c r="N253">
        <v>-1194022.26</v>
      </c>
      <c r="O253">
        <v>-3294594.22</v>
      </c>
      <c r="P253">
        <v>-3294594.22</v>
      </c>
      <c r="Q253">
        <v>8176628.8799999999</v>
      </c>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row>
    <row r="254" spans="1:56" x14ac:dyDescent="0.3">
      <c r="A254" t="s">
        <v>171</v>
      </c>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row>
    <row r="255" spans="1:56" x14ac:dyDescent="0.3">
      <c r="A255" t="s">
        <v>172</v>
      </c>
      <c r="B255">
        <v>0</v>
      </c>
      <c r="C255">
        <v>0</v>
      </c>
      <c r="D255">
        <v>0</v>
      </c>
      <c r="E255">
        <v>0</v>
      </c>
      <c r="F255">
        <v>0</v>
      </c>
      <c r="G255">
        <v>0</v>
      </c>
      <c r="H255">
        <v>0</v>
      </c>
      <c r="I255">
        <v>0</v>
      </c>
      <c r="J255">
        <v>2573483</v>
      </c>
      <c r="K255">
        <v>1296</v>
      </c>
      <c r="L255">
        <v>0</v>
      </c>
      <c r="M255">
        <v>0</v>
      </c>
      <c r="N255">
        <v>13782610.32</v>
      </c>
      <c r="O255">
        <v>5606437.6600000001</v>
      </c>
      <c r="P255">
        <v>5606437.6600000001</v>
      </c>
      <c r="Q255">
        <v>8607.68</v>
      </c>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row>
    <row r="256" spans="1:56" x14ac:dyDescent="0.3">
      <c r="A256" t="s">
        <v>173</v>
      </c>
      <c r="B256">
        <v>0</v>
      </c>
      <c r="C256">
        <v>0</v>
      </c>
      <c r="D256">
        <v>0</v>
      </c>
      <c r="E256">
        <v>0</v>
      </c>
      <c r="F256">
        <v>0</v>
      </c>
      <c r="G256">
        <v>0</v>
      </c>
      <c r="H256">
        <v>0</v>
      </c>
      <c r="I256">
        <v>0</v>
      </c>
      <c r="J256">
        <v>-2572923</v>
      </c>
      <c r="K256">
        <v>0</v>
      </c>
      <c r="L256">
        <v>0</v>
      </c>
      <c r="M256">
        <v>0</v>
      </c>
      <c r="N256">
        <v>-13744631.83</v>
      </c>
      <c r="O256">
        <v>-11187755.560000001</v>
      </c>
      <c r="P256">
        <v>-11187755.560000001</v>
      </c>
      <c r="Q256">
        <v>-1317.12</v>
      </c>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row>
    <row r="257" spans="1:56" x14ac:dyDescent="0.3">
      <c r="A257" t="s">
        <v>174</v>
      </c>
      <c r="B257">
        <v>2614</v>
      </c>
      <c r="C257">
        <v>108</v>
      </c>
      <c r="D257">
        <v>0</v>
      </c>
      <c r="E257">
        <v>0</v>
      </c>
      <c r="F257">
        <v>16589</v>
      </c>
      <c r="G257">
        <v>96</v>
      </c>
      <c r="H257">
        <v>0</v>
      </c>
      <c r="I257">
        <v>0</v>
      </c>
      <c r="J257">
        <v>3430</v>
      </c>
      <c r="K257">
        <v>3430</v>
      </c>
      <c r="L257">
        <v>0</v>
      </c>
      <c r="M257">
        <v>0</v>
      </c>
      <c r="N257">
        <v>2691.46</v>
      </c>
      <c r="O257">
        <v>155.76</v>
      </c>
      <c r="P257">
        <v>155.76</v>
      </c>
      <c r="Q257">
        <v>13374.77</v>
      </c>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row>
    <row r="258" spans="1:56" x14ac:dyDescent="0.3">
      <c r="A258" t="s">
        <v>175</v>
      </c>
      <c r="B258">
        <v>2614</v>
      </c>
      <c r="C258">
        <v>108</v>
      </c>
      <c r="D258">
        <v>0</v>
      </c>
      <c r="E258">
        <v>0</v>
      </c>
      <c r="F258">
        <v>16589</v>
      </c>
      <c r="G258">
        <v>96</v>
      </c>
      <c r="H258">
        <v>0</v>
      </c>
      <c r="I258">
        <v>0</v>
      </c>
      <c r="J258">
        <v>3430</v>
      </c>
      <c r="K258">
        <v>3430</v>
      </c>
      <c r="L258">
        <v>0</v>
      </c>
      <c r="M258">
        <v>0</v>
      </c>
      <c r="N258">
        <v>2691.46</v>
      </c>
      <c r="O258">
        <v>155.76</v>
      </c>
      <c r="P258">
        <v>155.76</v>
      </c>
      <c r="Q258">
        <v>13374.77</v>
      </c>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row>
    <row r="259" spans="1:56" x14ac:dyDescent="0.3">
      <c r="A259" t="s">
        <v>176</v>
      </c>
      <c r="B259">
        <v>-88098</v>
      </c>
      <c r="C259">
        <v>-38585</v>
      </c>
      <c r="D259">
        <v>-16151</v>
      </c>
      <c r="E259">
        <v>-9164</v>
      </c>
      <c r="F259">
        <v>-184833</v>
      </c>
      <c r="G259">
        <v>-115191</v>
      </c>
      <c r="H259">
        <v>-101068</v>
      </c>
      <c r="I259">
        <v>-19493</v>
      </c>
      <c r="J259">
        <v>-85977</v>
      </c>
      <c r="K259">
        <v>-61408</v>
      </c>
      <c r="L259">
        <v>-52216.81</v>
      </c>
      <c r="M259">
        <v>-42187</v>
      </c>
      <c r="N259">
        <v>-91004.31</v>
      </c>
      <c r="O259">
        <v>-71369.679999999993</v>
      </c>
      <c r="P259">
        <v>-71369.679999999993</v>
      </c>
      <c r="Q259">
        <v>-81631.41</v>
      </c>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row>
    <row r="260" spans="1:56" x14ac:dyDescent="0.3">
      <c r="A260" t="s">
        <v>175</v>
      </c>
      <c r="B260">
        <v>-44183</v>
      </c>
      <c r="C260">
        <v>-12932</v>
      </c>
      <c r="D260">
        <v>-6868</v>
      </c>
      <c r="E260">
        <v>-2521</v>
      </c>
      <c r="F260">
        <v>-106188</v>
      </c>
      <c r="G260">
        <v>-100314</v>
      </c>
      <c r="H260">
        <v>-92831</v>
      </c>
      <c r="I260">
        <v>-12896</v>
      </c>
      <c r="J260">
        <v>-82258</v>
      </c>
      <c r="K260">
        <v>-58818</v>
      </c>
      <c r="L260">
        <v>-50454.87</v>
      </c>
      <c r="M260">
        <v>-41412</v>
      </c>
      <c r="N260">
        <v>-77917.55</v>
      </c>
      <c r="O260">
        <v>-61995.42</v>
      </c>
      <c r="P260">
        <v>-61995.42</v>
      </c>
      <c r="Q260">
        <v>-78584.53</v>
      </c>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row>
    <row r="261" spans="1:56" x14ac:dyDescent="0.3">
      <c r="A261" t="s">
        <v>177</v>
      </c>
      <c r="B261">
        <v>-43915</v>
      </c>
      <c r="C261">
        <v>-25653</v>
      </c>
      <c r="D261">
        <v>-9283</v>
      </c>
      <c r="E261">
        <v>-6643</v>
      </c>
      <c r="F261">
        <v>-78645</v>
      </c>
      <c r="G261">
        <v>-14877</v>
      </c>
      <c r="H261">
        <v>-8237</v>
      </c>
      <c r="I261">
        <v>-6597</v>
      </c>
      <c r="J261">
        <v>-3719</v>
      </c>
      <c r="K261">
        <v>-2590</v>
      </c>
      <c r="L261">
        <v>-1761.94</v>
      </c>
      <c r="M261">
        <v>-775</v>
      </c>
      <c r="N261">
        <v>-13086.76</v>
      </c>
      <c r="O261">
        <v>-9374.26</v>
      </c>
      <c r="P261">
        <v>-9374.26</v>
      </c>
      <c r="Q261">
        <v>-3046.88</v>
      </c>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row>
    <row r="262" spans="1:56" x14ac:dyDescent="0.3">
      <c r="A262" t="s">
        <v>178</v>
      </c>
      <c r="B262">
        <v>0</v>
      </c>
      <c r="C262">
        <v>0</v>
      </c>
      <c r="D262">
        <v>0</v>
      </c>
      <c r="E262">
        <v>0</v>
      </c>
      <c r="F262">
        <v>0</v>
      </c>
      <c r="G262">
        <v>0</v>
      </c>
      <c r="H262">
        <v>0</v>
      </c>
      <c r="I262">
        <v>0</v>
      </c>
      <c r="J262">
        <v>1296</v>
      </c>
      <c r="K262">
        <v>0</v>
      </c>
      <c r="L262">
        <v>0</v>
      </c>
      <c r="M262">
        <v>0</v>
      </c>
      <c r="N262">
        <v>50.9</v>
      </c>
      <c r="O262">
        <v>50.9</v>
      </c>
      <c r="P262">
        <v>50.9</v>
      </c>
      <c r="Q262">
        <v>40</v>
      </c>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row>
    <row r="263" spans="1:56" x14ac:dyDescent="0.3">
      <c r="A263" t="s">
        <v>179</v>
      </c>
      <c r="B263">
        <v>-85484</v>
      </c>
      <c r="C263">
        <v>-38477</v>
      </c>
      <c r="D263">
        <v>-16151</v>
      </c>
      <c r="E263">
        <v>-9164</v>
      </c>
      <c r="F263">
        <v>-168244</v>
      </c>
      <c r="G263">
        <v>-115095</v>
      </c>
      <c r="H263">
        <v>-101068</v>
      </c>
      <c r="I263">
        <v>-19493</v>
      </c>
      <c r="J263">
        <v>-80691</v>
      </c>
      <c r="K263">
        <v>-56682</v>
      </c>
      <c r="L263">
        <v>-52216.81</v>
      </c>
      <c r="M263">
        <v>-42187</v>
      </c>
      <c r="N263">
        <v>-50283.46</v>
      </c>
      <c r="O263">
        <v>-5652480.9199999999</v>
      </c>
      <c r="P263">
        <v>-5652480.9199999999</v>
      </c>
      <c r="Q263">
        <v>-60926.080000000002</v>
      </c>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row>
    <row r="264" spans="1:56" x14ac:dyDescent="0.3">
      <c r="A264" t="s">
        <v>180</v>
      </c>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row>
    <row r="265" spans="1:56" x14ac:dyDescent="0.3">
      <c r="A265" t="s">
        <v>181</v>
      </c>
      <c r="B265">
        <v>4298276</v>
      </c>
      <c r="C265">
        <v>2126241</v>
      </c>
      <c r="D265">
        <v>-395442</v>
      </c>
      <c r="E265">
        <v>0</v>
      </c>
      <c r="F265">
        <v>-2864</v>
      </c>
      <c r="G265">
        <v>0</v>
      </c>
      <c r="H265">
        <v>0</v>
      </c>
      <c r="I265">
        <v>0</v>
      </c>
      <c r="J265">
        <v>6068931</v>
      </c>
      <c r="K265">
        <v>-194128</v>
      </c>
      <c r="L265">
        <v>285976.76</v>
      </c>
      <c r="M265">
        <v>-2979769</v>
      </c>
      <c r="N265">
        <v>12964397.390000001</v>
      </c>
      <c r="O265">
        <v>12609129.4</v>
      </c>
      <c r="P265">
        <v>12609129.4</v>
      </c>
      <c r="Q265">
        <v>-3831958.96</v>
      </c>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row>
    <row r="266" spans="1:56" x14ac:dyDescent="0.3">
      <c r="A266" t="s">
        <v>182</v>
      </c>
      <c r="B266">
        <v>-23501724</v>
      </c>
      <c r="C266">
        <v>-20173759</v>
      </c>
      <c r="D266">
        <v>-12895442</v>
      </c>
      <c r="E266">
        <v>0</v>
      </c>
      <c r="F266">
        <v>-2864</v>
      </c>
      <c r="G266">
        <v>0</v>
      </c>
      <c r="H266">
        <v>0</v>
      </c>
      <c r="I266">
        <v>0</v>
      </c>
      <c r="J266">
        <v>-44981069</v>
      </c>
      <c r="K266">
        <v>-35244128</v>
      </c>
      <c r="L266">
        <v>-30564023.239999998</v>
      </c>
      <c r="M266">
        <v>-17429769</v>
      </c>
      <c r="N266">
        <v>-56632667.399999999</v>
      </c>
      <c r="O266">
        <v>-39990870.600000001</v>
      </c>
      <c r="P266">
        <v>-39990870.600000001</v>
      </c>
      <c r="Q266">
        <v>-28379023.760000002</v>
      </c>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row>
    <row r="267" spans="1:56" x14ac:dyDescent="0.3">
      <c r="A267" t="s">
        <v>183</v>
      </c>
      <c r="B267">
        <v>27800000</v>
      </c>
      <c r="C267">
        <v>22300000</v>
      </c>
      <c r="D267">
        <v>12500000</v>
      </c>
      <c r="E267">
        <v>0</v>
      </c>
      <c r="F267">
        <v>0</v>
      </c>
      <c r="G267">
        <v>0</v>
      </c>
      <c r="H267">
        <v>0</v>
      </c>
      <c r="I267">
        <v>0</v>
      </c>
      <c r="J267">
        <v>51050000</v>
      </c>
      <c r="K267">
        <v>35050000</v>
      </c>
      <c r="L267">
        <v>30850000</v>
      </c>
      <c r="M267">
        <v>0</v>
      </c>
      <c r="N267">
        <v>69597064.799999997</v>
      </c>
      <c r="O267">
        <v>52600000</v>
      </c>
      <c r="P267">
        <v>52600000</v>
      </c>
      <c r="Q267">
        <v>24547064.800000001</v>
      </c>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row>
    <row r="268" spans="1:56" x14ac:dyDescent="0.3">
      <c r="A268" t="s">
        <v>184</v>
      </c>
      <c r="B268">
        <v>0</v>
      </c>
      <c r="C268">
        <v>0</v>
      </c>
      <c r="D268">
        <v>0</v>
      </c>
      <c r="E268">
        <v>0</v>
      </c>
      <c r="F268">
        <v>0</v>
      </c>
      <c r="G268">
        <v>0</v>
      </c>
      <c r="H268">
        <v>0</v>
      </c>
      <c r="I268">
        <v>0</v>
      </c>
      <c r="J268">
        <v>0</v>
      </c>
      <c r="K268">
        <v>0</v>
      </c>
      <c r="L268">
        <v>0</v>
      </c>
      <c r="M268">
        <v>14450000</v>
      </c>
      <c r="N268">
        <v>0</v>
      </c>
      <c r="O268">
        <v>0</v>
      </c>
      <c r="P268">
        <v>0</v>
      </c>
      <c r="Q268">
        <v>0</v>
      </c>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row>
    <row r="269" spans="1:56" x14ac:dyDescent="0.3">
      <c r="A269" t="s">
        <v>185</v>
      </c>
      <c r="B269">
        <v>0</v>
      </c>
      <c r="C269">
        <v>0</v>
      </c>
      <c r="D269">
        <v>0</v>
      </c>
      <c r="E269">
        <v>0</v>
      </c>
      <c r="F269">
        <v>0</v>
      </c>
      <c r="G269">
        <v>0</v>
      </c>
      <c r="H269">
        <v>0</v>
      </c>
      <c r="I269">
        <v>0</v>
      </c>
      <c r="J269">
        <v>-14381</v>
      </c>
      <c r="K269">
        <v>-14256</v>
      </c>
      <c r="L269">
        <v>-587.46</v>
      </c>
      <c r="M269">
        <v>0</v>
      </c>
      <c r="N269">
        <v>0</v>
      </c>
      <c r="O269">
        <v>0</v>
      </c>
      <c r="P269">
        <v>0</v>
      </c>
      <c r="Q269">
        <v>0</v>
      </c>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row>
    <row r="270" spans="1:56" x14ac:dyDescent="0.3">
      <c r="A270" t="s">
        <v>186</v>
      </c>
      <c r="B270">
        <v>0</v>
      </c>
      <c r="C270">
        <v>0</v>
      </c>
      <c r="D270">
        <v>0</v>
      </c>
      <c r="E270">
        <v>0</v>
      </c>
      <c r="F270">
        <v>0</v>
      </c>
      <c r="G270">
        <v>0</v>
      </c>
      <c r="H270">
        <v>0</v>
      </c>
      <c r="I270">
        <v>0</v>
      </c>
      <c r="J270">
        <v>3798240</v>
      </c>
      <c r="K270">
        <v>3731771</v>
      </c>
      <c r="L270">
        <v>3798240.25</v>
      </c>
      <c r="M270">
        <v>3798240</v>
      </c>
      <c r="N270">
        <v>4900000</v>
      </c>
      <c r="O270">
        <v>0</v>
      </c>
      <c r="P270">
        <v>0</v>
      </c>
      <c r="Q270">
        <v>0</v>
      </c>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row>
    <row r="271" spans="1:56" x14ac:dyDescent="0.3">
      <c r="A271" t="s">
        <v>187</v>
      </c>
      <c r="B271">
        <v>0</v>
      </c>
      <c r="C271">
        <v>0</v>
      </c>
      <c r="D271">
        <v>0</v>
      </c>
      <c r="E271">
        <v>0</v>
      </c>
      <c r="F271">
        <v>0</v>
      </c>
      <c r="G271">
        <v>0</v>
      </c>
      <c r="H271">
        <v>0</v>
      </c>
      <c r="I271">
        <v>0</v>
      </c>
      <c r="J271">
        <v>-66469</v>
      </c>
      <c r="K271">
        <v>0</v>
      </c>
      <c r="L271">
        <v>-66469.2</v>
      </c>
      <c r="M271">
        <v>-66469</v>
      </c>
      <c r="N271">
        <v>0</v>
      </c>
      <c r="O271">
        <v>0</v>
      </c>
      <c r="P271">
        <v>0</v>
      </c>
      <c r="Q271">
        <v>0</v>
      </c>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row>
    <row r="272" spans="1:56" x14ac:dyDescent="0.3">
      <c r="A272" t="s">
        <v>188</v>
      </c>
      <c r="B272">
        <v>-1777561</v>
      </c>
      <c r="C272">
        <v>-1777561</v>
      </c>
      <c r="D272">
        <v>-1777561</v>
      </c>
      <c r="E272">
        <v>0</v>
      </c>
      <c r="F272">
        <v>-1656402</v>
      </c>
      <c r="G272">
        <v>-1656401</v>
      </c>
      <c r="H272">
        <v>-1656401</v>
      </c>
      <c r="I272">
        <v>0</v>
      </c>
      <c r="J272">
        <v>-3393565</v>
      </c>
      <c r="K272">
        <v>-3393566</v>
      </c>
      <c r="L272">
        <v>-3393565.62</v>
      </c>
      <c r="M272">
        <v>0</v>
      </c>
      <c r="N272">
        <v>-16121457.5</v>
      </c>
      <c r="O272">
        <v>-3121455.5</v>
      </c>
      <c r="P272">
        <v>-3121455.5</v>
      </c>
      <c r="Q272">
        <v>-4400615</v>
      </c>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row>
    <row r="273" spans="1:56" x14ac:dyDescent="0.3">
      <c r="A273" t="s">
        <v>189</v>
      </c>
      <c r="B273">
        <v>-24787</v>
      </c>
      <c r="C273">
        <v>-23466</v>
      </c>
      <c r="D273">
        <v>-2096</v>
      </c>
      <c r="E273">
        <v>-2295623</v>
      </c>
      <c r="F273">
        <v>-7800497</v>
      </c>
      <c r="G273">
        <v>-7944471</v>
      </c>
      <c r="H273">
        <v>-4116460</v>
      </c>
      <c r="I273">
        <v>-7698702</v>
      </c>
      <c r="J273">
        <v>-14413</v>
      </c>
      <c r="K273">
        <v>-230</v>
      </c>
      <c r="L273">
        <v>0</v>
      </c>
      <c r="M273">
        <v>-125</v>
      </c>
      <c r="N273">
        <v>-150395.69</v>
      </c>
      <c r="O273">
        <v>-34467.089999999997</v>
      </c>
      <c r="P273">
        <v>-34467.089999999997</v>
      </c>
      <c r="Q273">
        <v>-10416.379999999999</v>
      </c>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row>
    <row r="274" spans="1:56" x14ac:dyDescent="0.3">
      <c r="A274" t="s">
        <v>190</v>
      </c>
      <c r="B274">
        <v>2495928</v>
      </c>
      <c r="C274">
        <v>325214</v>
      </c>
      <c r="D274">
        <v>-2175099</v>
      </c>
      <c r="E274">
        <v>-2295623</v>
      </c>
      <c r="F274">
        <v>-9459763</v>
      </c>
      <c r="G274">
        <v>-9600872</v>
      </c>
      <c r="H274">
        <v>-5772861</v>
      </c>
      <c r="I274">
        <v>-7698702</v>
      </c>
      <c r="J274">
        <v>6378343</v>
      </c>
      <c r="K274">
        <v>129591</v>
      </c>
      <c r="L274">
        <v>623594.73</v>
      </c>
      <c r="M274">
        <v>751877</v>
      </c>
      <c r="N274">
        <v>1592544.2</v>
      </c>
      <c r="O274">
        <v>9453206.8200000003</v>
      </c>
      <c r="P274">
        <v>9453206.8200000003</v>
      </c>
      <c r="Q274">
        <v>-8242990.3399999999</v>
      </c>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row>
    <row r="275" spans="1:56" x14ac:dyDescent="0.3">
      <c r="A275" t="s">
        <v>191</v>
      </c>
      <c r="B275">
        <v>3301425</v>
      </c>
      <c r="C275">
        <v>2200953</v>
      </c>
      <c r="D275">
        <v>-959710</v>
      </c>
      <c r="E275">
        <v>-1815304</v>
      </c>
      <c r="F275">
        <v>-4279163</v>
      </c>
      <c r="G275">
        <v>-5710471</v>
      </c>
      <c r="H275">
        <v>-3215791</v>
      </c>
      <c r="I275">
        <v>-7239927</v>
      </c>
      <c r="J275">
        <v>6328570</v>
      </c>
      <c r="K275">
        <v>-559942</v>
      </c>
      <c r="L275">
        <v>-602314.63</v>
      </c>
      <c r="M275">
        <v>-718352</v>
      </c>
      <c r="N275">
        <v>348238.48</v>
      </c>
      <c r="O275">
        <v>506131.68</v>
      </c>
      <c r="P275">
        <v>506131.68</v>
      </c>
      <c r="Q275">
        <v>-127287.54</v>
      </c>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row>
    <row r="276" spans="1:56" x14ac:dyDescent="0.3">
      <c r="A276" t="s">
        <v>192</v>
      </c>
      <c r="B276">
        <v>-1231</v>
      </c>
      <c r="C276">
        <v>0</v>
      </c>
      <c r="D276">
        <v>0</v>
      </c>
      <c r="E276">
        <v>0</v>
      </c>
      <c r="F276">
        <v>0</v>
      </c>
      <c r="G276">
        <v>0</v>
      </c>
      <c r="H276">
        <v>0</v>
      </c>
      <c r="I276">
        <v>0</v>
      </c>
      <c r="J276">
        <v>0</v>
      </c>
      <c r="K276">
        <v>0</v>
      </c>
      <c r="L276">
        <v>0</v>
      </c>
      <c r="M276">
        <v>0</v>
      </c>
      <c r="N276">
        <v>0</v>
      </c>
      <c r="O276">
        <v>0</v>
      </c>
      <c r="P276">
        <v>0</v>
      </c>
      <c r="Q276">
        <v>0</v>
      </c>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row>
    <row r="277" spans="1:56" x14ac:dyDescent="0.3">
      <c r="A277" t="s">
        <v>193</v>
      </c>
      <c r="B277">
        <v>3429217</v>
      </c>
      <c r="C277">
        <v>3429217</v>
      </c>
      <c r="D277">
        <v>3429217</v>
      </c>
      <c r="E277">
        <v>3429217</v>
      </c>
      <c r="F277">
        <v>7708380</v>
      </c>
      <c r="G277">
        <v>7708380</v>
      </c>
      <c r="H277">
        <v>7708380</v>
      </c>
      <c r="I277">
        <v>7708380</v>
      </c>
      <c r="J277">
        <v>1379811</v>
      </c>
      <c r="K277">
        <v>1379811</v>
      </c>
      <c r="L277">
        <v>1379810.74</v>
      </c>
      <c r="M277">
        <v>1379811</v>
      </c>
      <c r="N277">
        <v>1031572.26</v>
      </c>
      <c r="O277">
        <v>1031572.26</v>
      </c>
      <c r="P277">
        <v>1031572.26</v>
      </c>
      <c r="Q277">
        <v>1158859.8</v>
      </c>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row>
    <row r="278" spans="1:56" x14ac:dyDescent="0.3">
      <c r="A278" t="s">
        <v>194</v>
      </c>
      <c r="B278">
        <v>6729411</v>
      </c>
      <c r="C278">
        <v>5630170</v>
      </c>
      <c r="D278">
        <v>2469507</v>
      </c>
      <c r="E278">
        <v>1613913</v>
      </c>
      <c r="F278">
        <v>3429217</v>
      </c>
      <c r="G278">
        <v>1997909</v>
      </c>
      <c r="H278">
        <v>4492589</v>
      </c>
      <c r="I278">
        <v>468453</v>
      </c>
      <c r="J278">
        <v>7708381</v>
      </c>
      <c r="K278">
        <v>819869</v>
      </c>
      <c r="L278">
        <v>777496.11</v>
      </c>
      <c r="M278">
        <v>661459</v>
      </c>
      <c r="N278">
        <v>1379810.74</v>
      </c>
      <c r="O278">
        <v>1537703.94</v>
      </c>
      <c r="P278">
        <v>1537703.94</v>
      </c>
      <c r="Q278">
        <v>1031572.26</v>
      </c>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row>
    <row r="279" spans="1:56" x14ac:dyDescent="0.3">
      <c r="A279" t="s">
        <v>62</v>
      </c>
      <c r="B279" t="s">
        <v>63</v>
      </c>
      <c r="C279" t="s">
        <v>64</v>
      </c>
      <c r="D279" t="s">
        <v>65</v>
      </c>
      <c r="E279" t="s">
        <v>66</v>
      </c>
      <c r="F279" t="s">
        <v>67</v>
      </c>
      <c r="G279" t="s">
        <v>68</v>
      </c>
      <c r="H279" t="s">
        <v>69</v>
      </c>
      <c r="I279" t="s">
        <v>70</v>
      </c>
      <c r="J279" t="s">
        <v>71</v>
      </c>
      <c r="K279" t="s">
        <v>72</v>
      </c>
      <c r="L279" t="s">
        <v>73</v>
      </c>
      <c r="M279" t="s">
        <v>74</v>
      </c>
      <c r="N279" t="s">
        <v>75</v>
      </c>
      <c r="O279" t="s">
        <v>76</v>
      </c>
      <c r="P279" t="s">
        <v>76</v>
      </c>
      <c r="Q279" t="s">
        <v>77</v>
      </c>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row>
    <row r="280" spans="1:56" x14ac:dyDescent="0.3">
      <c r="A280" t="s">
        <v>78</v>
      </c>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row>
    <row r="281" spans="1:56" x14ac:dyDescent="0.3">
      <c r="A281" t="s">
        <v>79</v>
      </c>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row>
    <row r="282" spans="1:56" x14ac:dyDescent="0.3">
      <c r="A282" t="s">
        <v>80</v>
      </c>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row>
    <row r="283" spans="1:56" x14ac:dyDescent="0.3">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row>
    <row r="284" spans="1:56" x14ac:dyDescent="0.3">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row>
    <row r="285" spans="1:56" x14ac:dyDescent="0.3">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row>
    <row r="286" spans="1:56" x14ac:dyDescent="0.3">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row>
    <row r="287" spans="1:56" x14ac:dyDescent="0.3">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row>
    <row r="288" spans="1:56" x14ac:dyDescent="0.3">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row>
    <row r="289" spans="1:56"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row>
    <row r="290" spans="1:56"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row>
    <row r="291" spans="1:56"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row>
    <row r="292" spans="1:56"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row>
    <row r="293" spans="1:56"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row>
    <row r="294" spans="1:56"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row>
    <row r="295" spans="1:56"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row>
    <row r="296" spans="1:56"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row>
    <row r="297" spans="1:56"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row>
    <row r="298" spans="1:56"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row>
    <row r="299" spans="1:56"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row>
    <row r="300" spans="1:56"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row>
    <row r="301" spans="1:56"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row>
    <row r="302" spans="1:56"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row>
    <row r="303" spans="1:56"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row>
    <row r="304" spans="1:56"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row>
    <row r="305" spans="1:56"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row>
    <row r="319" spans="1:56" x14ac:dyDescent="0.3">
      <c r="BB319" s="6"/>
    </row>
    <row r="320" spans="1:56" x14ac:dyDescent="0.3">
      <c r="BB320" s="6"/>
    </row>
    <row r="321" spans="2:54" x14ac:dyDescent="0.3">
      <c r="BB321" s="6"/>
    </row>
    <row r="322" spans="2:54" x14ac:dyDescent="0.3">
      <c r="BB322" s="6"/>
    </row>
    <row r="323" spans="2:54" x14ac:dyDescent="0.3">
      <c r="BB323" s="6"/>
    </row>
    <row r="324" spans="2:54" x14ac:dyDescent="0.3">
      <c r="BB324" s="6"/>
    </row>
    <row r="325" spans="2:54" x14ac:dyDescent="0.3">
      <c r="BB325" s="6"/>
    </row>
    <row r="326" spans="2:54" x14ac:dyDescent="0.3">
      <c r="BB326" s="6"/>
    </row>
    <row r="327" spans="2:54" x14ac:dyDescent="0.3">
      <c r="BB327" s="6"/>
    </row>
    <row r="328" spans="2:54" x14ac:dyDescent="0.3">
      <c r="BB328" s="6"/>
    </row>
    <row r="329" spans="2:54" x14ac:dyDescent="0.3">
      <c r="BB329" s="6"/>
    </row>
    <row r="330" spans="2:54" x14ac:dyDescent="0.3">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row>
    <row r="331" spans="2:54" x14ac:dyDescent="0.3">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row>
    <row r="332" spans="2:54" x14ac:dyDescent="0.3">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row>
    <row r="333" spans="2:54" x14ac:dyDescent="0.3">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row>
    <row r="334" spans="2:54" x14ac:dyDescent="0.3">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row>
    <row r="335" spans="2:54" x14ac:dyDescent="0.3">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row>
    <row r="336" spans="2:54" x14ac:dyDescent="0.3">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row>
    <row r="337" spans="1:54" x14ac:dyDescent="0.3">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row>
    <row r="338" spans="1:54" x14ac:dyDescent="0.3">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row>
    <row r="339" spans="1:54" x14ac:dyDescent="0.3">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row>
    <row r="340" spans="1:54" x14ac:dyDescent="0.3">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row>
    <row r="341" spans="1:54" x14ac:dyDescent="0.3">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row>
    <row r="342" spans="1:54" x14ac:dyDescent="0.3">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row>
    <row r="346" spans="1:54" x14ac:dyDescent="0.3">
      <c r="Q346" s="14" t="s">
        <v>195</v>
      </c>
      <c r="R346" s="14" t="s">
        <v>196</v>
      </c>
    </row>
    <row r="347" spans="1:54" s="18" customFormat="1" ht="17.25" thickBot="1" x14ac:dyDescent="0.35">
      <c r="A347" s="2"/>
      <c r="B347" s="15">
        <v>2008</v>
      </c>
      <c r="C347" s="15">
        <v>2009</v>
      </c>
      <c r="D347" s="15">
        <v>2010</v>
      </c>
      <c r="E347" s="15">
        <v>2011</v>
      </c>
      <c r="F347" s="15">
        <v>2012</v>
      </c>
      <c r="G347" s="15">
        <v>2013</v>
      </c>
      <c r="H347" s="15">
        <v>2014</v>
      </c>
      <c r="I347" s="15">
        <v>2015</v>
      </c>
      <c r="J347" s="15">
        <v>2016</v>
      </c>
      <c r="K347" s="15">
        <v>2017</v>
      </c>
      <c r="L347" s="15">
        <v>2018</v>
      </c>
      <c r="M347" s="15">
        <v>2019</v>
      </c>
      <c r="N347" s="15">
        <v>2020</v>
      </c>
      <c r="O347" s="15">
        <v>2021</v>
      </c>
      <c r="P347" s="15">
        <v>2022</v>
      </c>
      <c r="Q347" s="16">
        <v>3</v>
      </c>
      <c r="R347" s="17">
        <v>2022</v>
      </c>
    </row>
    <row r="348" spans="1:54" x14ac:dyDescent="0.3">
      <c r="B348" s="145" t="s">
        <v>197</v>
      </c>
      <c r="C348" s="145"/>
      <c r="D348" s="145"/>
      <c r="E348" s="145"/>
      <c r="F348" s="145"/>
      <c r="G348" s="145"/>
      <c r="H348" s="145"/>
      <c r="I348" s="145"/>
      <c r="J348" s="145"/>
      <c r="K348" s="145"/>
      <c r="L348" s="145"/>
      <c r="M348" s="145"/>
      <c r="N348" s="145"/>
      <c r="O348" s="145"/>
      <c r="P348" s="19"/>
      <c r="Q348" s="20"/>
      <c r="R348" s="3"/>
    </row>
    <row r="349" spans="1:54" x14ac:dyDescent="0.3">
      <c r="B349" s="155" t="s">
        <v>18</v>
      </c>
      <c r="C349" s="155"/>
      <c r="D349" s="155"/>
      <c r="E349" s="155"/>
      <c r="F349" s="155"/>
      <c r="G349" s="155"/>
      <c r="H349" s="155"/>
      <c r="I349" s="155"/>
      <c r="J349" s="155"/>
      <c r="K349" s="155"/>
      <c r="L349" s="155"/>
      <c r="M349" s="155"/>
      <c r="N349" s="155"/>
      <c r="O349" s="155"/>
      <c r="P349" s="21"/>
      <c r="Q349" s="20"/>
      <c r="R349" s="3"/>
    </row>
    <row r="350" spans="1:54" x14ac:dyDescent="0.3">
      <c r="B350" s="22" t="str">
        <f t="shared" ref="B350:P352" si="10">IFERROR(VLOOKUP($B$349,$4:$123,MATCH($R350&amp;"/"&amp;B$347,$2:$2,0),FALSE),"")</f>
        <v/>
      </c>
      <c r="C350" s="22" t="str">
        <f t="shared" si="10"/>
        <v/>
      </c>
      <c r="D350" s="22" t="str">
        <f t="shared" si="10"/>
        <v/>
      </c>
      <c r="E350" s="22" t="str">
        <f t="shared" si="10"/>
        <v/>
      </c>
      <c r="F350" s="22" t="str">
        <f t="shared" si="10"/>
        <v/>
      </c>
      <c r="G350" s="22" t="str">
        <f t="shared" si="10"/>
        <v/>
      </c>
      <c r="H350" s="22" t="str">
        <f t="shared" si="10"/>
        <v/>
      </c>
      <c r="I350" s="22" t="str">
        <f t="shared" si="10"/>
        <v/>
      </c>
      <c r="J350" s="22" t="str">
        <f t="shared" si="10"/>
        <v/>
      </c>
      <c r="K350" s="22" t="str">
        <f t="shared" si="10"/>
        <v/>
      </c>
      <c r="L350" s="22" t="str">
        <f t="shared" si="10"/>
        <v/>
      </c>
      <c r="M350" s="22" t="str">
        <f t="shared" si="10"/>
        <v/>
      </c>
      <c r="N350" s="23">
        <f t="shared" si="10"/>
        <v>5928</v>
      </c>
      <c r="O350" s="23">
        <f t="shared" si="10"/>
        <v>5973</v>
      </c>
      <c r="P350" s="23">
        <f t="shared" si="10"/>
        <v>94671</v>
      </c>
      <c r="Q350" s="20"/>
      <c r="R350" s="24" t="s">
        <v>198</v>
      </c>
    </row>
    <row r="351" spans="1:54" x14ac:dyDescent="0.3">
      <c r="B351" s="22" t="str">
        <f t="shared" si="10"/>
        <v/>
      </c>
      <c r="C351" s="22" t="str">
        <f t="shared" si="10"/>
        <v/>
      </c>
      <c r="D351" s="22" t="str">
        <f t="shared" si="10"/>
        <v/>
      </c>
      <c r="E351" s="22" t="str">
        <f t="shared" si="10"/>
        <v/>
      </c>
      <c r="F351" s="22" t="str">
        <f t="shared" si="10"/>
        <v/>
      </c>
      <c r="G351" s="22" t="str">
        <f t="shared" si="10"/>
        <v/>
      </c>
      <c r="H351" s="22" t="str">
        <f t="shared" si="10"/>
        <v/>
      </c>
      <c r="I351" s="22" t="str">
        <f t="shared" si="10"/>
        <v/>
      </c>
      <c r="J351" s="22" t="str">
        <f t="shared" si="10"/>
        <v/>
      </c>
      <c r="K351" s="22" t="str">
        <f t="shared" si="10"/>
        <v/>
      </c>
      <c r="L351" s="22" t="str">
        <f t="shared" si="10"/>
        <v/>
      </c>
      <c r="M351" s="22" t="str">
        <f t="shared" si="10"/>
        <v/>
      </c>
      <c r="N351" s="23">
        <f t="shared" si="10"/>
        <v>7136.06</v>
      </c>
      <c r="O351" s="23">
        <f t="shared" si="10"/>
        <v>65989</v>
      </c>
      <c r="P351" s="23">
        <f t="shared" si="10"/>
        <v>69970</v>
      </c>
      <c r="Q351" s="20"/>
      <c r="R351" s="24" t="s">
        <v>199</v>
      </c>
    </row>
    <row r="352" spans="1:54" x14ac:dyDescent="0.3">
      <c r="B352" s="22" t="str">
        <f t="shared" si="10"/>
        <v/>
      </c>
      <c r="C352" s="22" t="str">
        <f t="shared" si="10"/>
        <v/>
      </c>
      <c r="D352" s="22" t="str">
        <f t="shared" si="10"/>
        <v/>
      </c>
      <c r="E352" s="22" t="str">
        <f t="shared" si="10"/>
        <v/>
      </c>
      <c r="F352" s="22" t="str">
        <f t="shared" si="10"/>
        <v/>
      </c>
      <c r="G352" s="22" t="str">
        <f t="shared" si="10"/>
        <v/>
      </c>
      <c r="H352" s="22" t="str">
        <f t="shared" si="10"/>
        <v/>
      </c>
      <c r="I352" s="22" t="str">
        <f t="shared" si="10"/>
        <v/>
      </c>
      <c r="J352" s="22" t="str">
        <f t="shared" si="10"/>
        <v/>
      </c>
      <c r="K352" s="22" t="str">
        <f t="shared" si="10"/>
        <v/>
      </c>
      <c r="L352" s="22" t="str">
        <f t="shared" si="10"/>
        <v/>
      </c>
      <c r="M352" s="22">
        <f t="shared" si="10"/>
        <v>6392.67</v>
      </c>
      <c r="N352" s="23">
        <f t="shared" si="10"/>
        <v>6711</v>
      </c>
      <c r="O352" s="23">
        <f t="shared" si="10"/>
        <v>77195</v>
      </c>
      <c r="P352" s="23">
        <f t="shared" si="10"/>
        <v>83913</v>
      </c>
      <c r="Q352" s="20"/>
      <c r="R352" s="24" t="s">
        <v>200</v>
      </c>
    </row>
    <row r="353" spans="2:18" x14ac:dyDescent="0.3">
      <c r="B353" s="22" t="str">
        <f t="shared" ref="B353:M353" si="11">IFERROR(VLOOKUP($B$349,$4:$123,MATCH($R353&amp;"/"&amp;B$347,$2:$2,0),FALSE),"")</f>
        <v/>
      </c>
      <c r="C353" s="22" t="str">
        <f t="shared" si="11"/>
        <v/>
      </c>
      <c r="D353" s="22" t="str">
        <f t="shared" si="11"/>
        <v/>
      </c>
      <c r="E353" s="22" t="str">
        <f t="shared" si="11"/>
        <v/>
      </c>
      <c r="F353" s="22" t="str">
        <f t="shared" si="11"/>
        <v/>
      </c>
      <c r="G353" s="22" t="str">
        <f t="shared" si="11"/>
        <v/>
      </c>
      <c r="H353" s="22" t="str">
        <f t="shared" si="11"/>
        <v/>
      </c>
      <c r="I353" s="22" t="str">
        <f t="shared" si="11"/>
        <v/>
      </c>
      <c r="J353" s="22" t="str">
        <f t="shared" si="11"/>
        <v/>
      </c>
      <c r="K353" s="22" t="str">
        <f t="shared" si="11"/>
        <v/>
      </c>
      <c r="L353" s="22">
        <f t="shared" si="11"/>
        <v>3614.47</v>
      </c>
      <c r="M353" s="22">
        <f t="shared" si="11"/>
        <v>4706.3500000000004</v>
      </c>
      <c r="N353" s="23">
        <f>IFERROR(VLOOKUP($B$349,$4:$123,MATCH($R353&amp;"/"&amp;N$347,$2:$2,0),FALSE),IFERROR(VLOOKUP($B$349,$4:$123,MATCH($R352&amp;"/"&amp;N$347,$2:$2,0),FALSE),IFERROR(VLOOKUP($B$349,$4:$123,MATCH($R351&amp;"/"&amp;N$347,$2:$2,0),FALSE),IFERROR(VLOOKUP($B$349,$4:$123,MATCH($R350&amp;"/"&amp;N$347,$2:$2,0),FALSE),""))))</f>
        <v>4908</v>
      </c>
      <c r="O353" s="23">
        <f>IFERROR(VLOOKUP($B$349,$4:$123,MATCH($R353&amp;"/"&amp;O$347,$2:$2,0),FALSE),IFERROR(VLOOKUP($B$349,$4:$123,MATCH($R352&amp;"/"&amp;O$347,$2:$2,0),FALSE),IFERROR(VLOOKUP($B$349,$4:$123,MATCH($R351&amp;"/"&amp;O$347,$2:$2,0),FALSE),IFERROR(VLOOKUP($B$349,$4:$123,MATCH($R350&amp;"/"&amp;O$347,$2:$2,0),FALSE),""))))</f>
        <v>98799</v>
      </c>
      <c r="P353" s="23">
        <f>IFERROR(VLOOKUP($B$349,$4:$123,MATCH($R353&amp;"/"&amp;P$347,$2:$2,0),FALSE),IFERROR(VLOOKUP($B$349,$4:$123,MATCH($R352&amp;"/"&amp;P$347,$2:$2,0),FALSE),IFERROR(VLOOKUP($B$349,$4:$123,MATCH($R351&amp;"/"&amp;P$347,$2:$2,0),FALSE),IFERROR(VLOOKUP($B$349,$4:$123,MATCH($R350&amp;"/"&amp;P$347,$2:$2,0),FALSE),""))))</f>
        <v>85971</v>
      </c>
      <c r="Q353" s="20"/>
      <c r="R353" s="24" t="s">
        <v>201</v>
      </c>
    </row>
    <row r="354" spans="2:18" x14ac:dyDescent="0.3">
      <c r="B354" s="25" t="e">
        <f t="shared" ref="B354:P354" si="12">+B353/B$401</f>
        <v>#VALUE!</v>
      </c>
      <c r="C354" s="25" t="e">
        <f t="shared" si="12"/>
        <v>#VALUE!</v>
      </c>
      <c r="D354" s="25" t="e">
        <f t="shared" si="12"/>
        <v>#VALUE!</v>
      </c>
      <c r="E354" s="25" t="e">
        <f t="shared" si="12"/>
        <v>#VALUE!</v>
      </c>
      <c r="F354" s="25" t="e">
        <f t="shared" si="12"/>
        <v>#VALUE!</v>
      </c>
      <c r="G354" s="25" t="e">
        <f t="shared" si="12"/>
        <v>#VALUE!</v>
      </c>
      <c r="H354" s="25" t="e">
        <f t="shared" si="12"/>
        <v>#VALUE!</v>
      </c>
      <c r="I354" s="25" t="e">
        <f t="shared" si="12"/>
        <v>#VALUE!</v>
      </c>
      <c r="J354" s="25" t="e">
        <f t="shared" si="12"/>
        <v>#VALUE!</v>
      </c>
      <c r="K354" s="25" t="e">
        <f t="shared" si="12"/>
        <v>#VALUE!</v>
      </c>
      <c r="L354" s="25">
        <f t="shared" si="12"/>
        <v>3.3575190016396277E-5</v>
      </c>
      <c r="M354" s="25">
        <f t="shared" si="12"/>
        <v>4.0645682435051599E-5</v>
      </c>
      <c r="N354" s="25">
        <f t="shared" si="12"/>
        <v>3.7162217083030514E-5</v>
      </c>
      <c r="O354" s="25">
        <f t="shared" si="12"/>
        <v>7.8471692094995451E-4</v>
      </c>
      <c r="P354" s="25">
        <f t="shared" si="12"/>
        <v>6.4734970118348039E-4</v>
      </c>
      <c r="Q354" s="20"/>
      <c r="R354" s="26" t="s">
        <v>202</v>
      </c>
    </row>
    <row r="355" spans="2:18" x14ac:dyDescent="0.3">
      <c r="B355" s="155" t="s">
        <v>87</v>
      </c>
      <c r="C355" s="155"/>
      <c r="D355" s="155"/>
      <c r="E355" s="155"/>
      <c r="F355" s="155"/>
      <c r="G355" s="155"/>
      <c r="H355" s="155"/>
      <c r="I355" s="155"/>
      <c r="J355" s="155"/>
      <c r="K355" s="155"/>
      <c r="L355" s="155"/>
      <c r="M355" s="155"/>
      <c r="N355" s="155"/>
      <c r="O355" s="155"/>
      <c r="P355" s="21"/>
      <c r="Q355" s="20"/>
      <c r="R355" s="3"/>
    </row>
    <row r="356" spans="2:18" x14ac:dyDescent="0.3">
      <c r="B356" s="23" t="str">
        <f t="shared" ref="B356:P358" si="13">IFERROR(VLOOKUP($B$355,$4:$123,MATCH($R356&amp;"/"&amp;B$347,$2:$2,0),FALSE),"")</f>
        <v/>
      </c>
      <c r="C356" s="23" t="str">
        <f t="shared" si="13"/>
        <v/>
      </c>
      <c r="D356" s="23" t="str">
        <f t="shared" si="13"/>
        <v/>
      </c>
      <c r="E356" s="23" t="str">
        <f t="shared" si="13"/>
        <v/>
      </c>
      <c r="F356" s="23" t="str">
        <f t="shared" si="13"/>
        <v/>
      </c>
      <c r="G356" s="23" t="str">
        <f t="shared" si="13"/>
        <v/>
      </c>
      <c r="H356" s="23" t="str">
        <f t="shared" si="13"/>
        <v/>
      </c>
      <c r="I356" s="23" t="str">
        <f t="shared" si="13"/>
        <v/>
      </c>
      <c r="J356" s="23" t="str">
        <f t="shared" si="13"/>
        <v/>
      </c>
      <c r="K356" s="23" t="str">
        <f t="shared" si="13"/>
        <v/>
      </c>
      <c r="L356" s="23" t="str">
        <f t="shared" si="13"/>
        <v/>
      </c>
      <c r="M356" s="23" t="str">
        <f t="shared" si="13"/>
        <v/>
      </c>
      <c r="N356" s="23">
        <f t="shared" si="13"/>
        <v>0</v>
      </c>
      <c r="O356" s="23">
        <f t="shared" si="13"/>
        <v>0</v>
      </c>
      <c r="P356" s="23">
        <f t="shared" si="13"/>
        <v>0</v>
      </c>
      <c r="Q356" s="20"/>
      <c r="R356" s="24" t="s">
        <v>198</v>
      </c>
    </row>
    <row r="357" spans="2:18" x14ac:dyDescent="0.3">
      <c r="B357" s="23" t="str">
        <f t="shared" si="13"/>
        <v/>
      </c>
      <c r="C357" s="23" t="str">
        <f t="shared" si="13"/>
        <v/>
      </c>
      <c r="D357" s="23" t="str">
        <f t="shared" si="13"/>
        <v/>
      </c>
      <c r="E357" s="23" t="str">
        <f t="shared" si="13"/>
        <v/>
      </c>
      <c r="F357" s="23" t="str">
        <f t="shared" si="13"/>
        <v/>
      </c>
      <c r="G357" s="23" t="str">
        <f t="shared" si="13"/>
        <v/>
      </c>
      <c r="H357" s="23" t="str">
        <f t="shared" si="13"/>
        <v/>
      </c>
      <c r="I357" s="23" t="str">
        <f t="shared" si="13"/>
        <v/>
      </c>
      <c r="J357" s="23" t="str">
        <f t="shared" si="13"/>
        <v/>
      </c>
      <c r="K357" s="23" t="str">
        <f t="shared" si="13"/>
        <v/>
      </c>
      <c r="L357" s="23" t="str">
        <f t="shared" si="13"/>
        <v/>
      </c>
      <c r="M357" s="23" t="str">
        <f t="shared" si="13"/>
        <v/>
      </c>
      <c r="N357" s="23">
        <f t="shared" si="13"/>
        <v>0</v>
      </c>
      <c r="O357" s="23">
        <f t="shared" si="13"/>
        <v>0</v>
      </c>
      <c r="P357" s="23">
        <f t="shared" si="13"/>
        <v>0</v>
      </c>
      <c r="Q357" s="20"/>
      <c r="R357" s="24" t="s">
        <v>199</v>
      </c>
    </row>
    <row r="358" spans="2:18" x14ac:dyDescent="0.3">
      <c r="B358" s="23" t="str">
        <f t="shared" si="13"/>
        <v/>
      </c>
      <c r="C358" s="23" t="str">
        <f t="shared" si="13"/>
        <v/>
      </c>
      <c r="D358" s="23" t="str">
        <f t="shared" si="13"/>
        <v/>
      </c>
      <c r="E358" s="23" t="str">
        <f t="shared" si="13"/>
        <v/>
      </c>
      <c r="F358" s="23" t="str">
        <f t="shared" si="13"/>
        <v/>
      </c>
      <c r="G358" s="23" t="str">
        <f t="shared" si="13"/>
        <v/>
      </c>
      <c r="H358" s="23" t="str">
        <f t="shared" si="13"/>
        <v/>
      </c>
      <c r="I358" s="23" t="str">
        <f t="shared" si="13"/>
        <v/>
      </c>
      <c r="J358" s="23" t="str">
        <f t="shared" si="13"/>
        <v/>
      </c>
      <c r="K358" s="23" t="str">
        <f t="shared" si="13"/>
        <v/>
      </c>
      <c r="L358" s="23" t="str">
        <f t="shared" si="13"/>
        <v/>
      </c>
      <c r="M358" s="23">
        <f t="shared" si="13"/>
        <v>0</v>
      </c>
      <c r="N358" s="23">
        <f t="shared" si="13"/>
        <v>0</v>
      </c>
      <c r="O358" s="23">
        <f t="shared" si="13"/>
        <v>0</v>
      </c>
      <c r="P358" s="23">
        <f t="shared" si="13"/>
        <v>0</v>
      </c>
      <c r="Q358" s="20"/>
      <c r="R358" s="24" t="s">
        <v>200</v>
      </c>
    </row>
    <row r="359" spans="2:18" x14ac:dyDescent="0.3">
      <c r="B359" s="23" t="str">
        <f t="shared" ref="B359:P359" si="14">IFERROR(VLOOKUP($B$355,$4:$123,MATCH($R359&amp;"/"&amp;B$347,$2:$2,0),FALSE),IFERROR(VLOOKUP($B$355,$4:$123,MATCH($R358&amp;"/"&amp;B$347,$2:$2,0),FALSE),IFERROR(VLOOKUP($B$355,$4:$123,MATCH($R357&amp;"/"&amp;B$347,$2:$2,0),FALSE),IFERROR(VLOOKUP($B$355,$4:$123,MATCH($R356&amp;"/"&amp;B$347,$2:$2,0),FALSE),""))))</f>
        <v/>
      </c>
      <c r="C359" s="23" t="str">
        <f t="shared" si="14"/>
        <v/>
      </c>
      <c r="D359" s="23" t="str">
        <f t="shared" si="14"/>
        <v/>
      </c>
      <c r="E359" s="23" t="str">
        <f t="shared" si="14"/>
        <v/>
      </c>
      <c r="F359" s="23" t="str">
        <f t="shared" si="14"/>
        <v/>
      </c>
      <c r="G359" s="23" t="str">
        <f t="shared" si="14"/>
        <v/>
      </c>
      <c r="H359" s="23" t="str">
        <f t="shared" si="14"/>
        <v/>
      </c>
      <c r="I359" s="23" t="str">
        <f t="shared" si="14"/>
        <v/>
      </c>
      <c r="J359" s="23" t="str">
        <f t="shared" si="14"/>
        <v/>
      </c>
      <c r="K359" s="23" t="str">
        <f t="shared" si="14"/>
        <v/>
      </c>
      <c r="L359" s="23">
        <f t="shared" si="14"/>
        <v>0</v>
      </c>
      <c r="M359" s="23">
        <f t="shared" si="14"/>
        <v>0</v>
      </c>
      <c r="N359" s="23">
        <f t="shared" si="14"/>
        <v>0</v>
      </c>
      <c r="O359" s="23">
        <f t="shared" si="14"/>
        <v>0</v>
      </c>
      <c r="P359" s="23">
        <f t="shared" si="14"/>
        <v>0</v>
      </c>
      <c r="Q359" s="20"/>
      <c r="R359" s="24" t="s">
        <v>201</v>
      </c>
    </row>
    <row r="360" spans="2:18" x14ac:dyDescent="0.3">
      <c r="B360" s="25" t="e">
        <f t="shared" ref="B360:P360" si="15">+B359/B$401</f>
        <v>#VALUE!</v>
      </c>
      <c r="C360" s="25" t="e">
        <f t="shared" si="15"/>
        <v>#VALUE!</v>
      </c>
      <c r="D360" s="25" t="e">
        <f t="shared" si="15"/>
        <v>#VALUE!</v>
      </c>
      <c r="E360" s="25" t="e">
        <f t="shared" si="15"/>
        <v>#VALUE!</v>
      </c>
      <c r="F360" s="25" t="e">
        <f t="shared" si="15"/>
        <v>#VALUE!</v>
      </c>
      <c r="G360" s="25" t="e">
        <f t="shared" si="15"/>
        <v>#VALUE!</v>
      </c>
      <c r="H360" s="25" t="e">
        <f t="shared" si="15"/>
        <v>#VALUE!</v>
      </c>
      <c r="I360" s="25" t="e">
        <f t="shared" si="15"/>
        <v>#VALUE!</v>
      </c>
      <c r="J360" s="25" t="e">
        <f t="shared" si="15"/>
        <v>#VALUE!</v>
      </c>
      <c r="K360" s="25" t="e">
        <f t="shared" si="15"/>
        <v>#VALUE!</v>
      </c>
      <c r="L360" s="25">
        <f t="shared" si="15"/>
        <v>0</v>
      </c>
      <c r="M360" s="25">
        <f t="shared" si="15"/>
        <v>0</v>
      </c>
      <c r="N360" s="25">
        <f t="shared" si="15"/>
        <v>0</v>
      </c>
      <c r="O360" s="25">
        <f t="shared" si="15"/>
        <v>0</v>
      </c>
      <c r="P360" s="25">
        <f t="shared" si="15"/>
        <v>0</v>
      </c>
      <c r="Q360" s="20"/>
      <c r="R360" s="26" t="s">
        <v>202</v>
      </c>
    </row>
    <row r="361" spans="2:18" x14ac:dyDescent="0.3">
      <c r="B361" s="157" t="s">
        <v>203</v>
      </c>
      <c r="C361" s="158"/>
      <c r="D361" s="158"/>
      <c r="E361" s="158"/>
      <c r="F361" s="158"/>
      <c r="G361" s="158"/>
      <c r="H361" s="158"/>
      <c r="I361" s="158"/>
      <c r="J361" s="158"/>
      <c r="K361" s="158"/>
      <c r="L361" s="158"/>
      <c r="M361" s="158"/>
      <c r="N361" s="158"/>
      <c r="O361" s="159"/>
      <c r="P361" s="27"/>
      <c r="Q361" s="20"/>
      <c r="R361" s="3"/>
    </row>
    <row r="362" spans="2:18" x14ac:dyDescent="0.3">
      <c r="B362" s="23" t="str">
        <f t="shared" ref="B362:P364" si="16">IFERROR(VLOOKUP($B$361,$4:$123,MATCH($R362&amp;"/"&amp;B$347,$2:$2,0),FALSE),"")</f>
        <v/>
      </c>
      <c r="C362" s="23" t="str">
        <f t="shared" si="16"/>
        <v/>
      </c>
      <c r="D362" s="23" t="str">
        <f t="shared" si="16"/>
        <v/>
      </c>
      <c r="E362" s="23" t="str">
        <f t="shared" si="16"/>
        <v/>
      </c>
      <c r="F362" s="23" t="str">
        <f t="shared" si="16"/>
        <v/>
      </c>
      <c r="G362" s="23" t="str">
        <f t="shared" si="16"/>
        <v/>
      </c>
      <c r="H362" s="23" t="str">
        <f t="shared" si="16"/>
        <v/>
      </c>
      <c r="I362" s="23" t="str">
        <f t="shared" si="16"/>
        <v/>
      </c>
      <c r="J362" s="23" t="str">
        <f t="shared" si="16"/>
        <v/>
      </c>
      <c r="K362" s="23" t="str">
        <f t="shared" si="16"/>
        <v/>
      </c>
      <c r="L362" s="23" t="str">
        <f t="shared" si="16"/>
        <v/>
      </c>
      <c r="M362" s="23" t="str">
        <f t="shared" si="16"/>
        <v/>
      </c>
      <c r="N362" s="23" t="str">
        <f t="shared" si="16"/>
        <v/>
      </c>
      <c r="O362" s="23" t="str">
        <f t="shared" si="16"/>
        <v/>
      </c>
      <c r="P362" s="23" t="str">
        <f t="shared" si="16"/>
        <v/>
      </c>
      <c r="Q362" s="20"/>
      <c r="R362" s="24" t="s">
        <v>198</v>
      </c>
    </row>
    <row r="363" spans="2:18" x14ac:dyDescent="0.3">
      <c r="B363" s="23" t="str">
        <f t="shared" si="16"/>
        <v/>
      </c>
      <c r="C363" s="23" t="str">
        <f t="shared" si="16"/>
        <v/>
      </c>
      <c r="D363" s="23" t="str">
        <f t="shared" si="16"/>
        <v/>
      </c>
      <c r="E363" s="23" t="str">
        <f t="shared" si="16"/>
        <v/>
      </c>
      <c r="F363" s="23" t="str">
        <f t="shared" si="16"/>
        <v/>
      </c>
      <c r="G363" s="23" t="str">
        <f t="shared" si="16"/>
        <v/>
      </c>
      <c r="H363" s="23" t="str">
        <f t="shared" si="16"/>
        <v/>
      </c>
      <c r="I363" s="23" t="str">
        <f t="shared" si="16"/>
        <v/>
      </c>
      <c r="J363" s="23" t="str">
        <f t="shared" si="16"/>
        <v/>
      </c>
      <c r="K363" s="23" t="str">
        <f t="shared" si="16"/>
        <v/>
      </c>
      <c r="L363" s="23" t="str">
        <f t="shared" si="16"/>
        <v/>
      </c>
      <c r="M363" s="23" t="str">
        <f t="shared" si="16"/>
        <v/>
      </c>
      <c r="N363" s="23" t="str">
        <f t="shared" si="16"/>
        <v/>
      </c>
      <c r="O363" s="23" t="str">
        <f t="shared" si="16"/>
        <v/>
      </c>
      <c r="P363" s="23" t="str">
        <f t="shared" si="16"/>
        <v/>
      </c>
      <c r="Q363" s="20"/>
      <c r="R363" s="24" t="s">
        <v>199</v>
      </c>
    </row>
    <row r="364" spans="2:18" x14ac:dyDescent="0.3">
      <c r="B364" s="23" t="str">
        <f t="shared" si="16"/>
        <v/>
      </c>
      <c r="C364" s="23" t="str">
        <f t="shared" si="16"/>
        <v/>
      </c>
      <c r="D364" s="23" t="str">
        <f t="shared" si="16"/>
        <v/>
      </c>
      <c r="E364" s="23" t="str">
        <f t="shared" si="16"/>
        <v/>
      </c>
      <c r="F364" s="23" t="str">
        <f t="shared" si="16"/>
        <v/>
      </c>
      <c r="G364" s="23" t="str">
        <f t="shared" si="16"/>
        <v/>
      </c>
      <c r="H364" s="23" t="str">
        <f t="shared" si="16"/>
        <v/>
      </c>
      <c r="I364" s="23" t="str">
        <f t="shared" si="16"/>
        <v/>
      </c>
      <c r="J364" s="23" t="str">
        <f t="shared" si="16"/>
        <v/>
      </c>
      <c r="K364" s="23" t="str">
        <f t="shared" si="16"/>
        <v/>
      </c>
      <c r="L364" s="23" t="str">
        <f t="shared" si="16"/>
        <v/>
      </c>
      <c r="M364" s="23" t="str">
        <f t="shared" si="16"/>
        <v/>
      </c>
      <c r="N364" s="23" t="str">
        <f t="shared" si="16"/>
        <v/>
      </c>
      <c r="O364" s="23" t="str">
        <f t="shared" si="16"/>
        <v/>
      </c>
      <c r="P364" s="23" t="str">
        <f t="shared" si="16"/>
        <v/>
      </c>
      <c r="Q364" s="20"/>
      <c r="R364" s="24" t="s">
        <v>200</v>
      </c>
    </row>
    <row r="365" spans="2:18" x14ac:dyDescent="0.3">
      <c r="B365" s="23" t="str">
        <f t="shared" ref="B365:P365" si="17">IFERROR(VLOOKUP($B$361,$4:$123,MATCH($R365&amp;"/"&amp;B$347,$2:$2,0),FALSE),IFERROR(VLOOKUP($B$361,$4:$123,MATCH($R364&amp;"/"&amp;B$347,$2:$2,0),FALSE),IFERROR(VLOOKUP($B$361,$4:$123,MATCH($R363&amp;"/"&amp;B$347,$2:$2,0),FALSE),IFERROR(VLOOKUP($B$361,$4:$123,MATCH($R362&amp;"/"&amp;B$347,$2:$2,0),FALSE),""))))</f>
        <v/>
      </c>
      <c r="C365" s="23" t="str">
        <f t="shared" si="17"/>
        <v/>
      </c>
      <c r="D365" s="23" t="str">
        <f t="shared" si="17"/>
        <v/>
      </c>
      <c r="E365" s="23" t="str">
        <f t="shared" si="17"/>
        <v/>
      </c>
      <c r="F365" s="23" t="str">
        <f t="shared" si="17"/>
        <v/>
      </c>
      <c r="G365" s="23" t="str">
        <f t="shared" si="17"/>
        <v/>
      </c>
      <c r="H365" s="23" t="str">
        <f t="shared" si="17"/>
        <v/>
      </c>
      <c r="I365" s="23" t="str">
        <f t="shared" si="17"/>
        <v/>
      </c>
      <c r="J365" s="23" t="str">
        <f t="shared" si="17"/>
        <v/>
      </c>
      <c r="K365" s="23" t="str">
        <f t="shared" si="17"/>
        <v/>
      </c>
      <c r="L365" s="23" t="str">
        <f t="shared" si="17"/>
        <v/>
      </c>
      <c r="M365" s="23" t="str">
        <f t="shared" si="17"/>
        <v/>
      </c>
      <c r="N365" s="23" t="str">
        <f t="shared" si="17"/>
        <v/>
      </c>
      <c r="O365" s="23" t="str">
        <f t="shared" si="17"/>
        <v/>
      </c>
      <c r="P365" s="23" t="str">
        <f t="shared" si="17"/>
        <v/>
      </c>
      <c r="Q365" s="20"/>
      <c r="R365" s="24" t="s">
        <v>201</v>
      </c>
    </row>
    <row r="366" spans="2:18" x14ac:dyDescent="0.3">
      <c r="B366" s="25" t="e">
        <f t="shared" ref="B366:P366" si="18">+B365/B$401</f>
        <v>#VALUE!</v>
      </c>
      <c r="C366" s="25" t="e">
        <f t="shared" si="18"/>
        <v>#VALUE!</v>
      </c>
      <c r="D366" s="25" t="e">
        <f t="shared" si="18"/>
        <v>#VALUE!</v>
      </c>
      <c r="E366" s="25" t="e">
        <f t="shared" si="18"/>
        <v>#VALUE!</v>
      </c>
      <c r="F366" s="25" t="e">
        <f t="shared" si="18"/>
        <v>#VALUE!</v>
      </c>
      <c r="G366" s="25" t="e">
        <f t="shared" si="18"/>
        <v>#VALUE!</v>
      </c>
      <c r="H366" s="25" t="e">
        <f t="shared" si="18"/>
        <v>#VALUE!</v>
      </c>
      <c r="I366" s="25" t="e">
        <f t="shared" si="18"/>
        <v>#VALUE!</v>
      </c>
      <c r="J366" s="25" t="e">
        <f t="shared" si="18"/>
        <v>#VALUE!</v>
      </c>
      <c r="K366" s="25" t="e">
        <f t="shared" si="18"/>
        <v>#VALUE!</v>
      </c>
      <c r="L366" s="25" t="e">
        <f t="shared" si="18"/>
        <v>#VALUE!</v>
      </c>
      <c r="M366" s="25" t="e">
        <f t="shared" si="18"/>
        <v>#VALUE!</v>
      </c>
      <c r="N366" s="25" t="e">
        <f t="shared" si="18"/>
        <v>#VALUE!</v>
      </c>
      <c r="O366" s="25" t="e">
        <f t="shared" si="18"/>
        <v>#VALUE!</v>
      </c>
      <c r="P366" s="25" t="e">
        <f t="shared" si="18"/>
        <v>#VALUE!</v>
      </c>
      <c r="Q366" s="20"/>
      <c r="R366" s="26" t="s">
        <v>202</v>
      </c>
    </row>
    <row r="367" spans="2:18" x14ac:dyDescent="0.3">
      <c r="B367" s="155" t="s">
        <v>88</v>
      </c>
      <c r="C367" s="155"/>
      <c r="D367" s="155"/>
      <c r="E367" s="155"/>
      <c r="F367" s="155"/>
      <c r="G367" s="155"/>
      <c r="H367" s="155"/>
      <c r="I367" s="155"/>
      <c r="J367" s="155"/>
      <c r="K367" s="155"/>
      <c r="L367" s="155"/>
      <c r="M367" s="155"/>
      <c r="N367" s="155"/>
      <c r="O367" s="155"/>
      <c r="P367" s="21"/>
      <c r="Q367" s="20"/>
      <c r="R367" s="3"/>
    </row>
    <row r="368" spans="2:18" x14ac:dyDescent="0.3">
      <c r="B368" s="23" t="str">
        <f t="shared" ref="B368:P370" si="19">IFERROR(VLOOKUP($B$367,$4:$123,MATCH($R368&amp;"/"&amp;B$347,$2:$2,0),FALSE),"")</f>
        <v/>
      </c>
      <c r="C368" s="23" t="str">
        <f t="shared" si="19"/>
        <v/>
      </c>
      <c r="D368" s="23" t="str">
        <f t="shared" si="19"/>
        <v/>
      </c>
      <c r="E368" s="23" t="str">
        <f t="shared" si="19"/>
        <v/>
      </c>
      <c r="F368" s="23" t="str">
        <f t="shared" si="19"/>
        <v/>
      </c>
      <c r="G368" s="23" t="str">
        <f t="shared" si="19"/>
        <v/>
      </c>
      <c r="H368" s="23" t="str">
        <f t="shared" si="19"/>
        <v/>
      </c>
      <c r="I368" s="23" t="str">
        <f t="shared" si="19"/>
        <v/>
      </c>
      <c r="J368" s="23" t="str">
        <f t="shared" si="19"/>
        <v/>
      </c>
      <c r="K368" s="23" t="str">
        <f t="shared" si="19"/>
        <v/>
      </c>
      <c r="L368" s="23" t="str">
        <f t="shared" si="19"/>
        <v/>
      </c>
      <c r="M368" s="23" t="str">
        <f t="shared" si="19"/>
        <v/>
      </c>
      <c r="N368" s="23">
        <f t="shared" si="19"/>
        <v>0</v>
      </c>
      <c r="O368" s="23">
        <f t="shared" si="19"/>
        <v>0</v>
      </c>
      <c r="P368" s="23">
        <f t="shared" si="19"/>
        <v>0</v>
      </c>
      <c r="Q368" s="20"/>
      <c r="R368" s="24" t="s">
        <v>198</v>
      </c>
    </row>
    <row r="369" spans="2:18" x14ac:dyDescent="0.3">
      <c r="B369" s="23" t="str">
        <f t="shared" si="19"/>
        <v/>
      </c>
      <c r="C369" s="23" t="str">
        <f t="shared" si="19"/>
        <v/>
      </c>
      <c r="D369" s="23" t="str">
        <f t="shared" si="19"/>
        <v/>
      </c>
      <c r="E369" s="23" t="str">
        <f t="shared" si="19"/>
        <v/>
      </c>
      <c r="F369" s="23" t="str">
        <f t="shared" si="19"/>
        <v/>
      </c>
      <c r="G369" s="23" t="str">
        <f t="shared" si="19"/>
        <v/>
      </c>
      <c r="H369" s="23" t="str">
        <f t="shared" si="19"/>
        <v/>
      </c>
      <c r="I369" s="23" t="str">
        <f t="shared" si="19"/>
        <v/>
      </c>
      <c r="J369" s="23" t="str">
        <f t="shared" si="19"/>
        <v/>
      </c>
      <c r="K369" s="23" t="str">
        <f t="shared" si="19"/>
        <v/>
      </c>
      <c r="L369" s="23" t="str">
        <f t="shared" si="19"/>
        <v/>
      </c>
      <c r="M369" s="23" t="str">
        <f t="shared" si="19"/>
        <v/>
      </c>
      <c r="N369" s="23">
        <f t="shared" si="19"/>
        <v>0</v>
      </c>
      <c r="O369" s="23">
        <f t="shared" si="19"/>
        <v>0</v>
      </c>
      <c r="P369" s="23">
        <f t="shared" si="19"/>
        <v>0</v>
      </c>
      <c r="Q369" s="20"/>
      <c r="R369" s="24" t="s">
        <v>199</v>
      </c>
    </row>
    <row r="370" spans="2:18" x14ac:dyDescent="0.3">
      <c r="B370" s="23" t="str">
        <f t="shared" si="19"/>
        <v/>
      </c>
      <c r="C370" s="23" t="str">
        <f t="shared" si="19"/>
        <v/>
      </c>
      <c r="D370" s="23" t="str">
        <f t="shared" si="19"/>
        <v/>
      </c>
      <c r="E370" s="23" t="str">
        <f t="shared" si="19"/>
        <v/>
      </c>
      <c r="F370" s="23" t="str">
        <f t="shared" si="19"/>
        <v/>
      </c>
      <c r="G370" s="23" t="str">
        <f t="shared" si="19"/>
        <v/>
      </c>
      <c r="H370" s="23" t="str">
        <f t="shared" si="19"/>
        <v/>
      </c>
      <c r="I370" s="23" t="str">
        <f t="shared" si="19"/>
        <v/>
      </c>
      <c r="J370" s="23" t="str">
        <f t="shared" si="19"/>
        <v/>
      </c>
      <c r="K370" s="23" t="str">
        <f t="shared" si="19"/>
        <v/>
      </c>
      <c r="L370" s="23" t="str">
        <f t="shared" si="19"/>
        <v/>
      </c>
      <c r="M370" s="23">
        <f t="shared" si="19"/>
        <v>0</v>
      </c>
      <c r="N370" s="23">
        <f t="shared" si="19"/>
        <v>0</v>
      </c>
      <c r="O370" s="23">
        <f t="shared" si="19"/>
        <v>0</v>
      </c>
      <c r="P370" s="23">
        <f t="shared" si="19"/>
        <v>0</v>
      </c>
      <c r="Q370" s="20"/>
      <c r="R370" s="24" t="s">
        <v>200</v>
      </c>
    </row>
    <row r="371" spans="2:18" x14ac:dyDescent="0.3">
      <c r="B371" s="23" t="str">
        <f t="shared" ref="B371:M371" si="20">IFERROR(VLOOKUP($B$367,$4:$123,MATCH($R371&amp;"/"&amp;B$347,$2:$2,0),FALSE),"")</f>
        <v/>
      </c>
      <c r="C371" s="23" t="str">
        <f t="shared" si="20"/>
        <v/>
      </c>
      <c r="D371" s="23" t="str">
        <f t="shared" si="20"/>
        <v/>
      </c>
      <c r="E371" s="23" t="str">
        <f t="shared" si="20"/>
        <v/>
      </c>
      <c r="F371" s="23" t="str">
        <f t="shared" si="20"/>
        <v/>
      </c>
      <c r="G371" s="23" t="str">
        <f t="shared" si="20"/>
        <v/>
      </c>
      <c r="H371" s="23" t="str">
        <f t="shared" si="20"/>
        <v/>
      </c>
      <c r="I371" s="23" t="str">
        <f t="shared" si="20"/>
        <v/>
      </c>
      <c r="J371" s="23" t="str">
        <f t="shared" si="20"/>
        <v/>
      </c>
      <c r="K371" s="23" t="str">
        <f t="shared" si="20"/>
        <v/>
      </c>
      <c r="L371" s="23">
        <f t="shared" si="20"/>
        <v>0</v>
      </c>
      <c r="M371" s="23">
        <f t="shared" si="20"/>
        <v>0</v>
      </c>
      <c r="N371" s="23">
        <f>IFERROR(VLOOKUP($B$367,$4:$123,MATCH($R371&amp;"/"&amp;N$347,$2:$2,0),FALSE),IFERROR(VLOOKUP($B$367,$4:$123,MATCH($R370&amp;"/"&amp;N$347,$2:$2,0),FALSE),IFERROR(VLOOKUP($B$367,$4:$123,MATCH($R369&amp;"/"&amp;N$347,$2:$2,0),FALSE),IFERROR(VLOOKUP($B$367,$4:$123,MATCH($R368&amp;"/"&amp;N$347,$2:$2,0),FALSE),""))))</f>
        <v>0</v>
      </c>
      <c r="O371" s="23">
        <f>IFERROR(VLOOKUP($B$367,$4:$123,MATCH($R371&amp;"/"&amp;O$347,$2:$2,0),FALSE),IFERROR(VLOOKUP($B$367,$4:$123,MATCH($R370&amp;"/"&amp;O$347,$2:$2,0),FALSE),IFERROR(VLOOKUP($B$367,$4:$123,MATCH($R369&amp;"/"&amp;O$347,$2:$2,0),FALSE),IFERROR(VLOOKUP($B$367,$4:$123,MATCH($R368&amp;"/"&amp;O$347,$2:$2,0),FALSE),""))))</f>
        <v>0</v>
      </c>
      <c r="P371" s="23">
        <f>IFERROR(VLOOKUP($B$367,$4:$123,MATCH($R371&amp;"/"&amp;P$347,$2:$2,0),FALSE),IFERROR(VLOOKUP($B$367,$4:$123,MATCH($R370&amp;"/"&amp;P$347,$2:$2,0),FALSE),IFERROR(VLOOKUP($B$367,$4:$123,MATCH($R369&amp;"/"&amp;P$347,$2:$2,0),FALSE),IFERROR(VLOOKUP($B$367,$4:$123,MATCH($R368&amp;"/"&amp;P$347,$2:$2,0),FALSE),""))))</f>
        <v>0</v>
      </c>
      <c r="Q371" s="20"/>
      <c r="R371" s="24" t="s">
        <v>201</v>
      </c>
    </row>
    <row r="372" spans="2:18" x14ac:dyDescent="0.3">
      <c r="B372" s="25" t="e">
        <f t="shared" ref="B372:P372" si="21">+B371/B$401</f>
        <v>#VALUE!</v>
      </c>
      <c r="C372" s="25" t="e">
        <f t="shared" si="21"/>
        <v>#VALUE!</v>
      </c>
      <c r="D372" s="25" t="e">
        <f t="shared" si="21"/>
        <v>#VALUE!</v>
      </c>
      <c r="E372" s="25" t="e">
        <f t="shared" si="21"/>
        <v>#VALUE!</v>
      </c>
      <c r="F372" s="25" t="e">
        <f t="shared" si="21"/>
        <v>#VALUE!</v>
      </c>
      <c r="G372" s="25" t="e">
        <f t="shared" si="21"/>
        <v>#VALUE!</v>
      </c>
      <c r="H372" s="25" t="e">
        <f t="shared" si="21"/>
        <v>#VALUE!</v>
      </c>
      <c r="I372" s="25" t="e">
        <f t="shared" si="21"/>
        <v>#VALUE!</v>
      </c>
      <c r="J372" s="25" t="e">
        <f t="shared" si="21"/>
        <v>#VALUE!</v>
      </c>
      <c r="K372" s="25" t="e">
        <f t="shared" si="21"/>
        <v>#VALUE!</v>
      </c>
      <c r="L372" s="25">
        <f t="shared" si="21"/>
        <v>0</v>
      </c>
      <c r="M372" s="25">
        <f t="shared" si="21"/>
        <v>0</v>
      </c>
      <c r="N372" s="25">
        <f t="shared" si="21"/>
        <v>0</v>
      </c>
      <c r="O372" s="25">
        <f t="shared" si="21"/>
        <v>0</v>
      </c>
      <c r="P372" s="25">
        <f t="shared" si="21"/>
        <v>0</v>
      </c>
      <c r="Q372" s="20"/>
      <c r="R372" s="26" t="s">
        <v>202</v>
      </c>
    </row>
    <row r="373" spans="2:18" x14ac:dyDescent="0.3">
      <c r="B373" s="156" t="s">
        <v>89</v>
      </c>
      <c r="C373" s="156"/>
      <c r="D373" s="156"/>
      <c r="E373" s="156"/>
      <c r="F373" s="156"/>
      <c r="G373" s="156"/>
      <c r="H373" s="156"/>
      <c r="I373" s="156"/>
      <c r="J373" s="156"/>
      <c r="K373" s="156"/>
      <c r="L373" s="156"/>
      <c r="M373" s="156"/>
      <c r="N373" s="156"/>
      <c r="O373" s="156"/>
      <c r="P373" s="27"/>
      <c r="Q373" s="20"/>
      <c r="R373" s="3"/>
    </row>
    <row r="374" spans="2:18" x14ac:dyDescent="0.3">
      <c r="B374" s="23" t="str">
        <f t="shared" ref="B374:P376" si="22">IFERROR(VLOOKUP($B$373,$4:$123,MATCH($R374&amp;"/"&amp;B$347,$2:$2,0),FALSE),"")</f>
        <v/>
      </c>
      <c r="C374" s="23" t="str">
        <f t="shared" si="22"/>
        <v/>
      </c>
      <c r="D374" s="23" t="str">
        <f t="shared" si="22"/>
        <v/>
      </c>
      <c r="E374" s="23" t="str">
        <f t="shared" si="22"/>
        <v/>
      </c>
      <c r="F374" s="23" t="str">
        <f t="shared" si="22"/>
        <v/>
      </c>
      <c r="G374" s="23" t="str">
        <f t="shared" si="22"/>
        <v/>
      </c>
      <c r="H374" s="23" t="str">
        <f t="shared" si="22"/>
        <v/>
      </c>
      <c r="I374" s="23" t="str">
        <f t="shared" si="22"/>
        <v/>
      </c>
      <c r="J374" s="23" t="str">
        <f t="shared" si="22"/>
        <v/>
      </c>
      <c r="K374" s="23" t="str">
        <f t="shared" si="22"/>
        <v/>
      </c>
      <c r="L374" s="23" t="str">
        <f t="shared" si="22"/>
        <v/>
      </c>
      <c r="M374" s="23" t="str">
        <f t="shared" si="22"/>
        <v/>
      </c>
      <c r="N374" s="23">
        <f t="shared" si="22"/>
        <v>0</v>
      </c>
      <c r="O374" s="23">
        <f t="shared" si="22"/>
        <v>0</v>
      </c>
      <c r="P374" s="23">
        <f t="shared" si="22"/>
        <v>0</v>
      </c>
      <c r="Q374" s="20"/>
      <c r="R374" s="24" t="s">
        <v>198</v>
      </c>
    </row>
    <row r="375" spans="2:18" x14ac:dyDescent="0.3">
      <c r="B375" s="23" t="str">
        <f t="shared" si="22"/>
        <v/>
      </c>
      <c r="C375" s="23" t="str">
        <f t="shared" si="22"/>
        <v/>
      </c>
      <c r="D375" s="23" t="str">
        <f t="shared" si="22"/>
        <v/>
      </c>
      <c r="E375" s="23" t="str">
        <f t="shared" si="22"/>
        <v/>
      </c>
      <c r="F375" s="23" t="str">
        <f t="shared" si="22"/>
        <v/>
      </c>
      <c r="G375" s="23" t="str">
        <f t="shared" si="22"/>
        <v/>
      </c>
      <c r="H375" s="23" t="str">
        <f t="shared" si="22"/>
        <v/>
      </c>
      <c r="I375" s="23" t="str">
        <f t="shared" si="22"/>
        <v/>
      </c>
      <c r="J375" s="23" t="str">
        <f t="shared" si="22"/>
        <v/>
      </c>
      <c r="K375" s="23" t="str">
        <f t="shared" si="22"/>
        <v/>
      </c>
      <c r="L375" s="23" t="str">
        <f t="shared" si="22"/>
        <v/>
      </c>
      <c r="M375" s="23" t="str">
        <f t="shared" si="22"/>
        <v/>
      </c>
      <c r="N375" s="23">
        <f t="shared" si="22"/>
        <v>0</v>
      </c>
      <c r="O375" s="23">
        <f t="shared" si="22"/>
        <v>0</v>
      </c>
      <c r="P375" s="23">
        <f t="shared" si="22"/>
        <v>0</v>
      </c>
      <c r="Q375" s="20"/>
      <c r="R375" s="24" t="s">
        <v>199</v>
      </c>
    </row>
    <row r="376" spans="2:18" x14ac:dyDescent="0.3">
      <c r="B376" s="23" t="str">
        <f t="shared" si="22"/>
        <v/>
      </c>
      <c r="C376" s="23" t="str">
        <f t="shared" si="22"/>
        <v/>
      </c>
      <c r="D376" s="23" t="str">
        <f t="shared" si="22"/>
        <v/>
      </c>
      <c r="E376" s="23" t="str">
        <f t="shared" si="22"/>
        <v/>
      </c>
      <c r="F376" s="23" t="str">
        <f t="shared" si="22"/>
        <v/>
      </c>
      <c r="G376" s="23" t="str">
        <f t="shared" si="22"/>
        <v/>
      </c>
      <c r="H376" s="23" t="str">
        <f t="shared" si="22"/>
        <v/>
      </c>
      <c r="I376" s="23" t="str">
        <f t="shared" si="22"/>
        <v/>
      </c>
      <c r="J376" s="23" t="str">
        <f t="shared" si="22"/>
        <v/>
      </c>
      <c r="K376" s="23" t="str">
        <f t="shared" si="22"/>
        <v/>
      </c>
      <c r="L376" s="23" t="str">
        <f t="shared" si="22"/>
        <v/>
      </c>
      <c r="M376" s="23">
        <f t="shared" si="22"/>
        <v>0</v>
      </c>
      <c r="N376" s="23">
        <f t="shared" si="22"/>
        <v>0</v>
      </c>
      <c r="O376" s="23">
        <f t="shared" si="22"/>
        <v>0</v>
      </c>
      <c r="P376" s="23">
        <f t="shared" si="22"/>
        <v>0</v>
      </c>
      <c r="Q376" s="20"/>
      <c r="R376" s="24" t="s">
        <v>200</v>
      </c>
    </row>
    <row r="377" spans="2:18" x14ac:dyDescent="0.3">
      <c r="B377" s="23" t="str">
        <f t="shared" ref="B377:M377" si="23">IFERROR(VLOOKUP($B$373,$4:$123,MATCH($R377&amp;"/"&amp;B$347,$2:$2,0),FALSE),"")</f>
        <v/>
      </c>
      <c r="C377" s="23" t="str">
        <f t="shared" si="23"/>
        <v/>
      </c>
      <c r="D377" s="23" t="str">
        <f t="shared" si="23"/>
        <v/>
      </c>
      <c r="E377" s="23" t="str">
        <f t="shared" si="23"/>
        <v/>
      </c>
      <c r="F377" s="23" t="str">
        <f t="shared" si="23"/>
        <v/>
      </c>
      <c r="G377" s="23" t="str">
        <f t="shared" si="23"/>
        <v/>
      </c>
      <c r="H377" s="23" t="str">
        <f t="shared" si="23"/>
        <v/>
      </c>
      <c r="I377" s="23" t="str">
        <f t="shared" si="23"/>
        <v/>
      </c>
      <c r="J377" s="23" t="str">
        <f t="shared" si="23"/>
        <v/>
      </c>
      <c r="K377" s="23" t="str">
        <f t="shared" si="23"/>
        <v/>
      </c>
      <c r="L377" s="23">
        <f t="shared" si="23"/>
        <v>0</v>
      </c>
      <c r="M377" s="23">
        <f t="shared" si="23"/>
        <v>0</v>
      </c>
      <c r="N377" s="23">
        <f>IFERROR(VLOOKUP($B$373,$4:$123,MATCH($R377&amp;"/"&amp;N$347,$2:$2,0),FALSE),IFERROR(VLOOKUP($B$373,$4:$123,MATCH($R376&amp;"/"&amp;N$347,$2:$2,0),FALSE),IFERROR(VLOOKUP($B$373,$4:$123,MATCH($R375&amp;"/"&amp;N$347,$2:$2,0),FALSE),IFERROR(VLOOKUP($B$373,$4:$123,MATCH($R374&amp;"/"&amp;N$347,$2:$2,0),FALSE),""))))</f>
        <v>0</v>
      </c>
      <c r="O377" s="23">
        <f>IFERROR(VLOOKUP($B$373,$4:$123,MATCH($R377&amp;"/"&amp;O$347,$2:$2,0),FALSE),IFERROR(VLOOKUP($B$373,$4:$123,MATCH($R376&amp;"/"&amp;O$347,$2:$2,0),FALSE),IFERROR(VLOOKUP($B$373,$4:$123,MATCH($R375&amp;"/"&amp;O$347,$2:$2,0),FALSE),IFERROR(VLOOKUP($B$373,$4:$123,MATCH($R374&amp;"/"&amp;O$347,$2:$2,0),FALSE),""))))</f>
        <v>0</v>
      </c>
      <c r="P377" s="23">
        <f>IFERROR(VLOOKUP($B$373,$4:$123,MATCH($R377&amp;"/"&amp;P$347,$2:$2,0),FALSE),IFERROR(VLOOKUP($B$373,$4:$123,MATCH($R376&amp;"/"&amp;P$347,$2:$2,0),FALSE),IFERROR(VLOOKUP($B$373,$4:$123,MATCH($R375&amp;"/"&amp;P$347,$2:$2,0),FALSE),IFERROR(VLOOKUP($B$373,$4:$123,MATCH($R374&amp;"/"&amp;P$347,$2:$2,0),FALSE),""))))</f>
        <v>0</v>
      </c>
      <c r="Q377" s="20"/>
      <c r="R377" s="24" t="s">
        <v>201</v>
      </c>
    </row>
    <row r="378" spans="2:18" x14ac:dyDescent="0.3">
      <c r="B378" s="25" t="e">
        <f t="shared" ref="B378:P378" si="24">+B377/B$401</f>
        <v>#VALUE!</v>
      </c>
      <c r="C378" s="25" t="e">
        <f t="shared" si="24"/>
        <v>#VALUE!</v>
      </c>
      <c r="D378" s="25" t="e">
        <f t="shared" si="24"/>
        <v>#VALUE!</v>
      </c>
      <c r="E378" s="25" t="e">
        <f t="shared" si="24"/>
        <v>#VALUE!</v>
      </c>
      <c r="F378" s="25" t="e">
        <f t="shared" si="24"/>
        <v>#VALUE!</v>
      </c>
      <c r="G378" s="25" t="e">
        <f t="shared" si="24"/>
        <v>#VALUE!</v>
      </c>
      <c r="H378" s="25" t="e">
        <f t="shared" si="24"/>
        <v>#VALUE!</v>
      </c>
      <c r="I378" s="25" t="e">
        <f t="shared" si="24"/>
        <v>#VALUE!</v>
      </c>
      <c r="J378" s="25" t="e">
        <f t="shared" si="24"/>
        <v>#VALUE!</v>
      </c>
      <c r="K378" s="25" t="e">
        <f t="shared" si="24"/>
        <v>#VALUE!</v>
      </c>
      <c r="L378" s="25">
        <f t="shared" si="24"/>
        <v>0</v>
      </c>
      <c r="M378" s="25">
        <f t="shared" si="24"/>
        <v>0</v>
      </c>
      <c r="N378" s="25">
        <f t="shared" si="24"/>
        <v>0</v>
      </c>
      <c r="O378" s="25">
        <f t="shared" si="24"/>
        <v>0</v>
      </c>
      <c r="P378" s="25">
        <f t="shared" si="24"/>
        <v>0</v>
      </c>
      <c r="Q378" s="20"/>
      <c r="R378" s="26" t="s">
        <v>202</v>
      </c>
    </row>
    <row r="379" spans="2:18" x14ac:dyDescent="0.3">
      <c r="B379" s="155" t="s">
        <v>28</v>
      </c>
      <c r="C379" s="155"/>
      <c r="D379" s="155"/>
      <c r="E379" s="155"/>
      <c r="F379" s="155"/>
      <c r="G379" s="155"/>
      <c r="H379" s="155"/>
      <c r="I379" s="155"/>
      <c r="J379" s="155"/>
      <c r="K379" s="155"/>
      <c r="L379" s="155"/>
      <c r="M379" s="155"/>
      <c r="N379" s="155"/>
      <c r="O379" s="155"/>
      <c r="P379" s="21"/>
      <c r="Q379" s="20"/>
      <c r="R379" s="3"/>
    </row>
    <row r="380" spans="2:18" x14ac:dyDescent="0.3">
      <c r="B380" s="23" t="str">
        <f t="shared" ref="B380:P382" si="25">IFERROR(VLOOKUP($B$379,$4:$123,MATCH($R380&amp;"/"&amp;B$347,$2:$2,0),FALSE),"")</f>
        <v/>
      </c>
      <c r="C380" s="23" t="str">
        <f t="shared" si="25"/>
        <v/>
      </c>
      <c r="D380" s="23" t="str">
        <f t="shared" si="25"/>
        <v/>
      </c>
      <c r="E380" s="23" t="str">
        <f t="shared" si="25"/>
        <v/>
      </c>
      <c r="F380" s="23" t="str">
        <f t="shared" si="25"/>
        <v/>
      </c>
      <c r="G380" s="23" t="str">
        <f t="shared" si="25"/>
        <v/>
      </c>
      <c r="H380" s="23" t="str">
        <f t="shared" si="25"/>
        <v/>
      </c>
      <c r="I380" s="23" t="str">
        <f t="shared" si="25"/>
        <v/>
      </c>
      <c r="J380" s="23" t="str">
        <f t="shared" si="25"/>
        <v/>
      </c>
      <c r="K380" s="23" t="str">
        <f t="shared" si="25"/>
        <v/>
      </c>
      <c r="L380" s="23" t="str">
        <f t="shared" si="25"/>
        <v/>
      </c>
      <c r="M380" s="23" t="str">
        <f t="shared" si="25"/>
        <v/>
      </c>
      <c r="N380" s="23">
        <f t="shared" si="25"/>
        <v>1217505</v>
      </c>
      <c r="O380" s="23">
        <f t="shared" si="25"/>
        <v>1198508</v>
      </c>
      <c r="P380" s="23">
        <f t="shared" si="25"/>
        <v>1132735</v>
      </c>
      <c r="Q380" s="20"/>
      <c r="R380" s="24" t="s">
        <v>198</v>
      </c>
    </row>
    <row r="381" spans="2:18" x14ac:dyDescent="0.3">
      <c r="B381" s="23" t="str">
        <f t="shared" si="25"/>
        <v/>
      </c>
      <c r="C381" s="23" t="str">
        <f t="shared" si="25"/>
        <v/>
      </c>
      <c r="D381" s="23" t="str">
        <f t="shared" si="25"/>
        <v/>
      </c>
      <c r="E381" s="23" t="str">
        <f t="shared" si="25"/>
        <v/>
      </c>
      <c r="F381" s="23" t="str">
        <f t="shared" si="25"/>
        <v/>
      </c>
      <c r="G381" s="23" t="str">
        <f t="shared" si="25"/>
        <v/>
      </c>
      <c r="H381" s="23" t="str">
        <f t="shared" si="25"/>
        <v/>
      </c>
      <c r="I381" s="23" t="str">
        <f t="shared" si="25"/>
        <v/>
      </c>
      <c r="J381" s="23" t="str">
        <f t="shared" si="25"/>
        <v/>
      </c>
      <c r="K381" s="23" t="str">
        <f t="shared" si="25"/>
        <v/>
      </c>
      <c r="L381" s="23" t="str">
        <f t="shared" si="25"/>
        <v/>
      </c>
      <c r="M381" s="23" t="str">
        <f t="shared" si="25"/>
        <v/>
      </c>
      <c r="N381" s="23">
        <f t="shared" si="25"/>
        <v>1194244.78</v>
      </c>
      <c r="O381" s="23">
        <f t="shared" si="25"/>
        <v>1202839</v>
      </c>
      <c r="P381" s="23">
        <f t="shared" si="25"/>
        <v>1106203</v>
      </c>
      <c r="Q381" s="20"/>
      <c r="R381" s="24" t="s">
        <v>199</v>
      </c>
    </row>
    <row r="382" spans="2:18" x14ac:dyDescent="0.3">
      <c r="B382" s="23" t="str">
        <f t="shared" si="25"/>
        <v/>
      </c>
      <c r="C382" s="23" t="str">
        <f t="shared" si="25"/>
        <v/>
      </c>
      <c r="D382" s="23" t="str">
        <f t="shared" si="25"/>
        <v/>
      </c>
      <c r="E382" s="23" t="str">
        <f t="shared" si="25"/>
        <v/>
      </c>
      <c r="F382" s="23" t="str">
        <f t="shared" si="25"/>
        <v/>
      </c>
      <c r="G382" s="23" t="str">
        <f t="shared" si="25"/>
        <v/>
      </c>
      <c r="H382" s="23" t="str">
        <f t="shared" si="25"/>
        <v/>
      </c>
      <c r="I382" s="23" t="str">
        <f t="shared" si="25"/>
        <v/>
      </c>
      <c r="J382" s="23" t="str">
        <f t="shared" si="25"/>
        <v/>
      </c>
      <c r="K382" s="23" t="str">
        <f t="shared" si="25"/>
        <v/>
      </c>
      <c r="L382" s="23" t="str">
        <f t="shared" si="25"/>
        <v/>
      </c>
      <c r="M382" s="23">
        <f t="shared" si="25"/>
        <v>1229027.78</v>
      </c>
      <c r="N382" s="23">
        <f t="shared" si="25"/>
        <v>1185375</v>
      </c>
      <c r="O382" s="23">
        <f t="shared" si="25"/>
        <v>1177153</v>
      </c>
      <c r="P382" s="23">
        <f t="shared" si="25"/>
        <v>1105145</v>
      </c>
      <c r="Q382" s="20"/>
      <c r="R382" s="24" t="s">
        <v>200</v>
      </c>
    </row>
    <row r="383" spans="2:18" x14ac:dyDescent="0.3">
      <c r="B383" s="23" t="str">
        <f t="shared" ref="B383:M383" si="26">IFERROR(VLOOKUP($B$379,$4:$123,MATCH($R383&amp;"/"&amp;B$347,$2:$2,0),FALSE),"")</f>
        <v/>
      </c>
      <c r="C383" s="23" t="str">
        <f t="shared" si="26"/>
        <v/>
      </c>
      <c r="D383" s="23" t="str">
        <f t="shared" si="26"/>
        <v/>
      </c>
      <c r="E383" s="23" t="str">
        <f t="shared" si="26"/>
        <v/>
      </c>
      <c r="F383" s="23" t="str">
        <f t="shared" si="26"/>
        <v/>
      </c>
      <c r="G383" s="23" t="str">
        <f t="shared" si="26"/>
        <v/>
      </c>
      <c r="H383" s="23" t="str">
        <f t="shared" si="26"/>
        <v/>
      </c>
      <c r="I383" s="23" t="str">
        <f t="shared" si="26"/>
        <v/>
      </c>
      <c r="J383" s="23" t="str">
        <f t="shared" si="26"/>
        <v/>
      </c>
      <c r="K383" s="23" t="str">
        <f t="shared" si="26"/>
        <v/>
      </c>
      <c r="L383" s="23">
        <f t="shared" si="26"/>
        <v>1251541.98</v>
      </c>
      <c r="M383" s="23">
        <f t="shared" si="26"/>
        <v>1243219.06</v>
      </c>
      <c r="N383" s="23">
        <f>IFERROR(VLOOKUP($B$379,$4:$123,MATCH($R383&amp;"/"&amp;N$347,$2:$2,0),FALSE),IFERROR(VLOOKUP($B$379,$4:$123,MATCH($R382&amp;"/"&amp;N$347,$2:$2,0),FALSE),IFERROR(VLOOKUP($B$379,$4:$123,MATCH($R381&amp;"/"&amp;N$347,$2:$2,0),FALSE),IFERROR(VLOOKUP($B$379,$4:$123,MATCH($R380&amp;"/"&amp;N$347,$2:$2,0),FALSE),""))))</f>
        <v>1173629</v>
      </c>
      <c r="O383" s="23">
        <f>IFERROR(VLOOKUP($B$379,$4:$123,MATCH($R383&amp;"/"&amp;O$347,$2:$2,0),FALSE),IFERROR(VLOOKUP($B$379,$4:$123,MATCH($R382&amp;"/"&amp;O$347,$2:$2,0),FALSE),IFERROR(VLOOKUP($B$379,$4:$123,MATCH($R381&amp;"/"&amp;O$347,$2:$2,0),FALSE),IFERROR(VLOOKUP($B$379,$4:$123,MATCH($R380&amp;"/"&amp;O$347,$2:$2,0),FALSE),""))))</f>
        <v>1155355</v>
      </c>
      <c r="P383" s="23">
        <f>IFERROR(VLOOKUP($B$379,$4:$123,MATCH($R383&amp;"/"&amp;P$347,$2:$2,0),FALSE),IFERROR(VLOOKUP($B$379,$4:$123,MATCH($R382&amp;"/"&amp;P$347,$2:$2,0),FALSE),IFERROR(VLOOKUP($B$379,$4:$123,MATCH($R381&amp;"/"&amp;P$347,$2:$2,0),FALSE),IFERROR(VLOOKUP($B$379,$4:$123,MATCH($R380&amp;"/"&amp;P$347,$2:$2,0),FALSE),""))))</f>
        <v>1090338</v>
      </c>
      <c r="Q383" s="20"/>
      <c r="R383" s="24" t="s">
        <v>201</v>
      </c>
    </row>
    <row r="384" spans="2:18" x14ac:dyDescent="0.3">
      <c r="B384" s="25" t="e">
        <f t="shared" ref="B384:P384" si="27">+B383/B$401</f>
        <v>#VALUE!</v>
      </c>
      <c r="C384" s="25" t="e">
        <f t="shared" si="27"/>
        <v>#VALUE!</v>
      </c>
      <c r="D384" s="25" t="e">
        <f t="shared" si="27"/>
        <v>#VALUE!</v>
      </c>
      <c r="E384" s="25" t="e">
        <f t="shared" si="27"/>
        <v>#VALUE!</v>
      </c>
      <c r="F384" s="25" t="e">
        <f t="shared" si="27"/>
        <v>#VALUE!</v>
      </c>
      <c r="G384" s="25" t="e">
        <f t="shared" si="27"/>
        <v>#VALUE!</v>
      </c>
      <c r="H384" s="25" t="e">
        <f t="shared" si="27"/>
        <v>#VALUE!</v>
      </c>
      <c r="I384" s="25" t="e">
        <f t="shared" si="27"/>
        <v>#VALUE!</v>
      </c>
      <c r="J384" s="25" t="e">
        <f t="shared" si="27"/>
        <v>#VALUE!</v>
      </c>
      <c r="K384" s="25" t="e">
        <f t="shared" si="27"/>
        <v>#VALUE!</v>
      </c>
      <c r="L384" s="25">
        <f t="shared" si="27"/>
        <v>1.1625704402580967E-2</v>
      </c>
      <c r="M384" s="25">
        <f t="shared" si="27"/>
        <v>1.0736874034010083E-2</v>
      </c>
      <c r="N384" s="25">
        <f t="shared" si="27"/>
        <v>8.8864416611532243E-3</v>
      </c>
      <c r="O384" s="25">
        <f t="shared" si="27"/>
        <v>9.1764756546537391E-3</v>
      </c>
      <c r="P384" s="25">
        <f t="shared" si="27"/>
        <v>8.210093851286987E-3</v>
      </c>
      <c r="Q384" s="20"/>
      <c r="R384" s="26" t="s">
        <v>202</v>
      </c>
    </row>
    <row r="385" spans="2:18" x14ac:dyDescent="0.3">
      <c r="B385" s="155" t="s">
        <v>204</v>
      </c>
      <c r="C385" s="155"/>
      <c r="D385" s="155"/>
      <c r="E385" s="155"/>
      <c r="F385" s="155"/>
      <c r="G385" s="155"/>
      <c r="H385" s="155"/>
      <c r="I385" s="155"/>
      <c r="J385" s="155"/>
      <c r="K385" s="155"/>
      <c r="L385" s="155"/>
      <c r="M385" s="155"/>
      <c r="N385" s="155"/>
      <c r="O385" s="155"/>
      <c r="P385" s="21"/>
      <c r="Q385" s="20"/>
      <c r="R385" s="3"/>
    </row>
    <row r="386" spans="2:18" x14ac:dyDescent="0.3">
      <c r="B386" s="23" t="str">
        <f t="shared" ref="B386:P388" si="28">IFERROR(VLOOKUP($B$385,$4:$123,MATCH($R386&amp;"/"&amp;B$347,$2:$2,0),FALSE),"")</f>
        <v/>
      </c>
      <c r="C386" s="23" t="str">
        <f t="shared" si="28"/>
        <v/>
      </c>
      <c r="D386" s="23" t="str">
        <f t="shared" si="28"/>
        <v/>
      </c>
      <c r="E386" s="23" t="str">
        <f t="shared" si="28"/>
        <v/>
      </c>
      <c r="F386" s="23" t="str">
        <f t="shared" si="28"/>
        <v/>
      </c>
      <c r="G386" s="23" t="str">
        <f t="shared" si="28"/>
        <v/>
      </c>
      <c r="H386" s="23" t="str">
        <f t="shared" si="28"/>
        <v/>
      </c>
      <c r="I386" s="23" t="str">
        <f t="shared" si="28"/>
        <v/>
      </c>
      <c r="J386" s="23" t="str">
        <f t="shared" si="28"/>
        <v/>
      </c>
      <c r="K386" s="23" t="str">
        <f t="shared" si="28"/>
        <v/>
      </c>
      <c r="L386" s="23" t="str">
        <f t="shared" si="28"/>
        <v/>
      </c>
      <c r="M386" s="23" t="str">
        <f t="shared" si="28"/>
        <v/>
      </c>
      <c r="N386" s="23" t="str">
        <f t="shared" si="28"/>
        <v/>
      </c>
      <c r="O386" s="23" t="str">
        <f t="shared" si="28"/>
        <v/>
      </c>
      <c r="P386" s="23" t="str">
        <f t="shared" si="28"/>
        <v/>
      </c>
      <c r="Q386" s="20"/>
      <c r="R386" s="24" t="s">
        <v>198</v>
      </c>
    </row>
    <row r="387" spans="2:18" x14ac:dyDescent="0.3">
      <c r="B387" s="23" t="str">
        <f t="shared" si="28"/>
        <v/>
      </c>
      <c r="C387" s="23" t="str">
        <f t="shared" si="28"/>
        <v/>
      </c>
      <c r="D387" s="23" t="str">
        <f t="shared" si="28"/>
        <v/>
      </c>
      <c r="E387" s="23" t="str">
        <f t="shared" si="28"/>
        <v/>
      </c>
      <c r="F387" s="23" t="str">
        <f t="shared" si="28"/>
        <v/>
      </c>
      <c r="G387" s="23" t="str">
        <f t="shared" si="28"/>
        <v/>
      </c>
      <c r="H387" s="23" t="str">
        <f t="shared" si="28"/>
        <v/>
      </c>
      <c r="I387" s="23" t="str">
        <f t="shared" si="28"/>
        <v/>
      </c>
      <c r="J387" s="23" t="str">
        <f t="shared" si="28"/>
        <v/>
      </c>
      <c r="K387" s="23" t="str">
        <f t="shared" si="28"/>
        <v/>
      </c>
      <c r="L387" s="23" t="str">
        <f t="shared" si="28"/>
        <v/>
      </c>
      <c r="M387" s="23" t="str">
        <f t="shared" si="28"/>
        <v/>
      </c>
      <c r="N387" s="23" t="str">
        <f t="shared" si="28"/>
        <v/>
      </c>
      <c r="O387" s="23" t="str">
        <f t="shared" si="28"/>
        <v/>
      </c>
      <c r="P387" s="23" t="str">
        <f t="shared" si="28"/>
        <v/>
      </c>
      <c r="Q387" s="20"/>
      <c r="R387" s="24" t="s">
        <v>199</v>
      </c>
    </row>
    <row r="388" spans="2:18" x14ac:dyDescent="0.3">
      <c r="B388" s="23" t="str">
        <f t="shared" si="28"/>
        <v/>
      </c>
      <c r="C388" s="23" t="str">
        <f t="shared" si="28"/>
        <v/>
      </c>
      <c r="D388" s="23" t="str">
        <f t="shared" si="28"/>
        <v/>
      </c>
      <c r="E388" s="23" t="str">
        <f t="shared" si="28"/>
        <v/>
      </c>
      <c r="F388" s="23" t="str">
        <f t="shared" si="28"/>
        <v/>
      </c>
      <c r="G388" s="23" t="str">
        <f t="shared" si="28"/>
        <v/>
      </c>
      <c r="H388" s="23" t="str">
        <f t="shared" si="28"/>
        <v/>
      </c>
      <c r="I388" s="23" t="str">
        <f t="shared" si="28"/>
        <v/>
      </c>
      <c r="J388" s="23" t="str">
        <f t="shared" si="28"/>
        <v/>
      </c>
      <c r="K388" s="23" t="str">
        <f t="shared" si="28"/>
        <v/>
      </c>
      <c r="L388" s="23" t="str">
        <f t="shared" si="28"/>
        <v/>
      </c>
      <c r="M388" s="23" t="str">
        <f t="shared" si="28"/>
        <v/>
      </c>
      <c r="N388" s="23" t="str">
        <f t="shared" si="28"/>
        <v/>
      </c>
      <c r="O388" s="23" t="str">
        <f t="shared" si="28"/>
        <v/>
      </c>
      <c r="P388" s="23" t="str">
        <f t="shared" si="28"/>
        <v/>
      </c>
      <c r="Q388" s="20"/>
      <c r="R388" s="24" t="s">
        <v>200</v>
      </c>
    </row>
    <row r="389" spans="2:18" x14ac:dyDescent="0.3">
      <c r="B389" s="23" t="str">
        <f t="shared" ref="B389:M389" si="29">IFERROR(VLOOKUP($B$385,$4:$123,MATCH($R389&amp;"/"&amp;B$347,$2:$2,0),FALSE),"")</f>
        <v/>
      </c>
      <c r="C389" s="23" t="str">
        <f t="shared" si="29"/>
        <v/>
      </c>
      <c r="D389" s="23" t="str">
        <f t="shared" si="29"/>
        <v/>
      </c>
      <c r="E389" s="23" t="str">
        <f t="shared" si="29"/>
        <v/>
      </c>
      <c r="F389" s="23" t="str">
        <f t="shared" si="29"/>
        <v/>
      </c>
      <c r="G389" s="23" t="str">
        <f t="shared" si="29"/>
        <v/>
      </c>
      <c r="H389" s="23" t="str">
        <f t="shared" si="29"/>
        <v/>
      </c>
      <c r="I389" s="23" t="str">
        <f t="shared" si="29"/>
        <v/>
      </c>
      <c r="J389" s="23" t="str">
        <f t="shared" si="29"/>
        <v/>
      </c>
      <c r="K389" s="23" t="str">
        <f t="shared" si="29"/>
        <v/>
      </c>
      <c r="L389" s="23" t="str">
        <f t="shared" si="29"/>
        <v/>
      </c>
      <c r="M389" s="23" t="str">
        <f t="shared" si="29"/>
        <v/>
      </c>
      <c r="N389" s="23" t="str">
        <f>IFERROR(VLOOKUP($B$385,$4:$123,MATCH($R389&amp;"/"&amp;N$347,$2:$2,0),FALSE),IFERROR(VLOOKUP($B$385,$4:$123,MATCH($R388&amp;"/"&amp;N$347,$2:$2,0),FALSE),IFERROR(VLOOKUP($B$385,$4:$123,MATCH($R387&amp;"/"&amp;N$347,$2:$2,0),FALSE),IFERROR(VLOOKUP($B$385,$4:$123,MATCH($R386&amp;"/"&amp;N$347,$2:$2,0),FALSE),""))))</f>
        <v/>
      </c>
      <c r="O389" s="23" t="str">
        <f>IFERROR(VLOOKUP($B$385,$4:$123,MATCH($R389&amp;"/"&amp;O$347,$2:$2,0),FALSE),IFERROR(VLOOKUP($B$385,$4:$123,MATCH($R388&amp;"/"&amp;O$347,$2:$2,0),FALSE),IFERROR(VLOOKUP($B$385,$4:$123,MATCH($R387&amp;"/"&amp;O$347,$2:$2,0),FALSE),IFERROR(VLOOKUP($B$385,$4:$123,MATCH($R386&amp;"/"&amp;O$347,$2:$2,0),FALSE),""))))</f>
        <v/>
      </c>
      <c r="P389" s="23" t="str">
        <f>IFERROR(VLOOKUP($B$385,$4:$123,MATCH($R389&amp;"/"&amp;P$347,$2:$2,0),FALSE),IFERROR(VLOOKUP($B$385,$4:$123,MATCH($R388&amp;"/"&amp;P$347,$2:$2,0),FALSE),IFERROR(VLOOKUP($B$385,$4:$123,MATCH($R387&amp;"/"&amp;P$347,$2:$2,0),FALSE),IFERROR(VLOOKUP($B$385,$4:$123,MATCH($R386&amp;"/"&amp;P$347,$2:$2,0),FALSE),""))))</f>
        <v/>
      </c>
      <c r="Q389" s="20"/>
      <c r="R389" s="24" t="s">
        <v>201</v>
      </c>
    </row>
    <row r="390" spans="2:18" x14ac:dyDescent="0.3">
      <c r="B390" s="25" t="e">
        <f t="shared" ref="B390:P390" si="30">+B389/B$401</f>
        <v>#VALUE!</v>
      </c>
      <c r="C390" s="25" t="e">
        <f t="shared" si="30"/>
        <v>#VALUE!</v>
      </c>
      <c r="D390" s="25" t="e">
        <f t="shared" si="30"/>
        <v>#VALUE!</v>
      </c>
      <c r="E390" s="25" t="e">
        <f t="shared" si="30"/>
        <v>#VALUE!</v>
      </c>
      <c r="F390" s="25" t="e">
        <f t="shared" si="30"/>
        <v>#VALUE!</v>
      </c>
      <c r="G390" s="25" t="e">
        <f t="shared" si="30"/>
        <v>#VALUE!</v>
      </c>
      <c r="H390" s="25" t="e">
        <f t="shared" si="30"/>
        <v>#VALUE!</v>
      </c>
      <c r="I390" s="25" t="e">
        <f t="shared" si="30"/>
        <v>#VALUE!</v>
      </c>
      <c r="J390" s="25" t="e">
        <f t="shared" si="30"/>
        <v>#VALUE!</v>
      </c>
      <c r="K390" s="25" t="e">
        <f t="shared" si="30"/>
        <v>#VALUE!</v>
      </c>
      <c r="L390" s="25" t="e">
        <f t="shared" si="30"/>
        <v>#VALUE!</v>
      </c>
      <c r="M390" s="25" t="e">
        <f t="shared" si="30"/>
        <v>#VALUE!</v>
      </c>
      <c r="N390" s="25" t="e">
        <f t="shared" si="30"/>
        <v>#VALUE!</v>
      </c>
      <c r="O390" s="25" t="e">
        <f t="shared" si="30"/>
        <v>#VALUE!</v>
      </c>
      <c r="P390" s="25" t="e">
        <f t="shared" si="30"/>
        <v>#VALUE!</v>
      </c>
      <c r="Q390" s="20"/>
      <c r="R390" s="26" t="s">
        <v>202</v>
      </c>
    </row>
    <row r="391" spans="2:18" x14ac:dyDescent="0.3">
      <c r="B391" s="156" t="s">
        <v>205</v>
      </c>
      <c r="C391" s="156"/>
      <c r="D391" s="156"/>
      <c r="E391" s="156"/>
      <c r="F391" s="156"/>
      <c r="G391" s="156"/>
      <c r="H391" s="156"/>
      <c r="I391" s="156"/>
      <c r="J391" s="156"/>
      <c r="K391" s="156"/>
      <c r="L391" s="156"/>
      <c r="M391" s="156"/>
      <c r="N391" s="156"/>
      <c r="O391" s="156"/>
      <c r="P391" s="27"/>
      <c r="Q391" s="20"/>
      <c r="R391" s="3"/>
    </row>
    <row r="392" spans="2:18" x14ac:dyDescent="0.3">
      <c r="B392" s="23" t="str">
        <f t="shared" ref="B392:P394" si="31">IFERROR(VLOOKUP($B$391,$4:$123,MATCH($R392&amp;"/"&amp;B$347,$2:$2,0),FALSE),"")</f>
        <v/>
      </c>
      <c r="C392" s="23" t="str">
        <f t="shared" si="31"/>
        <v/>
      </c>
      <c r="D392" s="23" t="str">
        <f t="shared" si="31"/>
        <v/>
      </c>
      <c r="E392" s="23" t="str">
        <f t="shared" si="31"/>
        <v/>
      </c>
      <c r="F392" s="23" t="str">
        <f t="shared" si="31"/>
        <v/>
      </c>
      <c r="G392" s="23" t="str">
        <f t="shared" si="31"/>
        <v/>
      </c>
      <c r="H392" s="23" t="str">
        <f t="shared" si="31"/>
        <v/>
      </c>
      <c r="I392" s="23" t="str">
        <f t="shared" si="31"/>
        <v/>
      </c>
      <c r="J392" s="23" t="str">
        <f t="shared" si="31"/>
        <v/>
      </c>
      <c r="K392" s="23" t="str">
        <f t="shared" si="31"/>
        <v/>
      </c>
      <c r="L392" s="23" t="str">
        <f t="shared" si="31"/>
        <v/>
      </c>
      <c r="M392" s="23" t="str">
        <f t="shared" si="31"/>
        <v/>
      </c>
      <c r="N392" s="23" t="str">
        <f t="shared" si="31"/>
        <v/>
      </c>
      <c r="O392" s="23" t="str">
        <f t="shared" si="31"/>
        <v/>
      </c>
      <c r="P392" s="23" t="str">
        <f t="shared" si="31"/>
        <v/>
      </c>
      <c r="Q392" s="20"/>
      <c r="R392" s="24" t="s">
        <v>198</v>
      </c>
    </row>
    <row r="393" spans="2:18" x14ac:dyDescent="0.3">
      <c r="B393" s="23" t="str">
        <f t="shared" si="31"/>
        <v/>
      </c>
      <c r="C393" s="23" t="str">
        <f t="shared" si="31"/>
        <v/>
      </c>
      <c r="D393" s="23" t="str">
        <f t="shared" si="31"/>
        <v/>
      </c>
      <c r="E393" s="23" t="str">
        <f t="shared" si="31"/>
        <v/>
      </c>
      <c r="F393" s="23" t="str">
        <f t="shared" si="31"/>
        <v/>
      </c>
      <c r="G393" s="23" t="str">
        <f t="shared" si="31"/>
        <v/>
      </c>
      <c r="H393" s="23" t="str">
        <f t="shared" si="31"/>
        <v/>
      </c>
      <c r="I393" s="23" t="str">
        <f t="shared" si="31"/>
        <v/>
      </c>
      <c r="J393" s="23" t="str">
        <f t="shared" si="31"/>
        <v/>
      </c>
      <c r="K393" s="23" t="str">
        <f t="shared" si="31"/>
        <v/>
      </c>
      <c r="L393" s="23" t="str">
        <f t="shared" si="31"/>
        <v/>
      </c>
      <c r="M393" s="23" t="str">
        <f t="shared" si="31"/>
        <v/>
      </c>
      <c r="N393" s="23" t="str">
        <f t="shared" si="31"/>
        <v/>
      </c>
      <c r="O393" s="23" t="str">
        <f t="shared" si="31"/>
        <v/>
      </c>
      <c r="P393" s="23" t="str">
        <f t="shared" si="31"/>
        <v/>
      </c>
      <c r="Q393" s="20"/>
      <c r="R393" s="24" t="s">
        <v>199</v>
      </c>
    </row>
    <row r="394" spans="2:18" x14ac:dyDescent="0.3">
      <c r="B394" s="23" t="str">
        <f t="shared" si="31"/>
        <v/>
      </c>
      <c r="C394" s="23" t="str">
        <f t="shared" si="31"/>
        <v/>
      </c>
      <c r="D394" s="23" t="str">
        <f t="shared" si="31"/>
        <v/>
      </c>
      <c r="E394" s="23" t="str">
        <f t="shared" si="31"/>
        <v/>
      </c>
      <c r="F394" s="23" t="str">
        <f t="shared" si="31"/>
        <v/>
      </c>
      <c r="G394" s="23" t="str">
        <f t="shared" si="31"/>
        <v/>
      </c>
      <c r="H394" s="23" t="str">
        <f t="shared" si="31"/>
        <v/>
      </c>
      <c r="I394" s="23" t="str">
        <f t="shared" si="31"/>
        <v/>
      </c>
      <c r="J394" s="23" t="str">
        <f t="shared" si="31"/>
        <v/>
      </c>
      <c r="K394" s="23" t="str">
        <f t="shared" si="31"/>
        <v/>
      </c>
      <c r="L394" s="23" t="str">
        <f t="shared" si="31"/>
        <v/>
      </c>
      <c r="M394" s="23" t="str">
        <f t="shared" si="31"/>
        <v/>
      </c>
      <c r="N394" s="23" t="str">
        <f t="shared" si="31"/>
        <v/>
      </c>
      <c r="O394" s="23" t="str">
        <f t="shared" si="31"/>
        <v/>
      </c>
      <c r="P394" s="23" t="str">
        <f t="shared" si="31"/>
        <v/>
      </c>
      <c r="Q394" s="20"/>
      <c r="R394" s="24" t="s">
        <v>200</v>
      </c>
    </row>
    <row r="395" spans="2:18" x14ac:dyDescent="0.3">
      <c r="B395" s="23" t="str">
        <f t="shared" ref="B395:M395" si="32">IFERROR(VLOOKUP($B$391,$4:$123,MATCH($R395&amp;"/"&amp;B$347,$2:$2,0),FALSE),"")</f>
        <v/>
      </c>
      <c r="C395" s="23" t="str">
        <f t="shared" si="32"/>
        <v/>
      </c>
      <c r="D395" s="23" t="str">
        <f t="shared" si="32"/>
        <v/>
      </c>
      <c r="E395" s="23" t="str">
        <f t="shared" si="32"/>
        <v/>
      </c>
      <c r="F395" s="23" t="str">
        <f t="shared" si="32"/>
        <v/>
      </c>
      <c r="G395" s="23" t="str">
        <f t="shared" si="32"/>
        <v/>
      </c>
      <c r="H395" s="23" t="str">
        <f t="shared" si="32"/>
        <v/>
      </c>
      <c r="I395" s="23" t="str">
        <f t="shared" si="32"/>
        <v/>
      </c>
      <c r="J395" s="23" t="str">
        <f t="shared" si="32"/>
        <v/>
      </c>
      <c r="K395" s="23" t="str">
        <f t="shared" si="32"/>
        <v/>
      </c>
      <c r="L395" s="23" t="str">
        <f t="shared" si="32"/>
        <v/>
      </c>
      <c r="M395" s="23" t="str">
        <f t="shared" si="32"/>
        <v/>
      </c>
      <c r="N395" s="23" t="str">
        <f>IFERROR(VLOOKUP($B$391,$4:$123,MATCH($R395&amp;"/"&amp;N$347,$2:$2,0),FALSE),IFERROR(VLOOKUP($B$391,$4:$123,MATCH($R394&amp;"/"&amp;N$347,$2:$2,0),FALSE),IFERROR(VLOOKUP($B$391,$4:$123,MATCH($R393&amp;"/"&amp;N$347,$2:$2,0),FALSE),IFERROR(VLOOKUP($B$391,$4:$123,MATCH($R392&amp;"/"&amp;N$347,$2:$2,0),FALSE),""))))</f>
        <v/>
      </c>
      <c r="O395" s="23" t="str">
        <f>IFERROR(VLOOKUP($B$391,$4:$123,MATCH($R395&amp;"/"&amp;O$347,$2:$2,0),FALSE),IFERROR(VLOOKUP($B$391,$4:$123,MATCH($R394&amp;"/"&amp;O$347,$2:$2,0),FALSE),IFERROR(VLOOKUP($B$391,$4:$123,MATCH($R393&amp;"/"&amp;O$347,$2:$2,0),FALSE),IFERROR(VLOOKUP($B$391,$4:$123,MATCH($R392&amp;"/"&amp;O$347,$2:$2,0),FALSE),""))))</f>
        <v/>
      </c>
      <c r="P395" s="23" t="str">
        <f>IFERROR(VLOOKUP($B$391,$4:$123,MATCH($R395&amp;"/"&amp;P$347,$2:$2,0),FALSE),IFERROR(VLOOKUP($B$391,$4:$123,MATCH($R394&amp;"/"&amp;P$347,$2:$2,0),FALSE),IFERROR(VLOOKUP($B$391,$4:$123,MATCH($R393&amp;"/"&amp;P$347,$2:$2,0),FALSE),IFERROR(VLOOKUP($B$391,$4:$123,MATCH($R392&amp;"/"&amp;P$347,$2:$2,0),FALSE),""))))</f>
        <v/>
      </c>
      <c r="Q395" s="20"/>
      <c r="R395" s="24" t="s">
        <v>201</v>
      </c>
    </row>
    <row r="396" spans="2:18" x14ac:dyDescent="0.3">
      <c r="B396" s="25" t="e">
        <f t="shared" ref="B396:P396" si="33">+B395/B$401</f>
        <v>#VALUE!</v>
      </c>
      <c r="C396" s="25" t="e">
        <f t="shared" si="33"/>
        <v>#VALUE!</v>
      </c>
      <c r="D396" s="25" t="e">
        <f t="shared" si="33"/>
        <v>#VALUE!</v>
      </c>
      <c r="E396" s="25" t="e">
        <f t="shared" si="33"/>
        <v>#VALUE!</v>
      </c>
      <c r="F396" s="25" t="e">
        <f t="shared" si="33"/>
        <v>#VALUE!</v>
      </c>
      <c r="G396" s="25" t="e">
        <f t="shared" si="33"/>
        <v>#VALUE!</v>
      </c>
      <c r="H396" s="25" t="e">
        <f t="shared" si="33"/>
        <v>#VALUE!</v>
      </c>
      <c r="I396" s="25" t="e">
        <f t="shared" si="33"/>
        <v>#VALUE!</v>
      </c>
      <c r="J396" s="25" t="e">
        <f t="shared" si="33"/>
        <v>#VALUE!</v>
      </c>
      <c r="K396" s="25" t="e">
        <f t="shared" si="33"/>
        <v>#VALUE!</v>
      </c>
      <c r="L396" s="25" t="e">
        <f t="shared" si="33"/>
        <v>#VALUE!</v>
      </c>
      <c r="M396" s="25" t="e">
        <f t="shared" si="33"/>
        <v>#VALUE!</v>
      </c>
      <c r="N396" s="25" t="e">
        <f t="shared" si="33"/>
        <v>#VALUE!</v>
      </c>
      <c r="O396" s="25" t="e">
        <f t="shared" si="33"/>
        <v>#VALUE!</v>
      </c>
      <c r="P396" s="25" t="e">
        <f t="shared" si="33"/>
        <v>#VALUE!</v>
      </c>
      <c r="Q396" s="20"/>
      <c r="R396" s="26" t="s">
        <v>202</v>
      </c>
    </row>
    <row r="397" spans="2:18" x14ac:dyDescent="0.3">
      <c r="B397" s="145" t="s">
        <v>34</v>
      </c>
      <c r="C397" s="145"/>
      <c r="D397" s="145"/>
      <c r="E397" s="145"/>
      <c r="F397" s="145"/>
      <c r="G397" s="145"/>
      <c r="H397" s="145"/>
      <c r="I397" s="145"/>
      <c r="J397" s="145"/>
      <c r="K397" s="145"/>
      <c r="L397" s="145"/>
      <c r="M397" s="145"/>
      <c r="N397" s="145"/>
      <c r="O397" s="145"/>
      <c r="P397" s="19"/>
      <c r="Q397" s="20"/>
      <c r="R397" s="3"/>
    </row>
    <row r="398" spans="2:18" x14ac:dyDescent="0.3">
      <c r="B398" s="23" t="str">
        <f t="shared" ref="B398:P400" si="34">IFERROR(VLOOKUP($B$397,$4:$123,MATCH($R398&amp;"/"&amp;B$347,$2:$2,0),FALSE),"")</f>
        <v/>
      </c>
      <c r="C398" s="23" t="str">
        <f t="shared" si="34"/>
        <v/>
      </c>
      <c r="D398" s="23" t="str">
        <f t="shared" si="34"/>
        <v/>
      </c>
      <c r="E398" s="23" t="str">
        <f t="shared" si="34"/>
        <v/>
      </c>
      <c r="F398" s="23" t="str">
        <f t="shared" si="34"/>
        <v/>
      </c>
      <c r="G398" s="23" t="str">
        <f t="shared" si="34"/>
        <v/>
      </c>
      <c r="H398" s="23" t="str">
        <f t="shared" si="34"/>
        <v/>
      </c>
      <c r="I398" s="23" t="str">
        <f t="shared" si="34"/>
        <v/>
      </c>
      <c r="J398" s="23" t="str">
        <f t="shared" si="34"/>
        <v/>
      </c>
      <c r="K398" s="23" t="str">
        <f t="shared" si="34"/>
        <v/>
      </c>
      <c r="L398" s="23" t="str">
        <f t="shared" si="34"/>
        <v/>
      </c>
      <c r="M398" s="23" t="str">
        <f t="shared" si="34"/>
        <v/>
      </c>
      <c r="N398" s="23">
        <f t="shared" si="34"/>
        <v>118978048</v>
      </c>
      <c r="O398" s="23">
        <f t="shared" si="34"/>
        <v>124347174</v>
      </c>
      <c r="P398" s="23">
        <f t="shared" si="34"/>
        <v>124804543</v>
      </c>
      <c r="Q398" s="20"/>
      <c r="R398" s="24" t="s">
        <v>198</v>
      </c>
    </row>
    <row r="399" spans="2:18" x14ac:dyDescent="0.3">
      <c r="B399" s="23" t="str">
        <f t="shared" si="34"/>
        <v/>
      </c>
      <c r="C399" s="23" t="str">
        <f t="shared" si="34"/>
        <v/>
      </c>
      <c r="D399" s="23" t="str">
        <f t="shared" si="34"/>
        <v/>
      </c>
      <c r="E399" s="23" t="str">
        <f t="shared" si="34"/>
        <v/>
      </c>
      <c r="F399" s="23" t="str">
        <f t="shared" si="34"/>
        <v/>
      </c>
      <c r="G399" s="23" t="str">
        <f t="shared" si="34"/>
        <v/>
      </c>
      <c r="H399" s="23" t="str">
        <f t="shared" si="34"/>
        <v/>
      </c>
      <c r="I399" s="23" t="str">
        <f t="shared" si="34"/>
        <v/>
      </c>
      <c r="J399" s="23" t="str">
        <f t="shared" si="34"/>
        <v/>
      </c>
      <c r="K399" s="23" t="str">
        <f t="shared" si="34"/>
        <v/>
      </c>
      <c r="L399" s="23" t="str">
        <f t="shared" si="34"/>
        <v/>
      </c>
      <c r="M399" s="23" t="str">
        <f t="shared" si="34"/>
        <v/>
      </c>
      <c r="N399" s="23">
        <f t="shared" si="34"/>
        <v>119677581.54000001</v>
      </c>
      <c r="O399" s="23">
        <f t="shared" si="34"/>
        <v>127271015</v>
      </c>
      <c r="P399" s="23">
        <f t="shared" si="34"/>
        <v>126265092</v>
      </c>
      <c r="Q399" s="20"/>
      <c r="R399" s="24" t="s">
        <v>199</v>
      </c>
    </row>
    <row r="400" spans="2:18" x14ac:dyDescent="0.3">
      <c r="B400" s="23" t="str">
        <f t="shared" si="34"/>
        <v/>
      </c>
      <c r="C400" s="23" t="str">
        <f t="shared" si="34"/>
        <v/>
      </c>
      <c r="D400" s="23" t="str">
        <f t="shared" si="34"/>
        <v/>
      </c>
      <c r="E400" s="23" t="str">
        <f t="shared" si="34"/>
        <v/>
      </c>
      <c r="F400" s="23" t="str">
        <f t="shared" si="34"/>
        <v/>
      </c>
      <c r="G400" s="23" t="str">
        <f t="shared" si="34"/>
        <v/>
      </c>
      <c r="H400" s="23" t="str">
        <f t="shared" si="34"/>
        <v/>
      </c>
      <c r="I400" s="23" t="str">
        <f t="shared" si="34"/>
        <v/>
      </c>
      <c r="J400" s="23" t="str">
        <f t="shared" si="34"/>
        <v/>
      </c>
      <c r="K400" s="23" t="str">
        <f t="shared" si="34"/>
        <v/>
      </c>
      <c r="L400" s="23" t="str">
        <f t="shared" si="34"/>
        <v/>
      </c>
      <c r="M400" s="23">
        <f t="shared" si="34"/>
        <v>121701312.68000001</v>
      </c>
      <c r="N400" s="23">
        <f t="shared" si="34"/>
        <v>120223576</v>
      </c>
      <c r="O400" s="23">
        <f t="shared" si="34"/>
        <v>124281123</v>
      </c>
      <c r="P400" s="23">
        <f t="shared" si="34"/>
        <v>128974239</v>
      </c>
      <c r="Q400" s="20"/>
      <c r="R400" s="24" t="s">
        <v>200</v>
      </c>
    </row>
    <row r="401" spans="2:18" x14ac:dyDescent="0.3">
      <c r="B401" s="23" t="str">
        <f t="shared" ref="B401:M401" si="35">IFERROR(VLOOKUP($B$397,$4:$123,MATCH($R401&amp;"/"&amp;B$347,$2:$2,0),FALSE),"")</f>
        <v/>
      </c>
      <c r="C401" s="23" t="str">
        <f t="shared" si="35"/>
        <v/>
      </c>
      <c r="D401" s="23" t="str">
        <f t="shared" si="35"/>
        <v/>
      </c>
      <c r="E401" s="23" t="str">
        <f t="shared" si="35"/>
        <v/>
      </c>
      <c r="F401" s="23" t="str">
        <f t="shared" si="35"/>
        <v/>
      </c>
      <c r="G401" s="23" t="str">
        <f t="shared" si="35"/>
        <v/>
      </c>
      <c r="H401" s="23" t="str">
        <f t="shared" si="35"/>
        <v/>
      </c>
      <c r="I401" s="23" t="str">
        <f t="shared" si="35"/>
        <v/>
      </c>
      <c r="J401" s="23" t="str">
        <f t="shared" si="35"/>
        <v/>
      </c>
      <c r="K401" s="23" t="str">
        <f t="shared" si="35"/>
        <v/>
      </c>
      <c r="L401" s="23">
        <f t="shared" si="35"/>
        <v>107653002.06</v>
      </c>
      <c r="M401" s="23">
        <f t="shared" si="35"/>
        <v>115789666.16</v>
      </c>
      <c r="N401" s="23">
        <f>IFERROR(VLOOKUP($B$397,$4:$123,MATCH($R401&amp;"/"&amp;N$347,$2:$2,0),FALSE),IFERROR(VLOOKUP($B$397,$4:$123,MATCH($R400&amp;"/"&amp;N$347,$2:$2,0),FALSE),IFERROR(VLOOKUP($B$397,$4:$123,MATCH($R399&amp;"/"&amp;N$347,$2:$2,0),FALSE),IFERROR(VLOOKUP($B$397,$4:$123,MATCH($R398&amp;"/"&amp;N$347,$2:$2,0),FALSE),""))))</f>
        <v>132069623</v>
      </c>
      <c r="O401" s="23">
        <f>IFERROR(VLOOKUP($B$397,$4:$123,MATCH($R401&amp;"/"&amp;O$347,$2:$2,0),FALSE),IFERROR(VLOOKUP($B$397,$4:$123,MATCH($R400&amp;"/"&amp;O$347,$2:$2,0),FALSE),IFERROR(VLOOKUP($B$397,$4:$123,MATCH($R399&amp;"/"&amp;O$347,$2:$2,0),FALSE),IFERROR(VLOOKUP($B$397,$4:$123,MATCH($R398&amp;"/"&amp;O$347,$2:$2,0),FALSE),""))))</f>
        <v>125904001</v>
      </c>
      <c r="P401" s="23">
        <f>IFERROR(VLOOKUP($B$397,$4:$123,MATCH($R401&amp;"/"&amp;P$347,$2:$2,0),FALSE),IFERROR(VLOOKUP($B$397,$4:$123,MATCH($R400&amp;"/"&amp;P$347,$2:$2,0),FALSE),IFERROR(VLOOKUP($B$397,$4:$123,MATCH($R399&amp;"/"&amp;P$347,$2:$2,0),FALSE),IFERROR(VLOOKUP($B$397,$4:$123,MATCH($R398&amp;"/"&amp;P$347,$2:$2,0),FALSE),""))))</f>
        <v>132804572</v>
      </c>
      <c r="Q401" s="20"/>
      <c r="R401" s="24" t="s">
        <v>201</v>
      </c>
    </row>
    <row r="402" spans="2:18" x14ac:dyDescent="0.3">
      <c r="B402" s="153" t="s">
        <v>206</v>
      </c>
      <c r="C402" s="153"/>
      <c r="D402" s="153"/>
      <c r="E402" s="153"/>
      <c r="F402" s="153"/>
      <c r="G402" s="153"/>
      <c r="H402" s="153"/>
      <c r="I402" s="153"/>
      <c r="J402" s="153"/>
      <c r="K402" s="153"/>
      <c r="L402" s="153"/>
      <c r="M402" s="153"/>
      <c r="N402" s="153"/>
      <c r="O402" s="153"/>
      <c r="P402" s="28"/>
    </row>
    <row r="403" spans="2:18" x14ac:dyDescent="0.3">
      <c r="B403" s="148" t="s">
        <v>84</v>
      </c>
      <c r="C403" s="148"/>
      <c r="D403" s="148"/>
      <c r="E403" s="148"/>
      <c r="F403" s="148"/>
      <c r="G403" s="148"/>
      <c r="H403" s="148"/>
      <c r="I403" s="148"/>
      <c r="J403" s="148"/>
      <c r="K403" s="148"/>
      <c r="L403" s="148"/>
      <c r="M403" s="148"/>
      <c r="N403" s="148"/>
      <c r="O403" s="148"/>
      <c r="P403" s="29"/>
      <c r="Q403" s="20"/>
      <c r="R403" s="3"/>
    </row>
    <row r="404" spans="2:18" x14ac:dyDescent="0.3">
      <c r="B404" s="23" t="str">
        <f t="shared" ref="B404:P406" si="36">IFERROR(VLOOKUP($B$403,$4:$123,MATCH($R404&amp;"/"&amp;B$347,$2:$2,0),FALSE),"")</f>
        <v/>
      </c>
      <c r="C404" s="23" t="str">
        <f t="shared" si="36"/>
        <v/>
      </c>
      <c r="D404" s="23" t="str">
        <f t="shared" si="36"/>
        <v/>
      </c>
      <c r="E404" s="23" t="str">
        <f t="shared" si="36"/>
        <v/>
      </c>
      <c r="F404" s="23" t="str">
        <f t="shared" si="36"/>
        <v/>
      </c>
      <c r="G404" s="23" t="str">
        <f t="shared" si="36"/>
        <v/>
      </c>
      <c r="H404" s="23" t="str">
        <f t="shared" si="36"/>
        <v/>
      </c>
      <c r="I404" s="23" t="str">
        <f t="shared" si="36"/>
        <v/>
      </c>
      <c r="J404" s="23" t="str">
        <f t="shared" si="36"/>
        <v/>
      </c>
      <c r="K404" s="23" t="str">
        <f t="shared" si="36"/>
        <v/>
      </c>
      <c r="L404" s="23" t="str">
        <f t="shared" si="36"/>
        <v/>
      </c>
      <c r="M404" s="23" t="str">
        <f t="shared" si="36"/>
        <v/>
      </c>
      <c r="N404" s="23">
        <f t="shared" si="36"/>
        <v>0</v>
      </c>
      <c r="O404" s="23">
        <f t="shared" si="36"/>
        <v>0</v>
      </c>
      <c r="P404" s="23">
        <f t="shared" si="36"/>
        <v>0</v>
      </c>
      <c r="Q404" s="20"/>
      <c r="R404" s="24" t="s">
        <v>198</v>
      </c>
    </row>
    <row r="405" spans="2:18" x14ac:dyDescent="0.3">
      <c r="B405" s="23" t="str">
        <f t="shared" si="36"/>
        <v/>
      </c>
      <c r="C405" s="23" t="str">
        <f t="shared" si="36"/>
        <v/>
      </c>
      <c r="D405" s="23" t="str">
        <f t="shared" si="36"/>
        <v/>
      </c>
      <c r="E405" s="23" t="str">
        <f t="shared" si="36"/>
        <v/>
      </c>
      <c r="F405" s="23" t="str">
        <f t="shared" si="36"/>
        <v/>
      </c>
      <c r="G405" s="23" t="str">
        <f t="shared" si="36"/>
        <v/>
      </c>
      <c r="H405" s="23" t="str">
        <f t="shared" si="36"/>
        <v/>
      </c>
      <c r="I405" s="23" t="str">
        <f t="shared" si="36"/>
        <v/>
      </c>
      <c r="J405" s="23" t="str">
        <f t="shared" si="36"/>
        <v/>
      </c>
      <c r="K405" s="23" t="str">
        <f t="shared" si="36"/>
        <v/>
      </c>
      <c r="L405" s="23" t="str">
        <f t="shared" si="36"/>
        <v/>
      </c>
      <c r="M405" s="23" t="str">
        <f t="shared" si="36"/>
        <v/>
      </c>
      <c r="N405" s="23">
        <f t="shared" si="36"/>
        <v>0</v>
      </c>
      <c r="O405" s="23">
        <f t="shared" si="36"/>
        <v>0</v>
      </c>
      <c r="P405" s="23">
        <f t="shared" si="36"/>
        <v>0</v>
      </c>
      <c r="Q405" s="20"/>
      <c r="R405" s="24" t="s">
        <v>199</v>
      </c>
    </row>
    <row r="406" spans="2:18" x14ac:dyDescent="0.3">
      <c r="B406" s="23" t="str">
        <f t="shared" si="36"/>
        <v/>
      </c>
      <c r="C406" s="23" t="str">
        <f t="shared" si="36"/>
        <v/>
      </c>
      <c r="D406" s="23" t="str">
        <f t="shared" si="36"/>
        <v/>
      </c>
      <c r="E406" s="23" t="str">
        <f t="shared" si="36"/>
        <v/>
      </c>
      <c r="F406" s="23" t="str">
        <f t="shared" si="36"/>
        <v/>
      </c>
      <c r="G406" s="23" t="str">
        <f t="shared" si="36"/>
        <v/>
      </c>
      <c r="H406" s="23" t="str">
        <f t="shared" si="36"/>
        <v/>
      </c>
      <c r="I406" s="23" t="str">
        <f t="shared" si="36"/>
        <v/>
      </c>
      <c r="J406" s="23" t="str">
        <f t="shared" si="36"/>
        <v/>
      </c>
      <c r="K406" s="23" t="str">
        <f t="shared" si="36"/>
        <v/>
      </c>
      <c r="L406" s="23" t="str">
        <f t="shared" si="36"/>
        <v/>
      </c>
      <c r="M406" s="23">
        <f t="shared" si="36"/>
        <v>0</v>
      </c>
      <c r="N406" s="23">
        <f t="shared" si="36"/>
        <v>0</v>
      </c>
      <c r="O406" s="23">
        <f t="shared" si="36"/>
        <v>0</v>
      </c>
      <c r="P406" s="23">
        <f t="shared" si="36"/>
        <v>0</v>
      </c>
      <c r="Q406" s="20"/>
      <c r="R406" s="24" t="s">
        <v>200</v>
      </c>
    </row>
    <row r="407" spans="2:18" x14ac:dyDescent="0.3">
      <c r="B407" s="23" t="str">
        <f t="shared" ref="B407:M407" si="37">IFERROR(VLOOKUP($B$403,$4:$123,MATCH($R407&amp;"/"&amp;B$347,$2:$2,0),FALSE),"")</f>
        <v/>
      </c>
      <c r="C407" s="23" t="str">
        <f t="shared" si="37"/>
        <v/>
      </c>
      <c r="D407" s="23" t="str">
        <f t="shared" si="37"/>
        <v/>
      </c>
      <c r="E407" s="23" t="str">
        <f t="shared" si="37"/>
        <v/>
      </c>
      <c r="F407" s="23" t="str">
        <f t="shared" si="37"/>
        <v/>
      </c>
      <c r="G407" s="23" t="str">
        <f t="shared" si="37"/>
        <v/>
      </c>
      <c r="H407" s="23" t="str">
        <f t="shared" si="37"/>
        <v/>
      </c>
      <c r="I407" s="23" t="str">
        <f t="shared" si="37"/>
        <v/>
      </c>
      <c r="J407" s="23" t="str">
        <f t="shared" si="37"/>
        <v/>
      </c>
      <c r="K407" s="23" t="str">
        <f t="shared" si="37"/>
        <v/>
      </c>
      <c r="L407" s="23">
        <f t="shared" si="37"/>
        <v>0</v>
      </c>
      <c r="M407" s="23">
        <f t="shared" si="37"/>
        <v>0</v>
      </c>
      <c r="N407" s="23">
        <f>IFERROR(VLOOKUP($B$403,$4:$123,MATCH($R407&amp;"/"&amp;N$347,$2:$2,0),FALSE),IFERROR(VLOOKUP($B$403,$4:$123,MATCH($R406&amp;"/"&amp;N$347,$2:$2,0),FALSE),IFERROR(VLOOKUP($B$403,$4:$123,MATCH($R405&amp;"/"&amp;N$347,$2:$2,0),FALSE),IFERROR(VLOOKUP($B$403,$4:$123,MATCH($R404&amp;"/"&amp;N$347,$2:$2,0),FALSE),""))))</f>
        <v>0</v>
      </c>
      <c r="O407" s="23">
        <f>IFERROR(VLOOKUP($B$403,$4:$123,MATCH($R407&amp;"/"&amp;O$347,$2:$2,0),FALSE),IFERROR(VLOOKUP($B$403,$4:$123,MATCH($R406&amp;"/"&amp;O$347,$2:$2,0),FALSE),IFERROR(VLOOKUP($B$403,$4:$123,MATCH($R405&amp;"/"&amp;O$347,$2:$2,0),FALSE),IFERROR(VLOOKUP($B$403,$4:$123,MATCH($R404&amp;"/"&amp;O$347,$2:$2,0),FALSE),""))))</f>
        <v>0</v>
      </c>
      <c r="P407" s="23">
        <f>IFERROR(VLOOKUP($B$403,$4:$123,MATCH($R407&amp;"/"&amp;P$347,$2:$2,0),FALSE),IFERROR(VLOOKUP($B$403,$4:$123,MATCH($R406&amp;"/"&amp;P$347,$2:$2,0),FALSE),IFERROR(VLOOKUP($B$403,$4:$123,MATCH($R405&amp;"/"&amp;P$347,$2:$2,0),FALSE),IFERROR(VLOOKUP($B$403,$4:$123,MATCH($R404&amp;"/"&amp;P$347,$2:$2,0),FALSE),""))))</f>
        <v>0</v>
      </c>
      <c r="Q407" s="20"/>
      <c r="R407" s="24" t="s">
        <v>201</v>
      </c>
    </row>
    <row r="408" spans="2:18" x14ac:dyDescent="0.3">
      <c r="B408" s="25" t="e">
        <f t="shared" ref="B408:M408" si="38">+B407/B$401</f>
        <v>#VALUE!</v>
      </c>
      <c r="C408" s="25" t="e">
        <f t="shared" si="38"/>
        <v>#VALUE!</v>
      </c>
      <c r="D408" s="25" t="e">
        <f t="shared" si="38"/>
        <v>#VALUE!</v>
      </c>
      <c r="E408" s="25" t="e">
        <f t="shared" si="38"/>
        <v>#VALUE!</v>
      </c>
      <c r="F408" s="25" t="e">
        <f t="shared" si="38"/>
        <v>#VALUE!</v>
      </c>
      <c r="G408" s="25" t="e">
        <f t="shared" si="38"/>
        <v>#VALUE!</v>
      </c>
      <c r="H408" s="25" t="e">
        <f t="shared" si="38"/>
        <v>#VALUE!</v>
      </c>
      <c r="I408" s="25" t="e">
        <f t="shared" si="38"/>
        <v>#VALUE!</v>
      </c>
      <c r="J408" s="25" t="e">
        <f t="shared" si="38"/>
        <v>#VALUE!</v>
      </c>
      <c r="K408" s="25" t="e">
        <f t="shared" si="38"/>
        <v>#VALUE!</v>
      </c>
      <c r="L408" s="25">
        <f t="shared" si="38"/>
        <v>0</v>
      </c>
      <c r="M408" s="25">
        <f t="shared" si="38"/>
        <v>0</v>
      </c>
      <c r="N408" s="25">
        <f>+N407/N$401</f>
        <v>0</v>
      </c>
      <c r="O408" s="25">
        <f>+O407/O$401</f>
        <v>0</v>
      </c>
      <c r="P408" s="25">
        <f>+P407/P$401</f>
        <v>0</v>
      </c>
      <c r="Q408" s="20"/>
      <c r="R408" s="26" t="s">
        <v>202</v>
      </c>
    </row>
    <row r="409" spans="2:18" x14ac:dyDescent="0.3">
      <c r="B409" s="152" t="s">
        <v>85</v>
      </c>
      <c r="C409" s="152"/>
      <c r="D409" s="152"/>
      <c r="E409" s="152"/>
      <c r="F409" s="152"/>
      <c r="G409" s="152"/>
      <c r="H409" s="152"/>
      <c r="I409" s="152"/>
      <c r="J409" s="152"/>
      <c r="K409" s="152"/>
      <c r="L409" s="152"/>
      <c r="M409" s="152"/>
      <c r="N409" s="152"/>
      <c r="O409" s="152"/>
      <c r="P409" s="30"/>
      <c r="Q409" s="20"/>
      <c r="R409" s="3"/>
    </row>
    <row r="410" spans="2:18" x14ac:dyDescent="0.3">
      <c r="B410" s="23" t="str">
        <f t="shared" ref="B410:P412" si="39">IFERROR(VLOOKUP($B$409,$4:$123,MATCH($R410&amp;"/"&amp;B$347,$2:$2,0),FALSE),"")</f>
        <v/>
      </c>
      <c r="C410" s="23" t="str">
        <f t="shared" si="39"/>
        <v/>
      </c>
      <c r="D410" s="23" t="str">
        <f t="shared" si="39"/>
        <v/>
      </c>
      <c r="E410" s="23" t="str">
        <f t="shared" si="39"/>
        <v/>
      </c>
      <c r="F410" s="23" t="str">
        <f t="shared" si="39"/>
        <v/>
      </c>
      <c r="G410" s="23" t="str">
        <f t="shared" si="39"/>
        <v/>
      </c>
      <c r="H410" s="23" t="str">
        <f t="shared" si="39"/>
        <v/>
      </c>
      <c r="I410" s="23" t="str">
        <f t="shared" si="39"/>
        <v/>
      </c>
      <c r="J410" s="23" t="str">
        <f t="shared" si="39"/>
        <v/>
      </c>
      <c r="K410" s="23" t="str">
        <f t="shared" si="39"/>
        <v/>
      </c>
      <c r="L410" s="23" t="str">
        <f t="shared" si="39"/>
        <v/>
      </c>
      <c r="M410" s="23" t="str">
        <f t="shared" si="39"/>
        <v/>
      </c>
      <c r="N410" s="23">
        <f t="shared" si="39"/>
        <v>0</v>
      </c>
      <c r="O410" s="23">
        <f t="shared" si="39"/>
        <v>0</v>
      </c>
      <c r="P410" s="23">
        <f t="shared" si="39"/>
        <v>0</v>
      </c>
      <c r="Q410" s="20"/>
      <c r="R410" s="24" t="s">
        <v>198</v>
      </c>
    </row>
    <row r="411" spans="2:18" x14ac:dyDescent="0.3">
      <c r="B411" s="23" t="str">
        <f t="shared" si="39"/>
        <v/>
      </c>
      <c r="C411" s="23" t="str">
        <f t="shared" si="39"/>
        <v/>
      </c>
      <c r="D411" s="23" t="str">
        <f t="shared" si="39"/>
        <v/>
      </c>
      <c r="E411" s="23" t="str">
        <f t="shared" si="39"/>
        <v/>
      </c>
      <c r="F411" s="23" t="str">
        <f t="shared" si="39"/>
        <v/>
      </c>
      <c r="G411" s="23" t="str">
        <f t="shared" si="39"/>
        <v/>
      </c>
      <c r="H411" s="23" t="str">
        <f t="shared" si="39"/>
        <v/>
      </c>
      <c r="I411" s="23" t="str">
        <f t="shared" si="39"/>
        <v/>
      </c>
      <c r="J411" s="23" t="str">
        <f t="shared" si="39"/>
        <v/>
      </c>
      <c r="K411" s="23" t="str">
        <f t="shared" si="39"/>
        <v/>
      </c>
      <c r="L411" s="23" t="str">
        <f t="shared" si="39"/>
        <v/>
      </c>
      <c r="M411" s="23" t="str">
        <f t="shared" si="39"/>
        <v/>
      </c>
      <c r="N411" s="23">
        <f t="shared" si="39"/>
        <v>0</v>
      </c>
      <c r="O411" s="23">
        <f t="shared" si="39"/>
        <v>0</v>
      </c>
      <c r="P411" s="23">
        <f t="shared" si="39"/>
        <v>0</v>
      </c>
      <c r="Q411" s="20"/>
      <c r="R411" s="24" t="s">
        <v>199</v>
      </c>
    </row>
    <row r="412" spans="2:18" x14ac:dyDescent="0.3">
      <c r="B412" s="23" t="str">
        <f t="shared" si="39"/>
        <v/>
      </c>
      <c r="C412" s="23" t="str">
        <f t="shared" si="39"/>
        <v/>
      </c>
      <c r="D412" s="23" t="str">
        <f t="shared" si="39"/>
        <v/>
      </c>
      <c r="E412" s="23" t="str">
        <f t="shared" si="39"/>
        <v/>
      </c>
      <c r="F412" s="23" t="str">
        <f t="shared" si="39"/>
        <v/>
      </c>
      <c r="G412" s="23" t="str">
        <f t="shared" si="39"/>
        <v/>
      </c>
      <c r="H412" s="23" t="str">
        <f t="shared" si="39"/>
        <v/>
      </c>
      <c r="I412" s="23" t="str">
        <f t="shared" si="39"/>
        <v/>
      </c>
      <c r="J412" s="23" t="str">
        <f t="shared" si="39"/>
        <v/>
      </c>
      <c r="K412" s="23" t="str">
        <f t="shared" si="39"/>
        <v/>
      </c>
      <c r="L412" s="23" t="str">
        <f t="shared" si="39"/>
        <v/>
      </c>
      <c r="M412" s="23">
        <f t="shared" si="39"/>
        <v>0</v>
      </c>
      <c r="N412" s="23">
        <f t="shared" si="39"/>
        <v>0</v>
      </c>
      <c r="O412" s="23">
        <f t="shared" si="39"/>
        <v>0</v>
      </c>
      <c r="P412" s="23">
        <f t="shared" si="39"/>
        <v>0</v>
      </c>
      <c r="Q412" s="20"/>
      <c r="R412" s="24" t="s">
        <v>200</v>
      </c>
    </row>
    <row r="413" spans="2:18" x14ac:dyDescent="0.3">
      <c r="B413" s="23" t="str">
        <f t="shared" ref="B413:M413" si="40">IFERROR(VLOOKUP($B$409,$4:$123,MATCH($R413&amp;"/"&amp;B$347,$2:$2,0),FALSE),"")</f>
        <v/>
      </c>
      <c r="C413" s="23" t="str">
        <f t="shared" si="40"/>
        <v/>
      </c>
      <c r="D413" s="23" t="str">
        <f t="shared" si="40"/>
        <v/>
      </c>
      <c r="E413" s="23" t="str">
        <f t="shared" si="40"/>
        <v/>
      </c>
      <c r="F413" s="23" t="str">
        <f t="shared" si="40"/>
        <v/>
      </c>
      <c r="G413" s="23" t="str">
        <f t="shared" si="40"/>
        <v/>
      </c>
      <c r="H413" s="23" t="str">
        <f t="shared" si="40"/>
        <v/>
      </c>
      <c r="I413" s="23" t="str">
        <f t="shared" si="40"/>
        <v/>
      </c>
      <c r="J413" s="23" t="str">
        <f t="shared" si="40"/>
        <v/>
      </c>
      <c r="K413" s="23" t="str">
        <f t="shared" si="40"/>
        <v/>
      </c>
      <c r="L413" s="23">
        <f t="shared" si="40"/>
        <v>0</v>
      </c>
      <c r="M413" s="23">
        <f t="shared" si="40"/>
        <v>0</v>
      </c>
      <c r="N413" s="23">
        <f>IFERROR(VLOOKUP($B$409,$4:$123,MATCH($R413&amp;"/"&amp;N$347,$2:$2,0),FALSE),IFERROR(VLOOKUP($B$409,$4:$123,MATCH($R412&amp;"/"&amp;N$347,$2:$2,0),FALSE),IFERROR(VLOOKUP($B$409,$4:$123,MATCH($R411&amp;"/"&amp;N$347,$2:$2,0),FALSE),IFERROR(VLOOKUP($B$409,$4:$123,MATCH($R410&amp;"/"&amp;N$347,$2:$2,0),FALSE),""))))</f>
        <v>0</v>
      </c>
      <c r="O413" s="23">
        <f>IFERROR(VLOOKUP($B$409,$4:$123,MATCH($R413&amp;"/"&amp;O$347,$2:$2,0),FALSE),IFERROR(VLOOKUP($B$409,$4:$123,MATCH($R412&amp;"/"&amp;O$347,$2:$2,0),FALSE),IFERROR(VLOOKUP($B$409,$4:$123,MATCH($R411&amp;"/"&amp;O$347,$2:$2,0),FALSE),IFERROR(VLOOKUP($B$409,$4:$123,MATCH($R410&amp;"/"&amp;O$347,$2:$2,0),FALSE),""))))</f>
        <v>0</v>
      </c>
      <c r="P413" s="23">
        <f>IFERROR(VLOOKUP($B$409,$4:$123,MATCH($R413&amp;"/"&amp;P$347,$2:$2,0),FALSE),IFERROR(VLOOKUP($B$409,$4:$123,MATCH($R412&amp;"/"&amp;P$347,$2:$2,0),FALSE),IFERROR(VLOOKUP($B$409,$4:$123,MATCH($R411&amp;"/"&amp;P$347,$2:$2,0),FALSE),IFERROR(VLOOKUP($B$409,$4:$123,MATCH($R410&amp;"/"&amp;P$347,$2:$2,0),FALSE),""))))</f>
        <v>0</v>
      </c>
      <c r="Q413" s="20"/>
      <c r="R413" s="24" t="s">
        <v>201</v>
      </c>
    </row>
    <row r="414" spans="2:18" x14ac:dyDescent="0.3">
      <c r="B414" s="25" t="e">
        <f t="shared" ref="B414:M414" si="41">+B413/B$401</f>
        <v>#VALUE!</v>
      </c>
      <c r="C414" s="25" t="e">
        <f t="shared" si="41"/>
        <v>#VALUE!</v>
      </c>
      <c r="D414" s="25" t="e">
        <f t="shared" si="41"/>
        <v>#VALUE!</v>
      </c>
      <c r="E414" s="25" t="e">
        <f t="shared" si="41"/>
        <v>#VALUE!</v>
      </c>
      <c r="F414" s="25" t="e">
        <f t="shared" si="41"/>
        <v>#VALUE!</v>
      </c>
      <c r="G414" s="25" t="e">
        <f t="shared" si="41"/>
        <v>#VALUE!</v>
      </c>
      <c r="H414" s="25" t="e">
        <f t="shared" si="41"/>
        <v>#VALUE!</v>
      </c>
      <c r="I414" s="25" t="e">
        <f t="shared" si="41"/>
        <v>#VALUE!</v>
      </c>
      <c r="J414" s="25" t="e">
        <f t="shared" si="41"/>
        <v>#VALUE!</v>
      </c>
      <c r="K414" s="25" t="e">
        <f t="shared" si="41"/>
        <v>#VALUE!</v>
      </c>
      <c r="L414" s="25">
        <f t="shared" si="41"/>
        <v>0</v>
      </c>
      <c r="M414" s="25">
        <f t="shared" si="41"/>
        <v>0</v>
      </c>
      <c r="N414" s="25">
        <f>+N413/N$401</f>
        <v>0</v>
      </c>
      <c r="O414" s="25">
        <f>+O413/O$401</f>
        <v>0</v>
      </c>
      <c r="P414" s="25">
        <f>+P413/P$401</f>
        <v>0</v>
      </c>
      <c r="Q414" s="20"/>
      <c r="R414" s="26" t="s">
        <v>202</v>
      </c>
    </row>
    <row r="415" spans="2:18" x14ac:dyDescent="0.3">
      <c r="B415" s="150" t="s">
        <v>86</v>
      </c>
      <c r="C415" s="150"/>
      <c r="D415" s="150"/>
      <c r="E415" s="150"/>
      <c r="F415" s="150"/>
      <c r="G415" s="150"/>
      <c r="H415" s="150"/>
      <c r="I415" s="150"/>
      <c r="J415" s="150"/>
      <c r="K415" s="150"/>
      <c r="L415" s="150"/>
      <c r="M415" s="150"/>
      <c r="N415" s="150"/>
      <c r="O415" s="150"/>
      <c r="P415" s="31"/>
      <c r="Q415" s="20"/>
      <c r="R415" s="3"/>
    </row>
    <row r="416" spans="2:18" x14ac:dyDescent="0.3">
      <c r="B416" s="23" t="str">
        <f t="shared" ref="B416:P418" si="42">IFERROR(VLOOKUP($B$415,$4:$123,MATCH($R416&amp;"/"&amp;B$347,$2:$2,0),FALSE),"")</f>
        <v/>
      </c>
      <c r="C416" s="23" t="str">
        <f t="shared" si="42"/>
        <v/>
      </c>
      <c r="D416" s="23" t="str">
        <f t="shared" si="42"/>
        <v/>
      </c>
      <c r="E416" s="23" t="str">
        <f t="shared" si="42"/>
        <v/>
      </c>
      <c r="F416" s="23" t="str">
        <f t="shared" si="42"/>
        <v/>
      </c>
      <c r="G416" s="23" t="str">
        <f t="shared" si="42"/>
        <v/>
      </c>
      <c r="H416" s="23" t="str">
        <f t="shared" si="42"/>
        <v/>
      </c>
      <c r="I416" s="23" t="str">
        <f t="shared" si="42"/>
        <v/>
      </c>
      <c r="J416" s="23" t="str">
        <f t="shared" si="42"/>
        <v/>
      </c>
      <c r="K416" s="23" t="str">
        <f t="shared" si="42"/>
        <v/>
      </c>
      <c r="L416" s="23" t="str">
        <f t="shared" si="42"/>
        <v/>
      </c>
      <c r="M416" s="23" t="str">
        <f t="shared" si="42"/>
        <v/>
      </c>
      <c r="N416" s="23">
        <f t="shared" si="42"/>
        <v>0</v>
      </c>
      <c r="O416" s="23">
        <f t="shared" si="42"/>
        <v>0</v>
      </c>
      <c r="P416" s="23">
        <f t="shared" si="42"/>
        <v>0</v>
      </c>
      <c r="Q416" s="20"/>
      <c r="R416" s="24" t="s">
        <v>198</v>
      </c>
    </row>
    <row r="417" spans="2:18" x14ac:dyDescent="0.3">
      <c r="B417" s="23" t="str">
        <f t="shared" si="42"/>
        <v/>
      </c>
      <c r="C417" s="23" t="str">
        <f t="shared" si="42"/>
        <v/>
      </c>
      <c r="D417" s="23" t="str">
        <f t="shared" si="42"/>
        <v/>
      </c>
      <c r="E417" s="23" t="str">
        <f t="shared" si="42"/>
        <v/>
      </c>
      <c r="F417" s="23" t="str">
        <f t="shared" si="42"/>
        <v/>
      </c>
      <c r="G417" s="23" t="str">
        <f t="shared" si="42"/>
        <v/>
      </c>
      <c r="H417" s="23" t="str">
        <f t="shared" si="42"/>
        <v/>
      </c>
      <c r="I417" s="23" t="str">
        <f t="shared" si="42"/>
        <v/>
      </c>
      <c r="J417" s="23" t="str">
        <f t="shared" si="42"/>
        <v/>
      </c>
      <c r="K417" s="23" t="str">
        <f t="shared" si="42"/>
        <v/>
      </c>
      <c r="L417" s="23" t="str">
        <f t="shared" si="42"/>
        <v/>
      </c>
      <c r="M417" s="23" t="str">
        <f t="shared" si="42"/>
        <v/>
      </c>
      <c r="N417" s="23">
        <f t="shared" si="42"/>
        <v>0</v>
      </c>
      <c r="O417" s="23">
        <f t="shared" si="42"/>
        <v>0</v>
      </c>
      <c r="P417" s="23">
        <f t="shared" si="42"/>
        <v>0</v>
      </c>
      <c r="Q417" s="20"/>
      <c r="R417" s="24" t="s">
        <v>199</v>
      </c>
    </row>
    <row r="418" spans="2:18" x14ac:dyDescent="0.3">
      <c r="B418" s="23" t="str">
        <f t="shared" si="42"/>
        <v/>
      </c>
      <c r="C418" s="23" t="str">
        <f t="shared" si="42"/>
        <v/>
      </c>
      <c r="D418" s="23" t="str">
        <f t="shared" si="42"/>
        <v/>
      </c>
      <c r="E418" s="23" t="str">
        <f t="shared" si="42"/>
        <v/>
      </c>
      <c r="F418" s="23" t="str">
        <f t="shared" si="42"/>
        <v/>
      </c>
      <c r="G418" s="23" t="str">
        <f t="shared" si="42"/>
        <v/>
      </c>
      <c r="H418" s="23" t="str">
        <f t="shared" si="42"/>
        <v/>
      </c>
      <c r="I418" s="23" t="str">
        <f t="shared" si="42"/>
        <v/>
      </c>
      <c r="J418" s="23" t="str">
        <f t="shared" si="42"/>
        <v/>
      </c>
      <c r="K418" s="23" t="str">
        <f t="shared" si="42"/>
        <v/>
      </c>
      <c r="L418" s="23" t="str">
        <f t="shared" si="42"/>
        <v/>
      </c>
      <c r="M418" s="23">
        <f t="shared" si="42"/>
        <v>0</v>
      </c>
      <c r="N418" s="23">
        <f t="shared" si="42"/>
        <v>0</v>
      </c>
      <c r="O418" s="23">
        <f t="shared" si="42"/>
        <v>0</v>
      </c>
      <c r="P418" s="23">
        <f t="shared" si="42"/>
        <v>0</v>
      </c>
      <c r="Q418" s="20"/>
      <c r="R418" s="24" t="s">
        <v>200</v>
      </c>
    </row>
    <row r="419" spans="2:18" x14ac:dyDescent="0.3">
      <c r="B419" s="23" t="str">
        <f t="shared" ref="B419:M419" si="43">IFERROR(VLOOKUP($B$415,$4:$123,MATCH($R419&amp;"/"&amp;B$347,$2:$2,0),FALSE),"")</f>
        <v/>
      </c>
      <c r="C419" s="23" t="str">
        <f t="shared" si="43"/>
        <v/>
      </c>
      <c r="D419" s="23" t="str">
        <f t="shared" si="43"/>
        <v/>
      </c>
      <c r="E419" s="23" t="str">
        <f t="shared" si="43"/>
        <v/>
      </c>
      <c r="F419" s="23" t="str">
        <f t="shared" si="43"/>
        <v/>
      </c>
      <c r="G419" s="23" t="str">
        <f t="shared" si="43"/>
        <v/>
      </c>
      <c r="H419" s="23" t="str">
        <f t="shared" si="43"/>
        <v/>
      </c>
      <c r="I419" s="23" t="str">
        <f t="shared" si="43"/>
        <v/>
      </c>
      <c r="J419" s="23" t="str">
        <f t="shared" si="43"/>
        <v/>
      </c>
      <c r="K419" s="23" t="str">
        <f t="shared" si="43"/>
        <v/>
      </c>
      <c r="L419" s="23">
        <f t="shared" si="43"/>
        <v>0</v>
      </c>
      <c r="M419" s="23">
        <f t="shared" si="43"/>
        <v>0</v>
      </c>
      <c r="N419" s="23">
        <f>IFERROR(VLOOKUP($B$415,$4:$123,MATCH($R419&amp;"/"&amp;N$347,$2:$2,0),FALSE),IFERROR(VLOOKUP($B$415,$4:$123,MATCH($R418&amp;"/"&amp;N$347,$2:$2,0),FALSE),IFERROR(VLOOKUP($B$415,$4:$123,MATCH($R417&amp;"/"&amp;N$347,$2:$2,0),FALSE),IFERROR(VLOOKUP($B$415,$4:$123,MATCH($R416&amp;"/"&amp;N$347,$2:$2,0),FALSE),""))))</f>
        <v>0</v>
      </c>
      <c r="O419" s="23">
        <f>IFERROR(VLOOKUP($B$415,$4:$123,MATCH($R419&amp;"/"&amp;O$347,$2:$2,0),FALSE),IFERROR(VLOOKUP($B$415,$4:$123,MATCH($R418&amp;"/"&amp;O$347,$2:$2,0),FALSE),IFERROR(VLOOKUP($B$415,$4:$123,MATCH($R417&amp;"/"&amp;O$347,$2:$2,0),FALSE),IFERROR(VLOOKUP($B$415,$4:$123,MATCH($R416&amp;"/"&amp;O$347,$2:$2,0),FALSE),""))))</f>
        <v>0</v>
      </c>
      <c r="P419" s="23">
        <f>IFERROR(VLOOKUP($B$415,$4:$123,MATCH($R419&amp;"/"&amp;P$347,$2:$2,0),FALSE),IFERROR(VLOOKUP($B$415,$4:$123,MATCH($R418&amp;"/"&amp;P$347,$2:$2,0),FALSE),IFERROR(VLOOKUP($B$415,$4:$123,MATCH($R417&amp;"/"&amp;P$347,$2:$2,0),FALSE),IFERROR(VLOOKUP($B$415,$4:$123,MATCH($R416&amp;"/"&amp;P$347,$2:$2,0),FALSE),""))))</f>
        <v>0</v>
      </c>
      <c r="Q419" s="20"/>
      <c r="R419" s="24" t="s">
        <v>201</v>
      </c>
    </row>
    <row r="420" spans="2:18" x14ac:dyDescent="0.3">
      <c r="B420" s="25" t="e">
        <f t="shared" ref="B420:M420" si="44">+B419/B$401</f>
        <v>#VALUE!</v>
      </c>
      <c r="C420" s="25" t="e">
        <f t="shared" si="44"/>
        <v>#VALUE!</v>
      </c>
      <c r="D420" s="25" t="e">
        <f t="shared" si="44"/>
        <v>#VALUE!</v>
      </c>
      <c r="E420" s="25" t="e">
        <f t="shared" si="44"/>
        <v>#VALUE!</v>
      </c>
      <c r="F420" s="25" t="e">
        <f t="shared" si="44"/>
        <v>#VALUE!</v>
      </c>
      <c r="G420" s="25" t="e">
        <f t="shared" si="44"/>
        <v>#VALUE!</v>
      </c>
      <c r="H420" s="25" t="e">
        <f t="shared" si="44"/>
        <v>#VALUE!</v>
      </c>
      <c r="I420" s="25" t="e">
        <f t="shared" si="44"/>
        <v>#VALUE!</v>
      </c>
      <c r="J420" s="25" t="e">
        <f t="shared" si="44"/>
        <v>#VALUE!</v>
      </c>
      <c r="K420" s="25" t="e">
        <f t="shared" si="44"/>
        <v>#VALUE!</v>
      </c>
      <c r="L420" s="25">
        <f t="shared" si="44"/>
        <v>0</v>
      </c>
      <c r="M420" s="25">
        <f t="shared" si="44"/>
        <v>0</v>
      </c>
      <c r="N420" s="25">
        <f>+N419/N$401</f>
        <v>0</v>
      </c>
      <c r="O420" s="25">
        <f>+O419/O$401</f>
        <v>0</v>
      </c>
      <c r="P420" s="25">
        <f>+P419/P$401</f>
        <v>0</v>
      </c>
      <c r="Q420" s="20"/>
      <c r="R420" s="26" t="s">
        <v>202</v>
      </c>
    </row>
    <row r="421" spans="2:18" x14ac:dyDescent="0.3">
      <c r="B421" s="153" t="s">
        <v>42</v>
      </c>
      <c r="C421" s="153"/>
      <c r="D421" s="153"/>
      <c r="E421" s="153"/>
      <c r="F421" s="153"/>
      <c r="G421" s="153"/>
      <c r="H421" s="153"/>
      <c r="I421" s="153"/>
      <c r="J421" s="153"/>
      <c r="K421" s="153"/>
      <c r="L421" s="153"/>
      <c r="M421" s="153"/>
      <c r="N421" s="153"/>
      <c r="O421" s="153"/>
      <c r="P421" s="28"/>
      <c r="Q421" s="20"/>
      <c r="R421" s="3"/>
    </row>
    <row r="422" spans="2:18" x14ac:dyDescent="0.3">
      <c r="B422" s="23" t="str">
        <f t="shared" ref="B422:P424" si="45">IFERROR(VLOOKUP($B$421,$4:$123,MATCH($R422&amp;"/"&amp;B$347,$2:$2,0),FALSE),"")</f>
        <v/>
      </c>
      <c r="C422" s="23" t="str">
        <f t="shared" si="45"/>
        <v/>
      </c>
      <c r="D422" s="23" t="str">
        <f t="shared" si="45"/>
        <v/>
      </c>
      <c r="E422" s="23" t="str">
        <f t="shared" si="45"/>
        <v/>
      </c>
      <c r="F422" s="23" t="str">
        <f t="shared" si="45"/>
        <v/>
      </c>
      <c r="G422" s="23" t="str">
        <f t="shared" si="45"/>
        <v/>
      </c>
      <c r="H422" s="23" t="str">
        <f t="shared" si="45"/>
        <v/>
      </c>
      <c r="I422" s="23" t="str">
        <f t="shared" si="45"/>
        <v/>
      </c>
      <c r="J422" s="23" t="str">
        <f t="shared" si="45"/>
        <v/>
      </c>
      <c r="K422" s="23" t="str">
        <f t="shared" si="45"/>
        <v/>
      </c>
      <c r="L422" s="23" t="str">
        <f t="shared" si="45"/>
        <v/>
      </c>
      <c r="M422" s="23" t="str">
        <f t="shared" si="45"/>
        <v/>
      </c>
      <c r="N422" s="23">
        <f t="shared" si="45"/>
        <v>82455414</v>
      </c>
      <c r="O422" s="23">
        <f t="shared" si="45"/>
        <v>82288903</v>
      </c>
      <c r="P422" s="23">
        <f t="shared" si="45"/>
        <v>81746030</v>
      </c>
      <c r="Q422" s="20"/>
      <c r="R422" s="24" t="s">
        <v>198</v>
      </c>
    </row>
    <row r="423" spans="2:18" x14ac:dyDescent="0.3">
      <c r="B423" s="23" t="str">
        <f t="shared" si="45"/>
        <v/>
      </c>
      <c r="C423" s="23" t="str">
        <f t="shared" si="45"/>
        <v/>
      </c>
      <c r="D423" s="23" t="str">
        <f t="shared" si="45"/>
        <v/>
      </c>
      <c r="E423" s="23" t="str">
        <f t="shared" si="45"/>
        <v/>
      </c>
      <c r="F423" s="23" t="str">
        <f t="shared" si="45"/>
        <v/>
      </c>
      <c r="G423" s="23" t="str">
        <f t="shared" si="45"/>
        <v/>
      </c>
      <c r="H423" s="23" t="str">
        <f t="shared" si="45"/>
        <v/>
      </c>
      <c r="I423" s="23" t="str">
        <f t="shared" si="45"/>
        <v/>
      </c>
      <c r="J423" s="23" t="str">
        <f t="shared" si="45"/>
        <v/>
      </c>
      <c r="K423" s="23" t="str">
        <f t="shared" si="45"/>
        <v/>
      </c>
      <c r="L423" s="23" t="str">
        <f t="shared" si="45"/>
        <v/>
      </c>
      <c r="M423" s="23" t="str">
        <f t="shared" si="45"/>
        <v/>
      </c>
      <c r="N423" s="23">
        <f t="shared" si="45"/>
        <v>83015576.810000002</v>
      </c>
      <c r="O423" s="23">
        <f t="shared" si="45"/>
        <v>86077610</v>
      </c>
      <c r="P423" s="23">
        <f t="shared" si="45"/>
        <v>84152281</v>
      </c>
      <c r="Q423" s="20"/>
      <c r="R423" s="24" t="s">
        <v>199</v>
      </c>
    </row>
    <row r="424" spans="2:18" x14ac:dyDescent="0.3">
      <c r="B424" s="23" t="str">
        <f t="shared" si="45"/>
        <v/>
      </c>
      <c r="C424" s="23" t="str">
        <f t="shared" si="45"/>
        <v/>
      </c>
      <c r="D424" s="23" t="str">
        <f t="shared" si="45"/>
        <v/>
      </c>
      <c r="E424" s="23" t="str">
        <f t="shared" si="45"/>
        <v/>
      </c>
      <c r="F424" s="23" t="str">
        <f t="shared" si="45"/>
        <v/>
      </c>
      <c r="G424" s="23" t="str">
        <f t="shared" si="45"/>
        <v/>
      </c>
      <c r="H424" s="23" t="str">
        <f t="shared" si="45"/>
        <v/>
      </c>
      <c r="I424" s="23" t="str">
        <f t="shared" si="45"/>
        <v/>
      </c>
      <c r="J424" s="23" t="str">
        <f t="shared" si="45"/>
        <v/>
      </c>
      <c r="K424" s="23" t="str">
        <f t="shared" si="45"/>
        <v/>
      </c>
      <c r="L424" s="23" t="str">
        <f t="shared" si="45"/>
        <v/>
      </c>
      <c r="M424" s="23">
        <f t="shared" si="45"/>
        <v>78126200.840000004</v>
      </c>
      <c r="N424" s="23">
        <f t="shared" si="45"/>
        <v>83272081</v>
      </c>
      <c r="O424" s="23">
        <f t="shared" si="45"/>
        <v>82513085</v>
      </c>
      <c r="P424" s="23">
        <f t="shared" si="45"/>
        <v>86148340</v>
      </c>
      <c r="Q424" s="20"/>
      <c r="R424" s="24" t="s">
        <v>200</v>
      </c>
    </row>
    <row r="425" spans="2:18" x14ac:dyDescent="0.3">
      <c r="B425" s="23" t="str">
        <f t="shared" ref="B425:M425" si="46">IFERROR(VLOOKUP($B$421,$4:$123,MATCH($R425&amp;"/"&amp;B$347,$2:$2,0),FALSE),"")</f>
        <v/>
      </c>
      <c r="C425" s="23" t="str">
        <f t="shared" si="46"/>
        <v/>
      </c>
      <c r="D425" s="23" t="str">
        <f t="shared" si="46"/>
        <v/>
      </c>
      <c r="E425" s="23" t="str">
        <f t="shared" si="46"/>
        <v/>
      </c>
      <c r="F425" s="23" t="str">
        <f t="shared" si="46"/>
        <v/>
      </c>
      <c r="G425" s="23" t="str">
        <f t="shared" si="46"/>
        <v/>
      </c>
      <c r="H425" s="23" t="str">
        <f t="shared" si="46"/>
        <v/>
      </c>
      <c r="I425" s="23" t="str">
        <f t="shared" si="46"/>
        <v/>
      </c>
      <c r="J425" s="23" t="str">
        <f t="shared" si="46"/>
        <v/>
      </c>
      <c r="K425" s="23" t="str">
        <f t="shared" si="46"/>
        <v/>
      </c>
      <c r="L425" s="23">
        <f t="shared" si="46"/>
        <v>65803987.390000001</v>
      </c>
      <c r="M425" s="23">
        <f t="shared" si="46"/>
        <v>78723546</v>
      </c>
      <c r="N425" s="23">
        <f>IFERROR(VLOOKUP($B$421,$4:$123,MATCH($R425&amp;"/"&amp;N$347,$2:$2,0),FALSE),IFERROR(VLOOKUP($B$421,$4:$123,MATCH($R424&amp;"/"&amp;N$347,$2:$2,0),FALSE),IFERROR(VLOOKUP($B$421,$4:$123,MATCH($R423&amp;"/"&amp;N$347,$2:$2,0),FALSE),IFERROR(VLOOKUP($B$421,$4:$123,MATCH($R422&amp;"/"&amp;N$347,$2:$2,0),FALSE),""))))</f>
        <v>90272590</v>
      </c>
      <c r="O425" s="23">
        <f>IFERROR(VLOOKUP($B$421,$4:$123,MATCH($R425&amp;"/"&amp;O$347,$2:$2,0),FALSE),IFERROR(VLOOKUP($B$421,$4:$123,MATCH($R424&amp;"/"&amp;O$347,$2:$2,0),FALSE),IFERROR(VLOOKUP($B$421,$4:$123,MATCH($R423&amp;"/"&amp;O$347,$2:$2,0),FALSE),IFERROR(VLOOKUP($B$421,$4:$123,MATCH($R422&amp;"/"&amp;O$347,$2:$2,0),FALSE),""))))</f>
        <v>83148409</v>
      </c>
      <c r="P425" s="23">
        <f>IFERROR(VLOOKUP($B$421,$4:$123,MATCH($R425&amp;"/"&amp;P$347,$2:$2,0),FALSE),IFERROR(VLOOKUP($B$421,$4:$123,MATCH($R424&amp;"/"&amp;P$347,$2:$2,0),FALSE),IFERROR(VLOOKUP($B$421,$4:$123,MATCH($R423&amp;"/"&amp;P$347,$2:$2,0),FALSE),IFERROR(VLOOKUP($B$421,$4:$123,MATCH($R422&amp;"/"&amp;P$347,$2:$2,0),FALSE),""))))</f>
        <v>89096557</v>
      </c>
      <c r="Q425" s="20"/>
      <c r="R425" s="24" t="s">
        <v>201</v>
      </c>
    </row>
    <row r="426" spans="2:18" x14ac:dyDescent="0.3">
      <c r="B426" s="25" t="e">
        <f t="shared" ref="B426:M426" si="47">+B425/B$401</f>
        <v>#VALUE!</v>
      </c>
      <c r="C426" s="25" t="e">
        <f t="shared" si="47"/>
        <v>#VALUE!</v>
      </c>
      <c r="D426" s="25" t="e">
        <f t="shared" si="47"/>
        <v>#VALUE!</v>
      </c>
      <c r="E426" s="25" t="e">
        <f t="shared" si="47"/>
        <v>#VALUE!</v>
      </c>
      <c r="F426" s="25" t="e">
        <f t="shared" si="47"/>
        <v>#VALUE!</v>
      </c>
      <c r="G426" s="25" t="e">
        <f t="shared" si="47"/>
        <v>#VALUE!</v>
      </c>
      <c r="H426" s="25" t="e">
        <f t="shared" si="47"/>
        <v>#VALUE!</v>
      </c>
      <c r="I426" s="25" t="e">
        <f t="shared" si="47"/>
        <v>#VALUE!</v>
      </c>
      <c r="J426" s="25" t="e">
        <f t="shared" si="47"/>
        <v>#VALUE!</v>
      </c>
      <c r="K426" s="25" t="e">
        <f t="shared" si="47"/>
        <v>#VALUE!</v>
      </c>
      <c r="L426" s="25">
        <f t="shared" si="47"/>
        <v>0.61126012401701901</v>
      </c>
      <c r="M426" s="25">
        <f t="shared" si="47"/>
        <v>0.67988403983494139</v>
      </c>
      <c r="N426" s="25">
        <f>+N425/N$401</f>
        <v>0.68352273558015686</v>
      </c>
      <c r="O426" s="25">
        <f>+O425/O$401</f>
        <v>0.6604111731127591</v>
      </c>
      <c r="P426" s="25">
        <f>+P425/P$401</f>
        <v>0.6708847117100758</v>
      </c>
      <c r="Q426" s="20"/>
      <c r="R426" s="26" t="s">
        <v>202</v>
      </c>
    </row>
    <row r="427" spans="2:18" x14ac:dyDescent="0.3">
      <c r="B427" s="146" t="s">
        <v>207</v>
      </c>
      <c r="C427" s="146"/>
      <c r="D427" s="146"/>
      <c r="E427" s="146"/>
      <c r="F427" s="146"/>
      <c r="G427" s="146"/>
      <c r="H427" s="146"/>
      <c r="I427" s="146"/>
      <c r="J427" s="146"/>
      <c r="K427" s="146"/>
      <c r="L427" s="146"/>
      <c r="M427" s="146"/>
      <c r="N427" s="146"/>
      <c r="O427" s="146"/>
      <c r="P427" s="32"/>
      <c r="Q427" s="20"/>
      <c r="R427" s="26"/>
    </row>
    <row r="428" spans="2:18" x14ac:dyDescent="0.3">
      <c r="B428" s="154" t="s">
        <v>53</v>
      </c>
      <c r="C428" s="154"/>
      <c r="D428" s="154"/>
      <c r="E428" s="154"/>
      <c r="F428" s="154"/>
      <c r="G428" s="154"/>
      <c r="H428" s="154"/>
      <c r="I428" s="154"/>
      <c r="J428" s="154"/>
      <c r="K428" s="154"/>
      <c r="L428" s="154"/>
      <c r="M428" s="154"/>
      <c r="N428" s="154"/>
      <c r="O428" s="154"/>
      <c r="P428" s="33"/>
    </row>
    <row r="429" spans="2:18" x14ac:dyDescent="0.3">
      <c r="B429" s="23" t="str">
        <f t="shared" ref="B429:P431" si="48">IFERROR(VLOOKUP($B$428,$4:$123,MATCH($R429&amp;"/"&amp;B$347,$2:$2,0),FALSE),"")</f>
        <v/>
      </c>
      <c r="C429" s="23" t="str">
        <f t="shared" si="48"/>
        <v/>
      </c>
      <c r="D429" s="23" t="str">
        <f t="shared" si="48"/>
        <v/>
      </c>
      <c r="E429" s="23" t="str">
        <f t="shared" si="48"/>
        <v/>
      </c>
      <c r="F429" s="23" t="str">
        <f t="shared" si="48"/>
        <v/>
      </c>
      <c r="G429" s="23" t="str">
        <f t="shared" si="48"/>
        <v/>
      </c>
      <c r="H429" s="23" t="str">
        <f t="shared" si="48"/>
        <v/>
      </c>
      <c r="I429" s="23" t="str">
        <f t="shared" si="48"/>
        <v/>
      </c>
      <c r="J429" s="23" t="str">
        <f t="shared" si="48"/>
        <v/>
      </c>
      <c r="K429" s="23" t="str">
        <f t="shared" si="48"/>
        <v/>
      </c>
      <c r="L429" s="23" t="str">
        <f t="shared" si="48"/>
        <v/>
      </c>
      <c r="M429" s="23" t="str">
        <f t="shared" si="48"/>
        <v/>
      </c>
      <c r="N429" s="23">
        <f t="shared" si="48"/>
        <v>12457523</v>
      </c>
      <c r="O429" s="23">
        <f t="shared" si="48"/>
        <v>17976733</v>
      </c>
      <c r="P429" s="23">
        <f t="shared" si="48"/>
        <v>18985332</v>
      </c>
      <c r="Q429" s="20"/>
      <c r="R429" s="24" t="s">
        <v>198</v>
      </c>
    </row>
    <row r="430" spans="2:18" x14ac:dyDescent="0.3">
      <c r="B430" s="23" t="str">
        <f t="shared" si="48"/>
        <v/>
      </c>
      <c r="C430" s="23" t="str">
        <f t="shared" si="48"/>
        <v/>
      </c>
      <c r="D430" s="23" t="str">
        <f t="shared" si="48"/>
        <v/>
      </c>
      <c r="E430" s="23" t="str">
        <f t="shared" si="48"/>
        <v/>
      </c>
      <c r="F430" s="23" t="str">
        <f t="shared" si="48"/>
        <v/>
      </c>
      <c r="G430" s="23" t="str">
        <f t="shared" si="48"/>
        <v/>
      </c>
      <c r="H430" s="23" t="str">
        <f t="shared" si="48"/>
        <v/>
      </c>
      <c r="I430" s="23" t="str">
        <f t="shared" si="48"/>
        <v/>
      </c>
      <c r="J430" s="23" t="str">
        <f t="shared" si="48"/>
        <v/>
      </c>
      <c r="K430" s="23" t="str">
        <f t="shared" si="48"/>
        <v/>
      </c>
      <c r="L430" s="23" t="str">
        <f t="shared" si="48"/>
        <v/>
      </c>
      <c r="M430" s="23" t="str">
        <f t="shared" si="48"/>
        <v/>
      </c>
      <c r="N430" s="23">
        <f t="shared" si="48"/>
        <v>12593266.369999999</v>
      </c>
      <c r="O430" s="23">
        <f t="shared" si="48"/>
        <v>17110546</v>
      </c>
      <c r="P430" s="23">
        <f t="shared" si="48"/>
        <v>18038394</v>
      </c>
      <c r="Q430" s="20"/>
      <c r="R430" s="24" t="s">
        <v>199</v>
      </c>
    </row>
    <row r="431" spans="2:18" x14ac:dyDescent="0.3">
      <c r="B431" s="23" t="str">
        <f t="shared" si="48"/>
        <v/>
      </c>
      <c r="C431" s="23" t="str">
        <f t="shared" si="48"/>
        <v/>
      </c>
      <c r="D431" s="23" t="str">
        <f t="shared" si="48"/>
        <v/>
      </c>
      <c r="E431" s="23" t="str">
        <f t="shared" si="48"/>
        <v/>
      </c>
      <c r="F431" s="23" t="str">
        <f t="shared" si="48"/>
        <v/>
      </c>
      <c r="G431" s="23" t="str">
        <f t="shared" si="48"/>
        <v/>
      </c>
      <c r="H431" s="23" t="str">
        <f t="shared" si="48"/>
        <v/>
      </c>
      <c r="I431" s="23" t="str">
        <f t="shared" si="48"/>
        <v/>
      </c>
      <c r="J431" s="23" t="str">
        <f t="shared" si="48"/>
        <v/>
      </c>
      <c r="K431" s="23" t="str">
        <f t="shared" si="48"/>
        <v/>
      </c>
      <c r="L431" s="23" t="str">
        <f t="shared" si="48"/>
        <v/>
      </c>
      <c r="M431" s="23">
        <f t="shared" si="48"/>
        <v>28349566.190000001</v>
      </c>
      <c r="N431" s="23">
        <f t="shared" si="48"/>
        <v>12892057</v>
      </c>
      <c r="O431" s="23">
        <f t="shared" si="48"/>
        <v>17686872</v>
      </c>
      <c r="P431" s="23">
        <f t="shared" si="48"/>
        <v>18754227</v>
      </c>
      <c r="Q431" s="20"/>
      <c r="R431" s="24" t="s">
        <v>200</v>
      </c>
    </row>
    <row r="432" spans="2:18" x14ac:dyDescent="0.3">
      <c r="B432" s="23" t="str">
        <f t="shared" ref="B432:M432" si="49">IFERROR(VLOOKUP($B$428,$4:$123,MATCH($R432&amp;"/"&amp;B$347,$2:$2,0),FALSE),"")</f>
        <v/>
      </c>
      <c r="C432" s="23" t="str">
        <f t="shared" si="49"/>
        <v/>
      </c>
      <c r="D432" s="23" t="str">
        <f t="shared" si="49"/>
        <v/>
      </c>
      <c r="E432" s="23" t="str">
        <f t="shared" si="49"/>
        <v/>
      </c>
      <c r="F432" s="23" t="str">
        <f t="shared" si="49"/>
        <v/>
      </c>
      <c r="G432" s="23" t="str">
        <f t="shared" si="49"/>
        <v/>
      </c>
      <c r="H432" s="23" t="str">
        <f t="shared" si="49"/>
        <v/>
      </c>
      <c r="I432" s="23" t="str">
        <f t="shared" si="49"/>
        <v/>
      </c>
      <c r="J432" s="23" t="str">
        <f t="shared" si="49"/>
        <v/>
      </c>
      <c r="K432" s="23" t="str">
        <f t="shared" si="49"/>
        <v/>
      </c>
      <c r="L432" s="23">
        <f t="shared" si="49"/>
        <v>26609532.050000001</v>
      </c>
      <c r="M432" s="23">
        <f t="shared" si="49"/>
        <v>17034217.539999999</v>
      </c>
      <c r="N432" s="23">
        <f>IFERROR(VLOOKUP($B$428,$4:$123,MATCH($R432&amp;"/"&amp;N$347,$2:$2,0),FALSE),IFERROR(VLOOKUP($B$428,$4:$123,MATCH($R431&amp;"/"&amp;N$347,$2:$2,0),FALSE),IFERROR(VLOOKUP($B$428,$4:$123,MATCH($R430&amp;"/"&amp;N$347,$2:$2,0),FALSE),IFERROR(VLOOKUP($B$428,$4:$123,MATCH($R429&amp;"/"&amp;N$347,$2:$2,0),FALSE),""))))</f>
        <v>17729679</v>
      </c>
      <c r="O432" s="23">
        <f>IFERROR(VLOOKUP($B$428,$4:$123,MATCH($R432&amp;"/"&amp;O$347,$2:$2,0),FALSE),IFERROR(VLOOKUP($B$428,$4:$123,MATCH($R431&amp;"/"&amp;O$347,$2:$2,0),FALSE),IFERROR(VLOOKUP($B$428,$4:$123,MATCH($R430&amp;"/"&amp;O$347,$2:$2,0),FALSE),IFERROR(VLOOKUP($B$428,$4:$123,MATCH($R429&amp;"/"&amp;O$347,$2:$2,0),FALSE),""))))</f>
        <v>18673492</v>
      </c>
      <c r="P432" s="23">
        <f>IFERROR(VLOOKUP($B$428,$4:$123,MATCH($R432&amp;"/"&amp;P$347,$2:$2,0),FALSE),IFERROR(VLOOKUP($B$428,$4:$123,MATCH($R431&amp;"/"&amp;P$347,$2:$2,0),FALSE),IFERROR(VLOOKUP($B$428,$4:$123,MATCH($R430&amp;"/"&amp;P$347,$2:$2,0),FALSE),IFERROR(VLOOKUP($B$428,$4:$123,MATCH($R429&amp;"/"&amp;P$347,$2:$2,0),FALSE),""))))</f>
        <v>19620693</v>
      </c>
      <c r="Q432" s="20"/>
      <c r="R432" s="24" t="s">
        <v>201</v>
      </c>
    </row>
    <row r="433" spans="1:19" x14ac:dyDescent="0.3">
      <c r="B433" s="25" t="e">
        <f t="shared" ref="B433:M433" si="50">+B432/B$401</f>
        <v>#VALUE!</v>
      </c>
      <c r="C433" s="25" t="e">
        <f t="shared" si="50"/>
        <v>#VALUE!</v>
      </c>
      <c r="D433" s="25" t="e">
        <f t="shared" si="50"/>
        <v>#VALUE!</v>
      </c>
      <c r="E433" s="25" t="e">
        <f t="shared" si="50"/>
        <v>#VALUE!</v>
      </c>
      <c r="F433" s="25" t="e">
        <f t="shared" si="50"/>
        <v>#VALUE!</v>
      </c>
      <c r="G433" s="25" t="e">
        <f t="shared" si="50"/>
        <v>#VALUE!</v>
      </c>
      <c r="H433" s="25" t="e">
        <f t="shared" si="50"/>
        <v>#VALUE!</v>
      </c>
      <c r="I433" s="25" t="e">
        <f t="shared" si="50"/>
        <v>#VALUE!</v>
      </c>
      <c r="J433" s="25" t="e">
        <f t="shared" si="50"/>
        <v>#VALUE!</v>
      </c>
      <c r="K433" s="25" t="e">
        <f t="shared" si="50"/>
        <v>#VALUE!</v>
      </c>
      <c r="L433" s="25">
        <f t="shared" si="50"/>
        <v>0.24717872740018226</v>
      </c>
      <c r="M433" s="25">
        <f t="shared" si="50"/>
        <v>0.14711345239100912</v>
      </c>
      <c r="N433" s="25">
        <f>+N432/N$401</f>
        <v>0.13424494291166411</v>
      </c>
      <c r="O433" s="25">
        <f>+O432/O$401</f>
        <v>0.14831531843058746</v>
      </c>
      <c r="P433" s="25">
        <f>+P432/P$401</f>
        <v>0.14774109584118836</v>
      </c>
      <c r="Q433" s="20"/>
      <c r="R433" s="26" t="s">
        <v>202</v>
      </c>
    </row>
    <row r="434" spans="1:19" x14ac:dyDescent="0.3">
      <c r="B434" s="146" t="s">
        <v>59</v>
      </c>
      <c r="C434" s="146"/>
      <c r="D434" s="146"/>
      <c r="E434" s="146"/>
      <c r="F434" s="146"/>
      <c r="G434" s="146"/>
      <c r="H434" s="146"/>
      <c r="I434" s="146"/>
      <c r="J434" s="146"/>
      <c r="K434" s="146"/>
      <c r="L434" s="146"/>
      <c r="M434" s="146"/>
      <c r="N434" s="146"/>
      <c r="O434" s="146"/>
      <c r="P434" s="32"/>
    </row>
    <row r="435" spans="1:19" x14ac:dyDescent="0.3">
      <c r="B435" s="23" t="str">
        <f t="shared" ref="B435:P437" si="51">IFERROR(VLOOKUP($B$434,$4:$123,MATCH($R435&amp;"/"&amp;B$347,$2:$2,0),FALSE),"")</f>
        <v/>
      </c>
      <c r="C435" s="23" t="str">
        <f t="shared" si="51"/>
        <v/>
      </c>
      <c r="D435" s="23" t="str">
        <f t="shared" si="51"/>
        <v/>
      </c>
      <c r="E435" s="23" t="str">
        <f t="shared" si="51"/>
        <v/>
      </c>
      <c r="F435" s="23" t="str">
        <f t="shared" si="51"/>
        <v/>
      </c>
      <c r="G435" s="23" t="str">
        <f t="shared" si="51"/>
        <v/>
      </c>
      <c r="H435" s="23" t="str">
        <f t="shared" si="51"/>
        <v/>
      </c>
      <c r="I435" s="23" t="str">
        <f t="shared" si="51"/>
        <v/>
      </c>
      <c r="J435" s="23" t="str">
        <f t="shared" si="51"/>
        <v/>
      </c>
      <c r="K435" s="23" t="str">
        <f t="shared" si="51"/>
        <v/>
      </c>
      <c r="L435" s="23" t="str">
        <f t="shared" si="51"/>
        <v/>
      </c>
      <c r="M435" s="23" t="str">
        <f t="shared" si="51"/>
        <v/>
      </c>
      <c r="N435" s="23">
        <f t="shared" si="51"/>
        <v>36522634</v>
      </c>
      <c r="O435" s="23">
        <f t="shared" si="51"/>
        <v>42058271</v>
      </c>
      <c r="P435" s="23">
        <f t="shared" si="51"/>
        <v>43058513</v>
      </c>
      <c r="Q435" s="20"/>
      <c r="R435" s="24" t="s">
        <v>198</v>
      </c>
    </row>
    <row r="436" spans="1:19" x14ac:dyDescent="0.3">
      <c r="B436" s="23" t="str">
        <f t="shared" si="51"/>
        <v/>
      </c>
      <c r="C436" s="23" t="str">
        <f t="shared" si="51"/>
        <v/>
      </c>
      <c r="D436" s="23" t="str">
        <f t="shared" si="51"/>
        <v/>
      </c>
      <c r="E436" s="23" t="str">
        <f t="shared" si="51"/>
        <v/>
      </c>
      <c r="F436" s="23" t="str">
        <f t="shared" si="51"/>
        <v/>
      </c>
      <c r="G436" s="23" t="str">
        <f t="shared" si="51"/>
        <v/>
      </c>
      <c r="H436" s="23" t="str">
        <f t="shared" si="51"/>
        <v/>
      </c>
      <c r="I436" s="23" t="str">
        <f t="shared" si="51"/>
        <v/>
      </c>
      <c r="J436" s="23" t="str">
        <f t="shared" si="51"/>
        <v/>
      </c>
      <c r="K436" s="23" t="str">
        <f t="shared" si="51"/>
        <v/>
      </c>
      <c r="L436" s="23" t="str">
        <f t="shared" si="51"/>
        <v/>
      </c>
      <c r="M436" s="23" t="str">
        <f t="shared" si="51"/>
        <v/>
      </c>
      <c r="N436" s="23">
        <f t="shared" si="51"/>
        <v>36662004.729999997</v>
      </c>
      <c r="O436" s="23">
        <f t="shared" si="51"/>
        <v>41193405</v>
      </c>
      <c r="P436" s="23">
        <f t="shared" si="51"/>
        <v>42112811</v>
      </c>
      <c r="Q436" s="20"/>
      <c r="R436" s="24" t="s">
        <v>199</v>
      </c>
    </row>
    <row r="437" spans="1:19" x14ac:dyDescent="0.3">
      <c r="B437" s="23" t="str">
        <f t="shared" si="51"/>
        <v/>
      </c>
      <c r="C437" s="23" t="str">
        <f t="shared" si="51"/>
        <v/>
      </c>
      <c r="D437" s="23" t="str">
        <f t="shared" si="51"/>
        <v/>
      </c>
      <c r="E437" s="23" t="str">
        <f t="shared" si="51"/>
        <v/>
      </c>
      <c r="F437" s="23" t="str">
        <f t="shared" si="51"/>
        <v/>
      </c>
      <c r="G437" s="23" t="str">
        <f t="shared" si="51"/>
        <v/>
      </c>
      <c r="H437" s="23" t="str">
        <f t="shared" si="51"/>
        <v/>
      </c>
      <c r="I437" s="23" t="str">
        <f t="shared" si="51"/>
        <v/>
      </c>
      <c r="J437" s="23" t="str">
        <f t="shared" si="51"/>
        <v/>
      </c>
      <c r="K437" s="23" t="str">
        <f t="shared" si="51"/>
        <v/>
      </c>
      <c r="L437" s="23" t="str">
        <f t="shared" si="51"/>
        <v/>
      </c>
      <c r="M437" s="23">
        <f t="shared" si="51"/>
        <v>43575111.840000004</v>
      </c>
      <c r="N437" s="23">
        <f t="shared" si="51"/>
        <v>36951495</v>
      </c>
      <c r="O437" s="23">
        <f t="shared" si="51"/>
        <v>41768038</v>
      </c>
      <c r="P437" s="23">
        <f t="shared" si="51"/>
        <v>42825899</v>
      </c>
      <c r="Q437" s="20"/>
      <c r="R437" s="24" t="s">
        <v>200</v>
      </c>
    </row>
    <row r="438" spans="1:19" x14ac:dyDescent="0.3">
      <c r="B438" s="23" t="str">
        <f t="shared" ref="B438:M438" si="52">IFERROR(VLOOKUP($B$434,$4:$123,MATCH($R438&amp;"/"&amp;B$347,$2:$2,0),FALSE),"")</f>
        <v/>
      </c>
      <c r="C438" s="23" t="str">
        <f t="shared" si="52"/>
        <v/>
      </c>
      <c r="D438" s="23" t="str">
        <f t="shared" si="52"/>
        <v/>
      </c>
      <c r="E438" s="23" t="str">
        <f t="shared" si="52"/>
        <v/>
      </c>
      <c r="F438" s="23" t="str">
        <f t="shared" si="52"/>
        <v/>
      </c>
      <c r="G438" s="23" t="str">
        <f t="shared" si="52"/>
        <v/>
      </c>
      <c r="H438" s="23" t="str">
        <f t="shared" si="52"/>
        <v/>
      </c>
      <c r="I438" s="23" t="str">
        <f t="shared" si="52"/>
        <v/>
      </c>
      <c r="J438" s="23" t="str">
        <f t="shared" si="52"/>
        <v/>
      </c>
      <c r="K438" s="23" t="str">
        <f t="shared" si="52"/>
        <v/>
      </c>
      <c r="L438" s="23">
        <f t="shared" si="52"/>
        <v>41849014.659999996</v>
      </c>
      <c r="M438" s="23">
        <f t="shared" si="52"/>
        <v>37066120.159999996</v>
      </c>
      <c r="N438" s="23">
        <f>IFERROR(VLOOKUP($B$434,$4:$123,MATCH($R438&amp;"/"&amp;N$347,$2:$2,0),FALSE),IFERROR(VLOOKUP($B$434,$4:$123,MATCH($R437&amp;"/"&amp;N$347,$2:$2,0),FALSE),IFERROR(VLOOKUP($B$434,$4:$123,MATCH($R436&amp;"/"&amp;N$347,$2:$2,0),FALSE),IFERROR(VLOOKUP($B$434,$4:$123,MATCH($R435&amp;"/"&amp;N$347,$2:$2,0),FALSE),""))))</f>
        <v>41797033</v>
      </c>
      <c r="O438" s="23">
        <f>IFERROR(VLOOKUP($B$434,$4:$123,MATCH($R438&amp;"/"&amp;O$347,$2:$2,0),FALSE),IFERROR(VLOOKUP($B$434,$4:$123,MATCH($R437&amp;"/"&amp;O$347,$2:$2,0),FALSE),IFERROR(VLOOKUP($B$434,$4:$123,MATCH($R436&amp;"/"&amp;O$347,$2:$2,0),FALSE),IFERROR(VLOOKUP($B$434,$4:$123,MATCH($R435&amp;"/"&amp;O$347,$2:$2,0),FALSE),""))))</f>
        <v>42755592</v>
      </c>
      <c r="P438" s="23">
        <f>IFERROR(VLOOKUP($B$434,$4:$123,MATCH($R438&amp;"/"&amp;P$347,$2:$2,0),FALSE),IFERROR(VLOOKUP($B$434,$4:$123,MATCH($R437&amp;"/"&amp;P$347,$2:$2,0),FALSE),IFERROR(VLOOKUP($B$434,$4:$123,MATCH($R436&amp;"/"&amp;P$347,$2:$2,0),FALSE),IFERROR(VLOOKUP($B$434,$4:$123,MATCH($R435&amp;"/"&amp;P$347,$2:$2,0),FALSE),""))))</f>
        <v>43708015</v>
      </c>
      <c r="Q438" s="20"/>
      <c r="R438" s="24" t="s">
        <v>201</v>
      </c>
    </row>
    <row r="439" spans="1:19" x14ac:dyDescent="0.3">
      <c r="B439" s="25" t="e">
        <f t="shared" ref="B439:M439" si="53">+B438/B$401</f>
        <v>#VALUE!</v>
      </c>
      <c r="C439" s="25" t="e">
        <f t="shared" si="53"/>
        <v>#VALUE!</v>
      </c>
      <c r="D439" s="25" t="e">
        <f t="shared" si="53"/>
        <v>#VALUE!</v>
      </c>
      <c r="E439" s="25" t="e">
        <f t="shared" si="53"/>
        <v>#VALUE!</v>
      </c>
      <c r="F439" s="25" t="e">
        <f t="shared" si="53"/>
        <v>#VALUE!</v>
      </c>
      <c r="G439" s="25" t="e">
        <f t="shared" si="53"/>
        <v>#VALUE!</v>
      </c>
      <c r="H439" s="25" t="e">
        <f t="shared" si="53"/>
        <v>#VALUE!</v>
      </c>
      <c r="I439" s="25" t="e">
        <f t="shared" si="53"/>
        <v>#VALUE!</v>
      </c>
      <c r="J439" s="25" t="e">
        <f t="shared" si="53"/>
        <v>#VALUE!</v>
      </c>
      <c r="K439" s="25" t="e">
        <f t="shared" si="53"/>
        <v>#VALUE!</v>
      </c>
      <c r="L439" s="25">
        <f t="shared" si="53"/>
        <v>0.3887398758900899</v>
      </c>
      <c r="M439" s="25">
        <f t="shared" si="53"/>
        <v>0.32011596016505861</v>
      </c>
      <c r="N439" s="25">
        <f>+N438/N$401</f>
        <v>0.31647726441984314</v>
      </c>
      <c r="O439" s="25">
        <f>+O438/O$401</f>
        <v>0.33958882688724085</v>
      </c>
      <c r="P439" s="25">
        <f>+P438/P$401</f>
        <v>0.32911528828992426</v>
      </c>
      <c r="Q439" s="20"/>
      <c r="R439" s="26" t="s">
        <v>202</v>
      </c>
    </row>
    <row r="440" spans="1:19" x14ac:dyDescent="0.3">
      <c r="B440" s="145" t="s">
        <v>208</v>
      </c>
      <c r="C440" s="145"/>
      <c r="D440" s="145"/>
      <c r="E440" s="145"/>
      <c r="F440" s="145"/>
      <c r="G440" s="145"/>
      <c r="H440" s="145"/>
      <c r="I440" s="145"/>
      <c r="J440" s="145"/>
      <c r="K440" s="145"/>
      <c r="L440" s="145"/>
      <c r="M440" s="145"/>
      <c r="N440" s="145"/>
      <c r="O440" s="145"/>
      <c r="P440" s="19"/>
      <c r="Q440" s="20"/>
      <c r="R440" s="34"/>
    </row>
    <row r="441" spans="1:19" x14ac:dyDescent="0.3">
      <c r="B441" s="145" t="s">
        <v>98</v>
      </c>
      <c r="C441" s="145"/>
      <c r="D441" s="145"/>
      <c r="E441" s="145"/>
      <c r="F441" s="145"/>
      <c r="G441" s="145"/>
      <c r="H441" s="145"/>
      <c r="I441" s="145"/>
      <c r="J441" s="145"/>
      <c r="K441" s="145"/>
      <c r="L441" s="145"/>
      <c r="M441" s="145"/>
      <c r="N441" s="145"/>
      <c r="O441" s="145"/>
      <c r="P441" s="19"/>
      <c r="Q441" s="20"/>
      <c r="R441" s="24"/>
    </row>
    <row r="442" spans="1:19" x14ac:dyDescent="0.3">
      <c r="B442" s="22" t="str">
        <f t="shared" ref="B442:P445" si="54">IFERROR(VLOOKUP($B$441,$127:$213,MATCH($R442&amp;"/"&amp;B$347,$125:$125,0),FALSE),"")</f>
        <v/>
      </c>
      <c r="C442" s="22" t="str">
        <f t="shared" si="54"/>
        <v/>
      </c>
      <c r="D442" s="22" t="str">
        <f t="shared" si="54"/>
        <v/>
      </c>
      <c r="E442" s="22" t="str">
        <f t="shared" si="54"/>
        <v/>
      </c>
      <c r="F442" s="22" t="str">
        <f t="shared" si="54"/>
        <v/>
      </c>
      <c r="G442" s="22" t="str">
        <f t="shared" si="54"/>
        <v/>
      </c>
      <c r="H442" s="22" t="str">
        <f t="shared" si="54"/>
        <v/>
      </c>
      <c r="I442" s="22" t="str">
        <f t="shared" si="54"/>
        <v/>
      </c>
      <c r="J442" s="22" t="str">
        <f t="shared" si="54"/>
        <v/>
      </c>
      <c r="K442" s="22" t="str">
        <f t="shared" si="54"/>
        <v/>
      </c>
      <c r="L442" s="22" t="str">
        <f t="shared" si="54"/>
        <v/>
      </c>
      <c r="M442" s="22" t="str">
        <f t="shared" si="54"/>
        <v/>
      </c>
      <c r="N442" s="22">
        <f t="shared" si="54"/>
        <v>3077558</v>
      </c>
      <c r="O442" s="22">
        <f t="shared" si="54"/>
        <v>2135839</v>
      </c>
      <c r="P442" s="22">
        <f t="shared" si="54"/>
        <v>2150541</v>
      </c>
      <c r="Q442" s="35"/>
      <c r="R442" s="24" t="s">
        <v>198</v>
      </c>
      <c r="S442" s="36"/>
    </row>
    <row r="443" spans="1:19" x14ac:dyDescent="0.3">
      <c r="B443" s="22" t="str">
        <f t="shared" si="54"/>
        <v/>
      </c>
      <c r="C443" s="22" t="str">
        <f t="shared" si="54"/>
        <v/>
      </c>
      <c r="D443" s="22" t="str">
        <f t="shared" si="54"/>
        <v/>
      </c>
      <c r="E443" s="22" t="str">
        <f t="shared" si="54"/>
        <v/>
      </c>
      <c r="F443" s="22" t="str">
        <f t="shared" si="54"/>
        <v/>
      </c>
      <c r="G443" s="22" t="str">
        <f t="shared" si="54"/>
        <v/>
      </c>
      <c r="H443" s="22" t="str">
        <f t="shared" si="54"/>
        <v/>
      </c>
      <c r="I443" s="22" t="str">
        <f t="shared" si="54"/>
        <v/>
      </c>
      <c r="J443" s="22" t="str">
        <f t="shared" si="54"/>
        <v/>
      </c>
      <c r="K443" s="22" t="str">
        <f t="shared" si="54"/>
        <v/>
      </c>
      <c r="L443" s="22" t="str">
        <f t="shared" si="54"/>
        <v/>
      </c>
      <c r="M443" s="22" t="str">
        <f t="shared" si="54"/>
        <v/>
      </c>
      <c r="N443" s="22">
        <f t="shared" si="54"/>
        <v>2225417.21</v>
      </c>
      <c r="O443" s="22">
        <f t="shared" si="54"/>
        <v>2387950</v>
      </c>
      <c r="P443" s="22">
        <f t="shared" si="54"/>
        <v>2641964</v>
      </c>
      <c r="Q443" s="35"/>
      <c r="R443" s="24" t="s">
        <v>199</v>
      </c>
    </row>
    <row r="444" spans="1:19" x14ac:dyDescent="0.3">
      <c r="B444" s="22" t="str">
        <f t="shared" si="54"/>
        <v/>
      </c>
      <c r="C444" s="22" t="str">
        <f t="shared" si="54"/>
        <v/>
      </c>
      <c r="D444" s="22" t="str">
        <f t="shared" si="54"/>
        <v/>
      </c>
      <c r="E444" s="22" t="str">
        <f t="shared" si="54"/>
        <v/>
      </c>
      <c r="F444" s="22" t="str">
        <f t="shared" si="54"/>
        <v/>
      </c>
      <c r="G444" s="22" t="str">
        <f t="shared" si="54"/>
        <v/>
      </c>
      <c r="H444" s="22" t="str">
        <f t="shared" si="54"/>
        <v/>
      </c>
      <c r="I444" s="22" t="str">
        <f t="shared" si="54"/>
        <v/>
      </c>
      <c r="J444" s="22" t="str">
        <f t="shared" si="54"/>
        <v/>
      </c>
      <c r="K444" s="22" t="str">
        <f t="shared" si="54"/>
        <v/>
      </c>
      <c r="L444" s="22" t="str">
        <f t="shared" si="54"/>
        <v/>
      </c>
      <c r="M444" s="22">
        <f t="shared" si="54"/>
        <v>2166203.7599999998</v>
      </c>
      <c r="N444" s="22">
        <f t="shared" si="54"/>
        <v>2101317</v>
      </c>
      <c r="O444" s="22">
        <f t="shared" si="54"/>
        <v>2459984</v>
      </c>
      <c r="P444" s="22">
        <f t="shared" si="54"/>
        <v>2527597</v>
      </c>
      <c r="Q444" s="35"/>
      <c r="R444" s="24" t="s">
        <v>200</v>
      </c>
    </row>
    <row r="445" spans="1:19" x14ac:dyDescent="0.3">
      <c r="B445" s="37" t="str">
        <f t="shared" si="54"/>
        <v/>
      </c>
      <c r="C445" s="37" t="str">
        <f t="shared" si="54"/>
        <v/>
      </c>
      <c r="D445" s="37" t="str">
        <f t="shared" si="54"/>
        <v/>
      </c>
      <c r="E445" s="37" t="str">
        <f t="shared" si="54"/>
        <v/>
      </c>
      <c r="F445" s="37" t="str">
        <f t="shared" si="54"/>
        <v/>
      </c>
      <c r="G445" s="37" t="str">
        <f t="shared" si="54"/>
        <v/>
      </c>
      <c r="H445" s="37" t="str">
        <f t="shared" si="54"/>
        <v/>
      </c>
      <c r="I445" s="37" t="str">
        <f t="shared" si="54"/>
        <v/>
      </c>
      <c r="J445" s="37" t="str">
        <f t="shared" si="54"/>
        <v/>
      </c>
      <c r="K445" s="37" t="str">
        <f t="shared" si="54"/>
        <v/>
      </c>
      <c r="L445" s="37">
        <f t="shared" si="54"/>
        <v>493898.7</v>
      </c>
      <c r="M445" s="37">
        <f t="shared" si="54"/>
        <v>1191500.21</v>
      </c>
      <c r="N445" s="37">
        <f t="shared" si="54"/>
        <v>2542079</v>
      </c>
      <c r="O445" s="37">
        <f t="shared" si="54"/>
        <v>2585404</v>
      </c>
      <c r="P445" s="37">
        <f t="shared" si="54"/>
        <v>2518542</v>
      </c>
      <c r="Q445" s="35"/>
      <c r="R445" s="24" t="s">
        <v>209</v>
      </c>
    </row>
    <row r="446" spans="1:19" x14ac:dyDescent="0.3">
      <c r="B446" s="38">
        <f>SUM(B442:B445)</f>
        <v>0</v>
      </c>
      <c r="C446" s="38">
        <f t="shared" ref="C446:M446" si="55">SUM(C442:C445)</f>
        <v>0</v>
      </c>
      <c r="D446" s="38">
        <f t="shared" si="55"/>
        <v>0</v>
      </c>
      <c r="E446" s="38">
        <f t="shared" si="55"/>
        <v>0</v>
      </c>
      <c r="F446" s="38">
        <f t="shared" si="55"/>
        <v>0</v>
      </c>
      <c r="G446" s="38">
        <f t="shared" si="55"/>
        <v>0</v>
      </c>
      <c r="H446" s="38">
        <f t="shared" si="55"/>
        <v>0</v>
      </c>
      <c r="I446" s="38">
        <f t="shared" si="55"/>
        <v>0</v>
      </c>
      <c r="J446" s="38">
        <f t="shared" si="55"/>
        <v>0</v>
      </c>
      <c r="K446" s="38">
        <f t="shared" si="55"/>
        <v>0</v>
      </c>
      <c r="L446" s="38">
        <f t="shared" si="55"/>
        <v>493898.7</v>
      </c>
      <c r="M446" s="38">
        <f t="shared" si="55"/>
        <v>3357703.9699999997</v>
      </c>
      <c r="N446" s="38">
        <f>IF(N443="",N442*4,IF(N444="",(N443+N442)*2,IF(N445="",((N444+N443+N442)/3)*4,SUM(N442:N445))))</f>
        <v>9946371.2100000009</v>
      </c>
      <c r="O446" s="38">
        <f>IF(O443="",O442*4,IF(O444="",(O443+O442)*2,IF(O445="",((O444+O443+O442)/3)*4,SUM(O442:O445))))</f>
        <v>9569177</v>
      </c>
      <c r="P446" s="38">
        <f>IF(P443="",P442*4,IF(P444="",(P443+P442)*2,IF(P445="",((P444+P443+P442)/3)*4,SUM(P442:P445))))</f>
        <v>9838644</v>
      </c>
      <c r="Q446" s="20"/>
      <c r="R446" s="24" t="s">
        <v>201</v>
      </c>
    </row>
    <row r="447" spans="1:19" s="42" customFormat="1" x14ac:dyDescent="0.3">
      <c r="A447" s="2"/>
      <c r="B447" s="39"/>
      <c r="C447" s="40" t="e">
        <f t="shared" ref="C447:M447" si="56">C446/B446-1</f>
        <v>#DIV/0!</v>
      </c>
      <c r="D447" s="40" t="e">
        <f t="shared" si="56"/>
        <v>#DIV/0!</v>
      </c>
      <c r="E447" s="40" t="e">
        <f t="shared" si="56"/>
        <v>#DIV/0!</v>
      </c>
      <c r="F447" s="40" t="e">
        <f t="shared" si="56"/>
        <v>#DIV/0!</v>
      </c>
      <c r="G447" s="40" t="e">
        <f t="shared" si="56"/>
        <v>#DIV/0!</v>
      </c>
      <c r="H447" s="40" t="e">
        <f t="shared" si="56"/>
        <v>#DIV/0!</v>
      </c>
      <c r="I447" s="40" t="e">
        <f t="shared" si="56"/>
        <v>#DIV/0!</v>
      </c>
      <c r="J447" s="40" t="e">
        <f t="shared" si="56"/>
        <v>#DIV/0!</v>
      </c>
      <c r="K447" s="40" t="e">
        <f t="shared" si="56"/>
        <v>#DIV/0!</v>
      </c>
      <c r="L447" s="40" t="e">
        <f t="shared" si="56"/>
        <v>#DIV/0!</v>
      </c>
      <c r="M447" s="40">
        <f t="shared" si="56"/>
        <v>5.7983656770102847</v>
      </c>
      <c r="N447" s="25">
        <f>N446/M446-1</f>
        <v>1.9622537599703889</v>
      </c>
      <c r="O447" s="25">
        <f>O446/N446-1</f>
        <v>-3.7922796368264677E-2</v>
      </c>
      <c r="P447" s="25" t="e">
        <f>P446/#REF!-1</f>
        <v>#REF!</v>
      </c>
      <c r="Q447" s="35"/>
      <c r="R447" s="41" t="s">
        <v>210</v>
      </c>
    </row>
    <row r="448" spans="1:19" s="42" customFormat="1" x14ac:dyDescent="0.3">
      <c r="A448" s="2"/>
      <c r="B448" s="43" t="e">
        <f t="shared" ref="B448:P448" si="57">+B446/B$482</f>
        <v>#DIV/0!</v>
      </c>
      <c r="C448" s="43" t="e">
        <f t="shared" si="57"/>
        <v>#DIV/0!</v>
      </c>
      <c r="D448" s="43" t="e">
        <f t="shared" si="57"/>
        <v>#DIV/0!</v>
      </c>
      <c r="E448" s="43" t="e">
        <f t="shared" si="57"/>
        <v>#DIV/0!</v>
      </c>
      <c r="F448" s="43" t="e">
        <f t="shared" si="57"/>
        <v>#DIV/0!</v>
      </c>
      <c r="G448" s="43" t="e">
        <f t="shared" si="57"/>
        <v>#DIV/0!</v>
      </c>
      <c r="H448" s="43" t="e">
        <f t="shared" si="57"/>
        <v>#DIV/0!</v>
      </c>
      <c r="I448" s="43" t="e">
        <f t="shared" si="57"/>
        <v>#DIV/0!</v>
      </c>
      <c r="J448" s="43" t="e">
        <f t="shared" si="57"/>
        <v>#DIV/0!</v>
      </c>
      <c r="K448" s="43" t="e">
        <f t="shared" si="57"/>
        <v>#DIV/0!</v>
      </c>
      <c r="L448" s="43" t="e">
        <f t="shared" si="57"/>
        <v>#DIV/0!</v>
      </c>
      <c r="M448" s="43" t="e">
        <f t="shared" si="57"/>
        <v>#DIV/0!</v>
      </c>
      <c r="N448" s="43" t="e">
        <f t="shared" si="57"/>
        <v>#VALUE!</v>
      </c>
      <c r="O448" s="43" t="e">
        <f t="shared" si="57"/>
        <v>#VALUE!</v>
      </c>
      <c r="P448" s="43" t="e">
        <f t="shared" si="57"/>
        <v>#VALUE!</v>
      </c>
      <c r="Q448" s="35"/>
      <c r="R448" s="41" t="s">
        <v>202</v>
      </c>
    </row>
    <row r="449" spans="1:18" x14ac:dyDescent="0.3">
      <c r="B449" s="145" t="s">
        <v>211</v>
      </c>
      <c r="C449" s="145"/>
      <c r="D449" s="145"/>
      <c r="E449" s="145"/>
      <c r="F449" s="145"/>
      <c r="G449" s="145"/>
      <c r="H449" s="145"/>
      <c r="I449" s="145"/>
      <c r="J449" s="145"/>
      <c r="K449" s="145"/>
      <c r="L449" s="145"/>
      <c r="M449" s="145"/>
      <c r="N449" s="145"/>
      <c r="O449" s="145"/>
      <c r="P449" s="19"/>
      <c r="Q449" s="20"/>
      <c r="R449" s="24"/>
    </row>
    <row r="450" spans="1:18" x14ac:dyDescent="0.3">
      <c r="B450" s="22" t="str">
        <f t="shared" ref="B450:P453" si="58">IFERROR(VLOOKUP($B$449,$127:$213,MATCH($R450&amp;"/"&amp;B$347,$125:$125,0),FALSE),"")</f>
        <v/>
      </c>
      <c r="C450" s="22" t="str">
        <f t="shared" si="58"/>
        <v/>
      </c>
      <c r="D450" s="22" t="str">
        <f t="shared" si="58"/>
        <v/>
      </c>
      <c r="E450" s="22" t="str">
        <f t="shared" si="58"/>
        <v/>
      </c>
      <c r="F450" s="22" t="str">
        <f t="shared" si="58"/>
        <v/>
      </c>
      <c r="G450" s="22" t="str">
        <f t="shared" si="58"/>
        <v/>
      </c>
      <c r="H450" s="22" t="str">
        <f t="shared" si="58"/>
        <v/>
      </c>
      <c r="I450" s="22" t="str">
        <f t="shared" si="58"/>
        <v/>
      </c>
      <c r="J450" s="22" t="str">
        <f t="shared" si="58"/>
        <v/>
      </c>
      <c r="K450" s="22" t="str">
        <f t="shared" si="58"/>
        <v/>
      </c>
      <c r="L450" s="22" t="str">
        <f t="shared" si="58"/>
        <v/>
      </c>
      <c r="M450" s="22" t="str">
        <f t="shared" si="58"/>
        <v/>
      </c>
      <c r="N450" s="22" t="str">
        <f t="shared" si="58"/>
        <v/>
      </c>
      <c r="O450" s="22" t="str">
        <f t="shared" si="58"/>
        <v/>
      </c>
      <c r="P450" s="22" t="str">
        <f t="shared" si="58"/>
        <v/>
      </c>
      <c r="Q450" s="20"/>
      <c r="R450" s="24" t="s">
        <v>198</v>
      </c>
    </row>
    <row r="451" spans="1:18" x14ac:dyDescent="0.3">
      <c r="B451" s="22" t="str">
        <f t="shared" si="58"/>
        <v/>
      </c>
      <c r="C451" s="22" t="str">
        <f t="shared" si="58"/>
        <v/>
      </c>
      <c r="D451" s="22" t="str">
        <f t="shared" si="58"/>
        <v/>
      </c>
      <c r="E451" s="22" t="str">
        <f t="shared" si="58"/>
        <v/>
      </c>
      <c r="F451" s="22" t="str">
        <f t="shared" si="58"/>
        <v/>
      </c>
      <c r="G451" s="22" t="str">
        <f t="shared" si="58"/>
        <v/>
      </c>
      <c r="H451" s="22" t="str">
        <f t="shared" si="58"/>
        <v/>
      </c>
      <c r="I451" s="22" t="str">
        <f t="shared" si="58"/>
        <v/>
      </c>
      <c r="J451" s="22" t="str">
        <f t="shared" si="58"/>
        <v/>
      </c>
      <c r="K451" s="22" t="str">
        <f t="shared" si="58"/>
        <v/>
      </c>
      <c r="L451" s="22" t="str">
        <f t="shared" si="58"/>
        <v/>
      </c>
      <c r="M451" s="22" t="str">
        <f t="shared" si="58"/>
        <v/>
      </c>
      <c r="N451" s="22" t="str">
        <f t="shared" si="58"/>
        <v/>
      </c>
      <c r="O451" s="22" t="str">
        <f t="shared" si="58"/>
        <v/>
      </c>
      <c r="P451" s="22" t="str">
        <f t="shared" si="58"/>
        <v/>
      </c>
      <c r="Q451" s="20"/>
      <c r="R451" s="24" t="s">
        <v>199</v>
      </c>
    </row>
    <row r="452" spans="1:18" x14ac:dyDescent="0.3">
      <c r="B452" s="22" t="str">
        <f t="shared" si="58"/>
        <v/>
      </c>
      <c r="C452" s="22" t="str">
        <f t="shared" si="58"/>
        <v/>
      </c>
      <c r="D452" s="22" t="str">
        <f t="shared" si="58"/>
        <v/>
      </c>
      <c r="E452" s="22" t="str">
        <f t="shared" si="58"/>
        <v/>
      </c>
      <c r="F452" s="22" t="str">
        <f t="shared" si="58"/>
        <v/>
      </c>
      <c r="G452" s="22" t="str">
        <f t="shared" si="58"/>
        <v/>
      </c>
      <c r="H452" s="22" t="str">
        <f t="shared" si="58"/>
        <v/>
      </c>
      <c r="I452" s="22" t="str">
        <f t="shared" si="58"/>
        <v/>
      </c>
      <c r="J452" s="22" t="str">
        <f t="shared" si="58"/>
        <v/>
      </c>
      <c r="K452" s="22" t="str">
        <f t="shared" si="58"/>
        <v/>
      </c>
      <c r="L452" s="22" t="str">
        <f t="shared" si="58"/>
        <v/>
      </c>
      <c r="M452" s="22" t="str">
        <f t="shared" si="58"/>
        <v/>
      </c>
      <c r="N452" s="22" t="str">
        <f t="shared" si="58"/>
        <v/>
      </c>
      <c r="O452" s="22" t="str">
        <f t="shared" si="58"/>
        <v/>
      </c>
      <c r="P452" s="22" t="str">
        <f t="shared" si="58"/>
        <v/>
      </c>
      <c r="Q452" s="20"/>
      <c r="R452" s="24" t="s">
        <v>200</v>
      </c>
    </row>
    <row r="453" spans="1:18" x14ac:dyDescent="0.3">
      <c r="B453" s="37" t="str">
        <f t="shared" si="58"/>
        <v/>
      </c>
      <c r="C453" s="37" t="str">
        <f t="shared" si="58"/>
        <v/>
      </c>
      <c r="D453" s="37" t="str">
        <f t="shared" si="58"/>
        <v/>
      </c>
      <c r="E453" s="37" t="str">
        <f t="shared" si="58"/>
        <v/>
      </c>
      <c r="F453" s="37" t="str">
        <f t="shared" si="58"/>
        <v/>
      </c>
      <c r="G453" s="37" t="str">
        <f t="shared" si="58"/>
        <v/>
      </c>
      <c r="H453" s="37" t="str">
        <f t="shared" si="58"/>
        <v/>
      </c>
      <c r="I453" s="37" t="str">
        <f t="shared" si="58"/>
        <v/>
      </c>
      <c r="J453" s="37" t="str">
        <f t="shared" si="58"/>
        <v/>
      </c>
      <c r="K453" s="37" t="str">
        <f t="shared" si="58"/>
        <v/>
      </c>
      <c r="L453" s="37" t="str">
        <f t="shared" si="58"/>
        <v/>
      </c>
      <c r="M453" s="37" t="str">
        <f t="shared" si="58"/>
        <v/>
      </c>
      <c r="N453" s="37" t="str">
        <f t="shared" si="58"/>
        <v/>
      </c>
      <c r="O453" s="37" t="str">
        <f t="shared" si="58"/>
        <v/>
      </c>
      <c r="P453" s="37" t="str">
        <f t="shared" si="58"/>
        <v/>
      </c>
      <c r="Q453" s="20"/>
      <c r="R453" s="24" t="s">
        <v>209</v>
      </c>
    </row>
    <row r="454" spans="1:18" x14ac:dyDescent="0.3">
      <c r="B454" s="38">
        <f>SUM(B450:B453)</f>
        <v>0</v>
      </c>
      <c r="C454" s="38">
        <f t="shared" ref="C454:M454" si="59">SUM(C450:C453)</f>
        <v>0</v>
      </c>
      <c r="D454" s="38">
        <f t="shared" si="59"/>
        <v>0</v>
      </c>
      <c r="E454" s="38">
        <f t="shared" si="59"/>
        <v>0</v>
      </c>
      <c r="F454" s="38">
        <f t="shared" si="59"/>
        <v>0</v>
      </c>
      <c r="G454" s="38">
        <f t="shared" si="59"/>
        <v>0</v>
      </c>
      <c r="H454" s="38">
        <f t="shared" si="59"/>
        <v>0</v>
      </c>
      <c r="I454" s="38">
        <f t="shared" si="59"/>
        <v>0</v>
      </c>
      <c r="J454" s="38">
        <f t="shared" si="59"/>
        <v>0</v>
      </c>
      <c r="K454" s="38">
        <f t="shared" si="59"/>
        <v>0</v>
      </c>
      <c r="L454" s="38">
        <f t="shared" si="59"/>
        <v>0</v>
      </c>
      <c r="M454" s="38">
        <f t="shared" si="59"/>
        <v>0</v>
      </c>
      <c r="N454" s="38" t="e">
        <f>IF(N451="",N450*4,IF(N452="",(N451+N450)*2,IF(N453="",((N452+N451+N450)/3)*4,SUM(N450:N453))))</f>
        <v>#VALUE!</v>
      </c>
      <c r="O454" s="38" t="e">
        <f>IF(O451="",O450*4,IF(O452="",(O451+O450)*2,IF(O453="",((O452+O451+O450)/3)*4,SUM(O450:O453))))</f>
        <v>#VALUE!</v>
      </c>
      <c r="P454" s="38" t="e">
        <f>IF(P451="",P450*4,IF(P452="",(P451+P450)*2,IF(P453="",((P452+P451+P450)/3)*4,SUM(P450:P453))))</f>
        <v>#VALUE!</v>
      </c>
      <c r="Q454" s="20"/>
      <c r="R454" s="24" t="s">
        <v>201</v>
      </c>
    </row>
    <row r="455" spans="1:18" s="42" customFormat="1" x14ac:dyDescent="0.3">
      <c r="A455" s="2"/>
      <c r="B455" s="39"/>
      <c r="C455" s="40" t="e">
        <f t="shared" ref="C455:M455" si="60">C454/B454-1</f>
        <v>#DIV/0!</v>
      </c>
      <c r="D455" s="40" t="e">
        <f t="shared" si="60"/>
        <v>#DIV/0!</v>
      </c>
      <c r="E455" s="40" t="e">
        <f t="shared" si="60"/>
        <v>#DIV/0!</v>
      </c>
      <c r="F455" s="40" t="e">
        <f t="shared" si="60"/>
        <v>#DIV/0!</v>
      </c>
      <c r="G455" s="40" t="e">
        <f t="shared" si="60"/>
        <v>#DIV/0!</v>
      </c>
      <c r="H455" s="40" t="e">
        <f t="shared" si="60"/>
        <v>#DIV/0!</v>
      </c>
      <c r="I455" s="40" t="e">
        <f t="shared" si="60"/>
        <v>#DIV/0!</v>
      </c>
      <c r="J455" s="40" t="e">
        <f t="shared" si="60"/>
        <v>#DIV/0!</v>
      </c>
      <c r="K455" s="40" t="e">
        <f t="shared" si="60"/>
        <v>#DIV/0!</v>
      </c>
      <c r="L455" s="40" t="e">
        <f t="shared" si="60"/>
        <v>#DIV/0!</v>
      </c>
      <c r="M455" s="40" t="e">
        <f t="shared" si="60"/>
        <v>#DIV/0!</v>
      </c>
      <c r="N455" s="25" t="e">
        <f>N454/M454-1</f>
        <v>#VALUE!</v>
      </c>
      <c r="O455" s="25" t="e">
        <f>O454/N454-1</f>
        <v>#VALUE!</v>
      </c>
      <c r="P455" s="25" t="e">
        <f>P454/#REF!-1</f>
        <v>#VALUE!</v>
      </c>
      <c r="Q455" s="35"/>
      <c r="R455" s="41" t="s">
        <v>210</v>
      </c>
    </row>
    <row r="456" spans="1:18" s="42" customFormat="1" x14ac:dyDescent="0.3">
      <c r="A456" s="2"/>
      <c r="B456" s="43" t="e">
        <f t="shared" ref="B456:P456" si="61">+B454/B$482</f>
        <v>#DIV/0!</v>
      </c>
      <c r="C456" s="43" t="e">
        <f t="shared" si="61"/>
        <v>#DIV/0!</v>
      </c>
      <c r="D456" s="43" t="e">
        <f t="shared" si="61"/>
        <v>#DIV/0!</v>
      </c>
      <c r="E456" s="43" t="e">
        <f t="shared" si="61"/>
        <v>#DIV/0!</v>
      </c>
      <c r="F456" s="43" t="e">
        <f t="shared" si="61"/>
        <v>#DIV/0!</v>
      </c>
      <c r="G456" s="43" t="e">
        <f t="shared" si="61"/>
        <v>#DIV/0!</v>
      </c>
      <c r="H456" s="43" t="e">
        <f t="shared" si="61"/>
        <v>#DIV/0!</v>
      </c>
      <c r="I456" s="43" t="e">
        <f t="shared" si="61"/>
        <v>#DIV/0!</v>
      </c>
      <c r="J456" s="43" t="e">
        <f t="shared" si="61"/>
        <v>#DIV/0!</v>
      </c>
      <c r="K456" s="43" t="e">
        <f t="shared" si="61"/>
        <v>#DIV/0!</v>
      </c>
      <c r="L456" s="43" t="e">
        <f t="shared" si="61"/>
        <v>#DIV/0!</v>
      </c>
      <c r="M456" s="43" t="e">
        <f t="shared" si="61"/>
        <v>#DIV/0!</v>
      </c>
      <c r="N456" s="43" t="e">
        <f t="shared" si="61"/>
        <v>#VALUE!</v>
      </c>
      <c r="O456" s="43" t="e">
        <f t="shared" si="61"/>
        <v>#VALUE!</v>
      </c>
      <c r="P456" s="43" t="e">
        <f t="shared" si="61"/>
        <v>#VALUE!</v>
      </c>
      <c r="Q456" s="35"/>
      <c r="R456" s="41" t="s">
        <v>202</v>
      </c>
    </row>
    <row r="457" spans="1:18" x14ac:dyDescent="0.3">
      <c r="B457" s="145" t="s">
        <v>212</v>
      </c>
      <c r="C457" s="145"/>
      <c r="D457" s="145"/>
      <c r="E457" s="145"/>
      <c r="F457" s="145"/>
      <c r="G457" s="145"/>
      <c r="H457" s="145"/>
      <c r="I457" s="145"/>
      <c r="J457" s="145"/>
      <c r="K457" s="145"/>
      <c r="L457" s="145"/>
      <c r="M457" s="145"/>
      <c r="N457" s="145"/>
      <c r="O457" s="145"/>
      <c r="P457" s="19"/>
      <c r="Q457" s="20"/>
      <c r="R457" s="24"/>
    </row>
    <row r="458" spans="1:18" x14ac:dyDescent="0.3">
      <c r="B458" s="22" t="str">
        <f t="shared" ref="B458:P461" si="62">IFERROR(VLOOKUP($B$457,$127:$213,MATCH($R458&amp;"/"&amp;B$347,$125:$125,0),FALSE),"")</f>
        <v/>
      </c>
      <c r="C458" s="22" t="str">
        <f t="shared" si="62"/>
        <v/>
      </c>
      <c r="D458" s="22" t="str">
        <f t="shared" si="62"/>
        <v/>
      </c>
      <c r="E458" s="22" t="str">
        <f t="shared" si="62"/>
        <v/>
      </c>
      <c r="F458" s="22" t="str">
        <f t="shared" si="62"/>
        <v/>
      </c>
      <c r="G458" s="22" t="str">
        <f t="shared" si="62"/>
        <v/>
      </c>
      <c r="H458" s="22" t="str">
        <f t="shared" si="62"/>
        <v/>
      </c>
      <c r="I458" s="22" t="str">
        <f t="shared" si="62"/>
        <v/>
      </c>
      <c r="J458" s="22" t="str">
        <f t="shared" si="62"/>
        <v/>
      </c>
      <c r="K458" s="22" t="str">
        <f t="shared" si="62"/>
        <v/>
      </c>
      <c r="L458" s="22" t="str">
        <f t="shared" si="62"/>
        <v/>
      </c>
      <c r="M458" s="22" t="str">
        <f t="shared" si="62"/>
        <v/>
      </c>
      <c r="N458" s="22" t="str">
        <f t="shared" si="62"/>
        <v/>
      </c>
      <c r="O458" s="22" t="str">
        <f t="shared" si="62"/>
        <v/>
      </c>
      <c r="P458" s="22" t="str">
        <f t="shared" si="62"/>
        <v/>
      </c>
      <c r="Q458" s="20"/>
      <c r="R458" s="24" t="s">
        <v>198</v>
      </c>
    </row>
    <row r="459" spans="1:18" x14ac:dyDescent="0.3">
      <c r="B459" s="22" t="str">
        <f t="shared" si="62"/>
        <v/>
      </c>
      <c r="C459" s="22" t="str">
        <f t="shared" si="62"/>
        <v/>
      </c>
      <c r="D459" s="22" t="str">
        <f t="shared" si="62"/>
        <v/>
      </c>
      <c r="E459" s="22" t="str">
        <f t="shared" si="62"/>
        <v/>
      </c>
      <c r="F459" s="22" t="str">
        <f t="shared" si="62"/>
        <v/>
      </c>
      <c r="G459" s="22" t="str">
        <f t="shared" si="62"/>
        <v/>
      </c>
      <c r="H459" s="22" t="str">
        <f t="shared" si="62"/>
        <v/>
      </c>
      <c r="I459" s="22" t="str">
        <f t="shared" si="62"/>
        <v/>
      </c>
      <c r="J459" s="22" t="str">
        <f t="shared" si="62"/>
        <v/>
      </c>
      <c r="K459" s="22" t="str">
        <f t="shared" si="62"/>
        <v/>
      </c>
      <c r="L459" s="22" t="str">
        <f t="shared" si="62"/>
        <v/>
      </c>
      <c r="M459" s="22" t="str">
        <f t="shared" si="62"/>
        <v/>
      </c>
      <c r="N459" s="22" t="str">
        <f t="shared" si="62"/>
        <v/>
      </c>
      <c r="O459" s="22" t="str">
        <f t="shared" si="62"/>
        <v/>
      </c>
      <c r="P459" s="22" t="str">
        <f t="shared" si="62"/>
        <v/>
      </c>
      <c r="Q459" s="20"/>
      <c r="R459" s="24" t="s">
        <v>199</v>
      </c>
    </row>
    <row r="460" spans="1:18" x14ac:dyDescent="0.3">
      <c r="B460" s="22" t="str">
        <f t="shared" si="62"/>
        <v/>
      </c>
      <c r="C460" s="22" t="str">
        <f t="shared" si="62"/>
        <v/>
      </c>
      <c r="D460" s="22" t="str">
        <f t="shared" si="62"/>
        <v/>
      </c>
      <c r="E460" s="22" t="str">
        <f t="shared" si="62"/>
        <v/>
      </c>
      <c r="F460" s="22" t="str">
        <f t="shared" si="62"/>
        <v/>
      </c>
      <c r="G460" s="22" t="str">
        <f t="shared" si="62"/>
        <v/>
      </c>
      <c r="H460" s="22" t="str">
        <f t="shared" si="62"/>
        <v/>
      </c>
      <c r="I460" s="22" t="str">
        <f t="shared" si="62"/>
        <v/>
      </c>
      <c r="J460" s="22" t="str">
        <f t="shared" si="62"/>
        <v/>
      </c>
      <c r="K460" s="22" t="str">
        <f t="shared" si="62"/>
        <v/>
      </c>
      <c r="L460" s="22" t="str">
        <f t="shared" si="62"/>
        <v/>
      </c>
      <c r="M460" s="22" t="str">
        <f t="shared" si="62"/>
        <v/>
      </c>
      <c r="N460" s="22" t="str">
        <f t="shared" si="62"/>
        <v/>
      </c>
      <c r="O460" s="22" t="str">
        <f t="shared" si="62"/>
        <v/>
      </c>
      <c r="P460" s="22" t="str">
        <f t="shared" si="62"/>
        <v/>
      </c>
      <c r="Q460" s="20"/>
      <c r="R460" s="24" t="s">
        <v>200</v>
      </c>
    </row>
    <row r="461" spans="1:18" x14ac:dyDescent="0.3">
      <c r="B461" s="37" t="str">
        <f t="shared" si="62"/>
        <v/>
      </c>
      <c r="C461" s="37" t="str">
        <f t="shared" si="62"/>
        <v/>
      </c>
      <c r="D461" s="37" t="str">
        <f t="shared" si="62"/>
        <v/>
      </c>
      <c r="E461" s="37" t="str">
        <f t="shared" si="62"/>
        <v/>
      </c>
      <c r="F461" s="37" t="str">
        <f t="shared" si="62"/>
        <v/>
      </c>
      <c r="G461" s="37" t="str">
        <f t="shared" si="62"/>
        <v/>
      </c>
      <c r="H461" s="37" t="str">
        <f t="shared" si="62"/>
        <v/>
      </c>
      <c r="I461" s="37" t="str">
        <f t="shared" si="62"/>
        <v/>
      </c>
      <c r="J461" s="37" t="str">
        <f t="shared" si="62"/>
        <v/>
      </c>
      <c r="K461" s="37" t="str">
        <f t="shared" si="62"/>
        <v/>
      </c>
      <c r="L461" s="37" t="str">
        <f t="shared" si="62"/>
        <v/>
      </c>
      <c r="M461" s="37" t="str">
        <f t="shared" si="62"/>
        <v/>
      </c>
      <c r="N461" s="37" t="str">
        <f t="shared" si="62"/>
        <v/>
      </c>
      <c r="O461" s="37" t="str">
        <f t="shared" si="62"/>
        <v/>
      </c>
      <c r="P461" s="37" t="str">
        <f t="shared" si="62"/>
        <v/>
      </c>
      <c r="Q461" s="20"/>
      <c r="R461" s="24" t="s">
        <v>209</v>
      </c>
    </row>
    <row r="462" spans="1:18" x14ac:dyDescent="0.3">
      <c r="B462" s="22">
        <f>SUM(B458:B461)</f>
        <v>0</v>
      </c>
      <c r="C462" s="44">
        <f t="shared" ref="C462:M462" si="63">SUM(C458:C461)</f>
        <v>0</v>
      </c>
      <c r="D462" s="44">
        <f t="shared" si="63"/>
        <v>0</v>
      </c>
      <c r="E462" s="44">
        <f t="shared" si="63"/>
        <v>0</v>
      </c>
      <c r="F462" s="44">
        <f t="shared" si="63"/>
        <v>0</v>
      </c>
      <c r="G462" s="44">
        <f t="shared" si="63"/>
        <v>0</v>
      </c>
      <c r="H462" s="44">
        <f t="shared" si="63"/>
        <v>0</v>
      </c>
      <c r="I462" s="44">
        <f t="shared" si="63"/>
        <v>0</v>
      </c>
      <c r="J462" s="44">
        <f t="shared" si="63"/>
        <v>0</v>
      </c>
      <c r="K462" s="44">
        <f t="shared" si="63"/>
        <v>0</v>
      </c>
      <c r="L462" s="44">
        <f t="shared" si="63"/>
        <v>0</v>
      </c>
      <c r="M462" s="44">
        <f t="shared" si="63"/>
        <v>0</v>
      </c>
      <c r="N462" s="44" t="e">
        <f>IF(N459="",N458*4,IF(N460="",(N459+N458)*2,IF(N461="",((N460+N459+N458)/3)*4,SUM(N458:N461))))</f>
        <v>#VALUE!</v>
      </c>
      <c r="O462" s="44" t="e">
        <f>IF(O459="",O458*4,IF(O460="",(O459+O458)*2,IF(O461="",((O460+O459+O458)/3)*4,SUM(O458:O461))))</f>
        <v>#VALUE!</v>
      </c>
      <c r="P462" s="44" t="e">
        <f>IF(P459="",P458*4,IF(P460="",(P459+P458)*2,IF(P461="",((P460+P459+P458)/3)*4,SUM(P458:P461))))</f>
        <v>#VALUE!</v>
      </c>
      <c r="Q462" s="20"/>
      <c r="R462" s="24" t="s">
        <v>201</v>
      </c>
    </row>
    <row r="463" spans="1:18" s="42" customFormat="1" x14ac:dyDescent="0.3">
      <c r="A463" s="2"/>
      <c r="B463" s="39"/>
      <c r="C463" s="40" t="e">
        <f t="shared" ref="C463:M463" si="64">C462/B462-1</f>
        <v>#DIV/0!</v>
      </c>
      <c r="D463" s="40" t="e">
        <f t="shared" si="64"/>
        <v>#DIV/0!</v>
      </c>
      <c r="E463" s="40" t="e">
        <f t="shared" si="64"/>
        <v>#DIV/0!</v>
      </c>
      <c r="F463" s="40" t="e">
        <f t="shared" si="64"/>
        <v>#DIV/0!</v>
      </c>
      <c r="G463" s="40" t="e">
        <f t="shared" si="64"/>
        <v>#DIV/0!</v>
      </c>
      <c r="H463" s="40" t="e">
        <f t="shared" si="64"/>
        <v>#DIV/0!</v>
      </c>
      <c r="I463" s="40" t="e">
        <f t="shared" si="64"/>
        <v>#DIV/0!</v>
      </c>
      <c r="J463" s="40" t="e">
        <f t="shared" si="64"/>
        <v>#DIV/0!</v>
      </c>
      <c r="K463" s="40" t="e">
        <f t="shared" si="64"/>
        <v>#DIV/0!</v>
      </c>
      <c r="L463" s="40" t="e">
        <f t="shared" si="64"/>
        <v>#DIV/0!</v>
      </c>
      <c r="M463" s="40" t="e">
        <f t="shared" si="64"/>
        <v>#DIV/0!</v>
      </c>
      <c r="N463" s="25" t="e">
        <f>N462/M462-1</f>
        <v>#VALUE!</v>
      </c>
      <c r="O463" s="25" t="e">
        <f>O462/N462-1</f>
        <v>#VALUE!</v>
      </c>
      <c r="P463" s="25" t="e">
        <f>P462/#REF!-1</f>
        <v>#VALUE!</v>
      </c>
      <c r="Q463" s="35"/>
      <c r="R463" s="41" t="s">
        <v>210</v>
      </c>
    </row>
    <row r="464" spans="1:18" s="42" customFormat="1" x14ac:dyDescent="0.3">
      <c r="A464" s="2"/>
      <c r="B464" s="43" t="e">
        <f t="shared" ref="B464:P464" si="65">+B462/B$482</f>
        <v>#DIV/0!</v>
      </c>
      <c r="C464" s="43" t="e">
        <f t="shared" si="65"/>
        <v>#DIV/0!</v>
      </c>
      <c r="D464" s="43" t="e">
        <f t="shared" si="65"/>
        <v>#DIV/0!</v>
      </c>
      <c r="E464" s="43" t="e">
        <f t="shared" si="65"/>
        <v>#DIV/0!</v>
      </c>
      <c r="F464" s="43" t="e">
        <f t="shared" si="65"/>
        <v>#DIV/0!</v>
      </c>
      <c r="G464" s="43" t="e">
        <f t="shared" si="65"/>
        <v>#DIV/0!</v>
      </c>
      <c r="H464" s="43" t="e">
        <f t="shared" si="65"/>
        <v>#DIV/0!</v>
      </c>
      <c r="I464" s="43" t="e">
        <f t="shared" si="65"/>
        <v>#DIV/0!</v>
      </c>
      <c r="J464" s="43" t="e">
        <f t="shared" si="65"/>
        <v>#DIV/0!</v>
      </c>
      <c r="K464" s="43" t="e">
        <f t="shared" si="65"/>
        <v>#DIV/0!</v>
      </c>
      <c r="L464" s="43" t="e">
        <f t="shared" si="65"/>
        <v>#DIV/0!</v>
      </c>
      <c r="M464" s="43" t="e">
        <f t="shared" si="65"/>
        <v>#DIV/0!</v>
      </c>
      <c r="N464" s="43" t="e">
        <f t="shared" si="65"/>
        <v>#VALUE!</v>
      </c>
      <c r="O464" s="43" t="e">
        <f t="shared" si="65"/>
        <v>#VALUE!</v>
      </c>
      <c r="P464" s="43" t="e">
        <f t="shared" si="65"/>
        <v>#VALUE!</v>
      </c>
      <c r="Q464" s="35"/>
      <c r="R464" s="41" t="s">
        <v>202</v>
      </c>
    </row>
    <row r="465" spans="1:18" x14ac:dyDescent="0.3">
      <c r="B465" s="145" t="s">
        <v>213</v>
      </c>
      <c r="C465" s="145"/>
      <c r="D465" s="145"/>
      <c r="E465" s="145"/>
      <c r="F465" s="145"/>
      <c r="G465" s="145"/>
      <c r="H465" s="145"/>
      <c r="I465" s="145"/>
      <c r="J465" s="145"/>
      <c r="K465" s="145"/>
      <c r="L465" s="145"/>
      <c r="M465" s="145"/>
      <c r="N465" s="145"/>
      <c r="O465" s="145"/>
      <c r="P465" s="19"/>
      <c r="Q465" s="20"/>
      <c r="R465" s="24"/>
    </row>
    <row r="466" spans="1:18" x14ac:dyDescent="0.3">
      <c r="B466" s="22" t="str">
        <f t="shared" ref="B466:P469" si="66">IFERROR(VLOOKUP($B$465,$127:$213,MATCH($R466&amp;"/"&amp;B$347,$125:$125,0),FALSE),"")</f>
        <v/>
      </c>
      <c r="C466" s="22" t="str">
        <f t="shared" si="66"/>
        <v/>
      </c>
      <c r="D466" s="22" t="str">
        <f t="shared" si="66"/>
        <v/>
      </c>
      <c r="E466" s="22" t="str">
        <f t="shared" si="66"/>
        <v/>
      </c>
      <c r="F466" s="22" t="str">
        <f t="shared" si="66"/>
        <v/>
      </c>
      <c r="G466" s="22" t="str">
        <f t="shared" si="66"/>
        <v/>
      </c>
      <c r="H466" s="22" t="str">
        <f t="shared" si="66"/>
        <v/>
      </c>
      <c r="I466" s="22" t="str">
        <f t="shared" si="66"/>
        <v/>
      </c>
      <c r="J466" s="22" t="str">
        <f t="shared" si="66"/>
        <v/>
      </c>
      <c r="K466" s="22" t="str">
        <f t="shared" si="66"/>
        <v/>
      </c>
      <c r="L466" s="22" t="str">
        <f t="shared" si="66"/>
        <v/>
      </c>
      <c r="M466" s="22" t="str">
        <f t="shared" si="66"/>
        <v/>
      </c>
      <c r="N466" s="22" t="str">
        <f t="shared" si="66"/>
        <v/>
      </c>
      <c r="O466" s="22" t="str">
        <f t="shared" si="66"/>
        <v/>
      </c>
      <c r="P466" s="22" t="str">
        <f t="shared" si="66"/>
        <v/>
      </c>
      <c r="Q466" s="20"/>
      <c r="R466" s="24" t="s">
        <v>198</v>
      </c>
    </row>
    <row r="467" spans="1:18" x14ac:dyDescent="0.3">
      <c r="B467" s="22" t="str">
        <f t="shared" si="66"/>
        <v/>
      </c>
      <c r="C467" s="22" t="str">
        <f t="shared" si="66"/>
        <v/>
      </c>
      <c r="D467" s="22" t="str">
        <f t="shared" si="66"/>
        <v/>
      </c>
      <c r="E467" s="22" t="str">
        <f t="shared" si="66"/>
        <v/>
      </c>
      <c r="F467" s="22" t="str">
        <f t="shared" si="66"/>
        <v/>
      </c>
      <c r="G467" s="22" t="str">
        <f t="shared" si="66"/>
        <v/>
      </c>
      <c r="H467" s="22" t="str">
        <f t="shared" si="66"/>
        <v/>
      </c>
      <c r="I467" s="22" t="str">
        <f t="shared" si="66"/>
        <v/>
      </c>
      <c r="J467" s="22" t="str">
        <f t="shared" si="66"/>
        <v/>
      </c>
      <c r="K467" s="22" t="str">
        <f t="shared" si="66"/>
        <v/>
      </c>
      <c r="L467" s="22" t="str">
        <f t="shared" si="66"/>
        <v/>
      </c>
      <c r="M467" s="22" t="str">
        <f t="shared" si="66"/>
        <v/>
      </c>
      <c r="N467" s="22" t="str">
        <f t="shared" si="66"/>
        <v/>
      </c>
      <c r="O467" s="22" t="str">
        <f t="shared" si="66"/>
        <v/>
      </c>
      <c r="P467" s="22" t="str">
        <f t="shared" si="66"/>
        <v/>
      </c>
      <c r="Q467" s="20"/>
      <c r="R467" s="24" t="s">
        <v>199</v>
      </c>
    </row>
    <row r="468" spans="1:18" x14ac:dyDescent="0.3">
      <c r="B468" s="22" t="str">
        <f t="shared" si="66"/>
        <v/>
      </c>
      <c r="C468" s="22" t="str">
        <f t="shared" si="66"/>
        <v/>
      </c>
      <c r="D468" s="22" t="str">
        <f t="shared" si="66"/>
        <v/>
      </c>
      <c r="E468" s="22" t="str">
        <f t="shared" si="66"/>
        <v/>
      </c>
      <c r="F468" s="22" t="str">
        <f t="shared" si="66"/>
        <v/>
      </c>
      <c r="G468" s="22" t="str">
        <f t="shared" si="66"/>
        <v/>
      </c>
      <c r="H468" s="22" t="str">
        <f t="shared" si="66"/>
        <v/>
      </c>
      <c r="I468" s="22" t="str">
        <f t="shared" si="66"/>
        <v/>
      </c>
      <c r="J468" s="22" t="str">
        <f t="shared" si="66"/>
        <v/>
      </c>
      <c r="K468" s="22" t="str">
        <f t="shared" si="66"/>
        <v/>
      </c>
      <c r="L468" s="22" t="str">
        <f t="shared" si="66"/>
        <v/>
      </c>
      <c r="M468" s="22" t="str">
        <f t="shared" si="66"/>
        <v/>
      </c>
      <c r="N468" s="22" t="str">
        <f t="shared" si="66"/>
        <v/>
      </c>
      <c r="O468" s="22" t="str">
        <f t="shared" si="66"/>
        <v/>
      </c>
      <c r="P468" s="22" t="str">
        <f t="shared" si="66"/>
        <v/>
      </c>
      <c r="Q468" s="20"/>
      <c r="R468" s="24" t="s">
        <v>200</v>
      </c>
    </row>
    <row r="469" spans="1:18" x14ac:dyDescent="0.3">
      <c r="B469" s="37" t="str">
        <f t="shared" si="66"/>
        <v/>
      </c>
      <c r="C469" s="37" t="str">
        <f t="shared" si="66"/>
        <v/>
      </c>
      <c r="D469" s="37" t="str">
        <f t="shared" si="66"/>
        <v/>
      </c>
      <c r="E469" s="37" t="str">
        <f t="shared" si="66"/>
        <v/>
      </c>
      <c r="F469" s="37" t="str">
        <f t="shared" si="66"/>
        <v/>
      </c>
      <c r="G469" s="37" t="str">
        <f t="shared" si="66"/>
        <v/>
      </c>
      <c r="H469" s="37" t="str">
        <f t="shared" si="66"/>
        <v/>
      </c>
      <c r="I469" s="37" t="str">
        <f t="shared" si="66"/>
        <v/>
      </c>
      <c r="J469" s="37" t="str">
        <f t="shared" si="66"/>
        <v/>
      </c>
      <c r="K469" s="37" t="str">
        <f t="shared" si="66"/>
        <v/>
      </c>
      <c r="L469" s="37" t="str">
        <f t="shared" si="66"/>
        <v/>
      </c>
      <c r="M469" s="37" t="str">
        <f t="shared" si="66"/>
        <v/>
      </c>
      <c r="N469" s="37" t="str">
        <f t="shared" si="66"/>
        <v/>
      </c>
      <c r="O469" s="37" t="str">
        <f t="shared" si="66"/>
        <v/>
      </c>
      <c r="P469" s="37" t="str">
        <f t="shared" si="66"/>
        <v/>
      </c>
      <c r="Q469" s="20"/>
      <c r="R469" s="24" t="s">
        <v>209</v>
      </c>
    </row>
    <row r="470" spans="1:18" x14ac:dyDescent="0.3">
      <c r="B470" s="22">
        <f>SUM(B466:B469)</f>
        <v>0</v>
      </c>
      <c r="C470" s="44">
        <f t="shared" ref="C470:M470" si="67">SUM(C466:C469)</f>
        <v>0</v>
      </c>
      <c r="D470" s="44">
        <f t="shared" si="67"/>
        <v>0</v>
      </c>
      <c r="E470" s="44">
        <f t="shared" si="67"/>
        <v>0</v>
      </c>
      <c r="F470" s="44">
        <f t="shared" si="67"/>
        <v>0</v>
      </c>
      <c r="G470" s="44">
        <f t="shared" si="67"/>
        <v>0</v>
      </c>
      <c r="H470" s="44">
        <f t="shared" si="67"/>
        <v>0</v>
      </c>
      <c r="I470" s="44">
        <f t="shared" si="67"/>
        <v>0</v>
      </c>
      <c r="J470" s="44">
        <f t="shared" si="67"/>
        <v>0</v>
      </c>
      <c r="K470" s="44">
        <f t="shared" si="67"/>
        <v>0</v>
      </c>
      <c r="L470" s="44">
        <f t="shared" si="67"/>
        <v>0</v>
      </c>
      <c r="M470" s="44">
        <f t="shared" si="67"/>
        <v>0</v>
      </c>
      <c r="N470" s="44" t="e">
        <f>IF(N467="",N466*4,IF(N468="",(N467+N466)*2,IF(N469="",((N468+N467+N466)/3)*4,SUM(N466:N469))))</f>
        <v>#VALUE!</v>
      </c>
      <c r="O470" s="44" t="e">
        <f>IF(O467="",O466*4,IF(O468="",(O467+O466)*2,IF(O469="",((O468+O467+O466)/3)*4,SUM(O466:O469))))</f>
        <v>#VALUE!</v>
      </c>
      <c r="P470" s="44" t="e">
        <f>IF(P467="",P466*4,IF(P468="",(P467+P466)*2,IF(P469="",((P468+P467+P466)/3)*4,SUM(P466:P469))))</f>
        <v>#VALUE!</v>
      </c>
      <c r="Q470" s="20"/>
      <c r="R470" s="24" t="s">
        <v>201</v>
      </c>
    </row>
    <row r="471" spans="1:18" x14ac:dyDescent="0.3">
      <c r="B471" s="145" t="s">
        <v>214</v>
      </c>
      <c r="C471" s="145"/>
      <c r="D471" s="145"/>
      <c r="E471" s="145"/>
      <c r="F471" s="145"/>
      <c r="G471" s="145"/>
      <c r="H471" s="145"/>
      <c r="I471" s="145"/>
      <c r="J471" s="145"/>
      <c r="K471" s="145"/>
      <c r="L471" s="145"/>
      <c r="M471" s="145"/>
      <c r="N471" s="145"/>
      <c r="O471" s="145"/>
      <c r="P471" s="19"/>
      <c r="Q471" s="20"/>
      <c r="R471" s="24"/>
    </row>
    <row r="472" spans="1:18" x14ac:dyDescent="0.3">
      <c r="B472" s="22" t="str">
        <f t="shared" ref="B472:P475" si="68">IFERROR(VLOOKUP($B$471,$127:$213,MATCH($R472&amp;"/"&amp;B$347,$125:$125,0),FALSE),"")</f>
        <v/>
      </c>
      <c r="C472" s="22" t="str">
        <f t="shared" si="68"/>
        <v/>
      </c>
      <c r="D472" s="22" t="str">
        <f t="shared" si="68"/>
        <v/>
      </c>
      <c r="E472" s="22" t="str">
        <f t="shared" si="68"/>
        <v/>
      </c>
      <c r="F472" s="22" t="str">
        <f t="shared" si="68"/>
        <v/>
      </c>
      <c r="G472" s="22" t="str">
        <f t="shared" si="68"/>
        <v/>
      </c>
      <c r="H472" s="22" t="str">
        <f t="shared" si="68"/>
        <v/>
      </c>
      <c r="I472" s="22" t="str">
        <f t="shared" si="68"/>
        <v/>
      </c>
      <c r="J472" s="22" t="str">
        <f t="shared" si="68"/>
        <v/>
      </c>
      <c r="K472" s="22" t="str">
        <f t="shared" si="68"/>
        <v/>
      </c>
      <c r="L472" s="22" t="str">
        <f t="shared" si="68"/>
        <v/>
      </c>
      <c r="M472" s="22" t="str">
        <f t="shared" si="68"/>
        <v/>
      </c>
      <c r="N472" s="22" t="str">
        <f t="shared" si="68"/>
        <v/>
      </c>
      <c r="O472" s="22" t="str">
        <f t="shared" si="68"/>
        <v/>
      </c>
      <c r="P472" s="22" t="str">
        <f t="shared" si="68"/>
        <v/>
      </c>
      <c r="Q472" s="20"/>
      <c r="R472" s="24" t="s">
        <v>198</v>
      </c>
    </row>
    <row r="473" spans="1:18" x14ac:dyDescent="0.3">
      <c r="B473" s="22" t="str">
        <f t="shared" si="68"/>
        <v/>
      </c>
      <c r="C473" s="22" t="str">
        <f t="shared" si="68"/>
        <v/>
      </c>
      <c r="D473" s="22" t="str">
        <f t="shared" si="68"/>
        <v/>
      </c>
      <c r="E473" s="22" t="str">
        <f t="shared" si="68"/>
        <v/>
      </c>
      <c r="F473" s="22" t="str">
        <f t="shared" si="68"/>
        <v/>
      </c>
      <c r="G473" s="22" t="str">
        <f t="shared" si="68"/>
        <v/>
      </c>
      <c r="H473" s="22" t="str">
        <f t="shared" si="68"/>
        <v/>
      </c>
      <c r="I473" s="22" t="str">
        <f t="shared" si="68"/>
        <v/>
      </c>
      <c r="J473" s="22" t="str">
        <f t="shared" si="68"/>
        <v/>
      </c>
      <c r="K473" s="22" t="str">
        <f t="shared" si="68"/>
        <v/>
      </c>
      <c r="L473" s="22" t="str">
        <f t="shared" si="68"/>
        <v/>
      </c>
      <c r="M473" s="22" t="str">
        <f t="shared" si="68"/>
        <v/>
      </c>
      <c r="N473" s="22" t="str">
        <f t="shared" si="68"/>
        <v/>
      </c>
      <c r="O473" s="22" t="str">
        <f t="shared" si="68"/>
        <v/>
      </c>
      <c r="P473" s="22" t="str">
        <f t="shared" si="68"/>
        <v/>
      </c>
      <c r="Q473" s="20"/>
      <c r="R473" s="24" t="s">
        <v>199</v>
      </c>
    </row>
    <row r="474" spans="1:18" x14ac:dyDescent="0.3">
      <c r="B474" s="22" t="str">
        <f t="shared" si="68"/>
        <v/>
      </c>
      <c r="C474" s="22" t="str">
        <f t="shared" si="68"/>
        <v/>
      </c>
      <c r="D474" s="22" t="str">
        <f t="shared" si="68"/>
        <v/>
      </c>
      <c r="E474" s="22" t="str">
        <f t="shared" si="68"/>
        <v/>
      </c>
      <c r="F474" s="22" t="str">
        <f t="shared" si="68"/>
        <v/>
      </c>
      <c r="G474" s="22" t="str">
        <f t="shared" si="68"/>
        <v/>
      </c>
      <c r="H474" s="22" t="str">
        <f t="shared" si="68"/>
        <v/>
      </c>
      <c r="I474" s="22" t="str">
        <f t="shared" si="68"/>
        <v/>
      </c>
      <c r="J474" s="22" t="str">
        <f t="shared" si="68"/>
        <v/>
      </c>
      <c r="K474" s="22" t="str">
        <f t="shared" si="68"/>
        <v/>
      </c>
      <c r="L474" s="22" t="str">
        <f t="shared" si="68"/>
        <v/>
      </c>
      <c r="M474" s="22" t="str">
        <f t="shared" si="68"/>
        <v/>
      </c>
      <c r="N474" s="22" t="str">
        <f t="shared" si="68"/>
        <v/>
      </c>
      <c r="O474" s="22" t="str">
        <f t="shared" si="68"/>
        <v/>
      </c>
      <c r="P474" s="22" t="str">
        <f t="shared" si="68"/>
        <v/>
      </c>
      <c r="Q474" s="20"/>
      <c r="R474" s="24" t="s">
        <v>200</v>
      </c>
    </row>
    <row r="475" spans="1:18" x14ac:dyDescent="0.3">
      <c r="B475" s="37" t="str">
        <f t="shared" si="68"/>
        <v/>
      </c>
      <c r="C475" s="37" t="str">
        <f t="shared" si="68"/>
        <v/>
      </c>
      <c r="D475" s="37" t="str">
        <f t="shared" si="68"/>
        <v/>
      </c>
      <c r="E475" s="37" t="str">
        <f t="shared" si="68"/>
        <v/>
      </c>
      <c r="F475" s="37" t="str">
        <f t="shared" si="68"/>
        <v/>
      </c>
      <c r="G475" s="37" t="str">
        <f t="shared" si="68"/>
        <v/>
      </c>
      <c r="H475" s="37" t="str">
        <f t="shared" si="68"/>
        <v/>
      </c>
      <c r="I475" s="37" t="str">
        <f t="shared" si="68"/>
        <v/>
      </c>
      <c r="J475" s="37" t="str">
        <f t="shared" si="68"/>
        <v/>
      </c>
      <c r="K475" s="37" t="str">
        <f t="shared" si="68"/>
        <v/>
      </c>
      <c r="L475" s="37" t="str">
        <f t="shared" si="68"/>
        <v/>
      </c>
      <c r="M475" s="37" t="str">
        <f t="shared" si="68"/>
        <v/>
      </c>
      <c r="N475" s="37" t="str">
        <f t="shared" si="68"/>
        <v/>
      </c>
      <c r="O475" s="37" t="str">
        <f t="shared" si="68"/>
        <v/>
      </c>
      <c r="P475" s="37" t="str">
        <f t="shared" si="68"/>
        <v/>
      </c>
      <c r="Q475" s="20"/>
      <c r="R475" s="24" t="s">
        <v>209</v>
      </c>
    </row>
    <row r="476" spans="1:18" x14ac:dyDescent="0.3">
      <c r="B476" s="22">
        <f>SUM(B472:B475)</f>
        <v>0</v>
      </c>
      <c r="C476" s="44">
        <f t="shared" ref="C476:M476" si="69">SUM(C472:C475)</f>
        <v>0</v>
      </c>
      <c r="D476" s="44">
        <f t="shared" si="69"/>
        <v>0</v>
      </c>
      <c r="E476" s="44">
        <f t="shared" si="69"/>
        <v>0</v>
      </c>
      <c r="F476" s="44">
        <f t="shared" si="69"/>
        <v>0</v>
      </c>
      <c r="G476" s="44">
        <f t="shared" si="69"/>
        <v>0</v>
      </c>
      <c r="H476" s="44">
        <f t="shared" si="69"/>
        <v>0</v>
      </c>
      <c r="I476" s="44">
        <f t="shared" si="69"/>
        <v>0</v>
      </c>
      <c r="J476" s="44">
        <f t="shared" si="69"/>
        <v>0</v>
      </c>
      <c r="K476" s="44">
        <f t="shared" si="69"/>
        <v>0</v>
      </c>
      <c r="L476" s="44">
        <f t="shared" si="69"/>
        <v>0</v>
      </c>
      <c r="M476" s="44">
        <f t="shared" si="69"/>
        <v>0</v>
      </c>
      <c r="N476" s="44" t="e">
        <f>IF(N473="",N472*4,IF(N474="",(N473+N472)*2,IF(N475="",((N474+N473+N472)/3)*4,SUM(N472:N475))))</f>
        <v>#VALUE!</v>
      </c>
      <c r="O476" s="44" t="e">
        <f>IF(O473="",O472*4,IF(O474="",(O473+O472)*2,IF(O475="",((O474+O473+O472)/3)*4,SUM(O472:O475))))</f>
        <v>#VALUE!</v>
      </c>
      <c r="P476" s="44" t="e">
        <f>IF(P473="",P472*4,IF(P474="",(P473+P472)*2,IF(P475="",((P474+P473+P472)/3)*4,SUM(P472:P475))))</f>
        <v>#VALUE!</v>
      </c>
      <c r="Q476" s="20"/>
      <c r="R476" s="24" t="s">
        <v>201</v>
      </c>
    </row>
    <row r="477" spans="1:18" s="45" customFormat="1" x14ac:dyDescent="0.3">
      <c r="A477" s="2"/>
      <c r="B477" s="145" t="s">
        <v>215</v>
      </c>
      <c r="C477" s="145"/>
      <c r="D477" s="145"/>
      <c r="E477" s="145"/>
      <c r="F477" s="145"/>
      <c r="G477" s="145"/>
      <c r="H477" s="145"/>
      <c r="I477" s="145"/>
      <c r="J477" s="145"/>
      <c r="K477" s="145"/>
      <c r="L477" s="145"/>
      <c r="M477" s="145"/>
      <c r="N477" s="145"/>
      <c r="O477" s="145"/>
      <c r="P477" s="19"/>
      <c r="Q477" s="20"/>
      <c r="R477" s="24"/>
    </row>
    <row r="478" spans="1:18" s="45" customFormat="1" x14ac:dyDescent="0.3">
      <c r="A478" s="2"/>
      <c r="B478" s="22" t="str">
        <f t="shared" ref="B478:P481" si="70">IFERROR(VLOOKUP($B$477,$127:$213,MATCH($R478&amp;"/"&amp;B$347,$125:$125,0),FALSE),"")</f>
        <v/>
      </c>
      <c r="C478" s="22" t="str">
        <f t="shared" si="70"/>
        <v/>
      </c>
      <c r="D478" s="22" t="str">
        <f t="shared" si="70"/>
        <v/>
      </c>
      <c r="E478" s="22" t="str">
        <f t="shared" si="70"/>
        <v/>
      </c>
      <c r="F478" s="22" t="str">
        <f t="shared" si="70"/>
        <v/>
      </c>
      <c r="G478" s="22" t="str">
        <f t="shared" si="70"/>
        <v/>
      </c>
      <c r="H478" s="22" t="str">
        <f t="shared" si="70"/>
        <v/>
      </c>
      <c r="I478" s="22" t="str">
        <f t="shared" si="70"/>
        <v/>
      </c>
      <c r="J478" s="22" t="str">
        <f t="shared" si="70"/>
        <v/>
      </c>
      <c r="K478" s="22" t="str">
        <f t="shared" si="70"/>
        <v/>
      </c>
      <c r="L478" s="22" t="str">
        <f t="shared" si="70"/>
        <v/>
      </c>
      <c r="M478" s="22" t="str">
        <f t="shared" si="70"/>
        <v/>
      </c>
      <c r="N478" s="22" t="str">
        <f t="shared" si="70"/>
        <v/>
      </c>
      <c r="O478" s="22" t="str">
        <f t="shared" si="70"/>
        <v/>
      </c>
      <c r="P478" s="22" t="str">
        <f t="shared" si="70"/>
        <v/>
      </c>
      <c r="Q478" s="20"/>
      <c r="R478" s="24" t="s">
        <v>198</v>
      </c>
    </row>
    <row r="479" spans="1:18" s="45" customFormat="1" x14ac:dyDescent="0.3">
      <c r="A479" s="2"/>
      <c r="B479" s="22" t="str">
        <f t="shared" si="70"/>
        <v/>
      </c>
      <c r="C479" s="22" t="str">
        <f t="shared" si="70"/>
        <v/>
      </c>
      <c r="D479" s="22" t="str">
        <f t="shared" si="70"/>
        <v/>
      </c>
      <c r="E479" s="22" t="str">
        <f t="shared" si="70"/>
        <v/>
      </c>
      <c r="F479" s="22" t="str">
        <f t="shared" si="70"/>
        <v/>
      </c>
      <c r="G479" s="22" t="str">
        <f t="shared" si="70"/>
        <v/>
      </c>
      <c r="H479" s="22" t="str">
        <f t="shared" si="70"/>
        <v/>
      </c>
      <c r="I479" s="22" t="str">
        <f t="shared" si="70"/>
        <v/>
      </c>
      <c r="J479" s="22" t="str">
        <f t="shared" si="70"/>
        <v/>
      </c>
      <c r="K479" s="22" t="str">
        <f t="shared" si="70"/>
        <v/>
      </c>
      <c r="L479" s="22" t="str">
        <f t="shared" si="70"/>
        <v/>
      </c>
      <c r="M479" s="22" t="str">
        <f t="shared" si="70"/>
        <v/>
      </c>
      <c r="N479" s="22" t="str">
        <f t="shared" si="70"/>
        <v/>
      </c>
      <c r="O479" s="22" t="str">
        <f t="shared" si="70"/>
        <v/>
      </c>
      <c r="P479" s="22" t="str">
        <f t="shared" si="70"/>
        <v/>
      </c>
      <c r="Q479" s="20"/>
      <c r="R479" s="24" t="s">
        <v>199</v>
      </c>
    </row>
    <row r="480" spans="1:18" s="45" customFormat="1" x14ac:dyDescent="0.3">
      <c r="A480" s="2"/>
      <c r="B480" s="22" t="str">
        <f t="shared" si="70"/>
        <v/>
      </c>
      <c r="C480" s="22" t="str">
        <f t="shared" si="70"/>
        <v/>
      </c>
      <c r="D480" s="22" t="str">
        <f t="shared" si="70"/>
        <v/>
      </c>
      <c r="E480" s="22" t="str">
        <f t="shared" si="70"/>
        <v/>
      </c>
      <c r="F480" s="22" t="str">
        <f t="shared" si="70"/>
        <v/>
      </c>
      <c r="G480" s="22" t="str">
        <f t="shared" si="70"/>
        <v/>
      </c>
      <c r="H480" s="22" t="str">
        <f t="shared" si="70"/>
        <v/>
      </c>
      <c r="I480" s="22" t="str">
        <f t="shared" si="70"/>
        <v/>
      </c>
      <c r="J480" s="22" t="str">
        <f t="shared" si="70"/>
        <v/>
      </c>
      <c r="K480" s="22" t="str">
        <f t="shared" si="70"/>
        <v/>
      </c>
      <c r="L480" s="22" t="str">
        <f t="shared" si="70"/>
        <v/>
      </c>
      <c r="M480" s="22" t="str">
        <f t="shared" si="70"/>
        <v/>
      </c>
      <c r="N480" s="22" t="str">
        <f t="shared" si="70"/>
        <v/>
      </c>
      <c r="O480" s="22" t="str">
        <f t="shared" si="70"/>
        <v/>
      </c>
      <c r="P480" s="22" t="str">
        <f t="shared" si="70"/>
        <v/>
      </c>
      <c r="Q480" s="20"/>
      <c r="R480" s="24" t="s">
        <v>200</v>
      </c>
    </row>
    <row r="481" spans="1:18" s="45" customFormat="1" x14ac:dyDescent="0.3">
      <c r="A481" s="2"/>
      <c r="B481" s="37" t="str">
        <f t="shared" si="70"/>
        <v/>
      </c>
      <c r="C481" s="37" t="str">
        <f t="shared" si="70"/>
        <v/>
      </c>
      <c r="D481" s="37" t="str">
        <f t="shared" si="70"/>
        <v/>
      </c>
      <c r="E481" s="37" t="str">
        <f t="shared" si="70"/>
        <v/>
      </c>
      <c r="F481" s="37" t="str">
        <f t="shared" si="70"/>
        <v/>
      </c>
      <c r="G481" s="37" t="str">
        <f t="shared" si="70"/>
        <v/>
      </c>
      <c r="H481" s="37" t="str">
        <f t="shared" si="70"/>
        <v/>
      </c>
      <c r="I481" s="37" t="str">
        <f t="shared" si="70"/>
        <v/>
      </c>
      <c r="J481" s="37" t="str">
        <f t="shared" si="70"/>
        <v/>
      </c>
      <c r="K481" s="37" t="str">
        <f t="shared" si="70"/>
        <v/>
      </c>
      <c r="L481" s="37" t="str">
        <f t="shared" si="70"/>
        <v/>
      </c>
      <c r="M481" s="37" t="str">
        <f t="shared" si="70"/>
        <v/>
      </c>
      <c r="N481" s="37" t="str">
        <f t="shared" si="70"/>
        <v/>
      </c>
      <c r="O481" s="37" t="str">
        <f t="shared" si="70"/>
        <v/>
      </c>
      <c r="P481" s="37" t="str">
        <f t="shared" si="70"/>
        <v/>
      </c>
      <c r="Q481" s="20"/>
      <c r="R481" s="24" t="s">
        <v>209</v>
      </c>
    </row>
    <row r="482" spans="1:18" s="45" customFormat="1" x14ac:dyDescent="0.3">
      <c r="A482" s="2"/>
      <c r="B482" s="38">
        <f>SUM(B478:B481)</f>
        <v>0</v>
      </c>
      <c r="C482" s="38">
        <f t="shared" ref="C482:M482" si="71">SUM(C478:C481)</f>
        <v>0</v>
      </c>
      <c r="D482" s="38">
        <f t="shared" si="71"/>
        <v>0</v>
      </c>
      <c r="E482" s="38">
        <f t="shared" si="71"/>
        <v>0</v>
      </c>
      <c r="F482" s="38">
        <f t="shared" si="71"/>
        <v>0</v>
      </c>
      <c r="G482" s="38">
        <f t="shared" si="71"/>
        <v>0</v>
      </c>
      <c r="H482" s="38">
        <f t="shared" si="71"/>
        <v>0</v>
      </c>
      <c r="I482" s="38">
        <f t="shared" si="71"/>
        <v>0</v>
      </c>
      <c r="J482" s="38">
        <f t="shared" si="71"/>
        <v>0</v>
      </c>
      <c r="K482" s="38">
        <f t="shared" si="71"/>
        <v>0</v>
      </c>
      <c r="L482" s="38">
        <f t="shared" si="71"/>
        <v>0</v>
      </c>
      <c r="M482" s="38">
        <f t="shared" si="71"/>
        <v>0</v>
      </c>
      <c r="N482" s="38" t="e">
        <f>IF(N479="",N478*4,IF(N480="",(N479+N478)*2,IF(N481="",((N480+N479+N478)/3)*4,SUM(N478:N481))))</f>
        <v>#VALUE!</v>
      </c>
      <c r="O482" s="38" t="e">
        <f>IF(O479="",O478*4,IF(O480="",(O479+O478)*2,IF(O481="",((O480+O479+O478)/3)*4,SUM(O478:O481))))</f>
        <v>#VALUE!</v>
      </c>
      <c r="P482" s="38" t="e">
        <f>IF(P479="",P478*4,IF(P480="",(P479+P478)*2,IF(P481="",((P480+P479+P478)/3)*4,SUM(P478:P481))))</f>
        <v>#VALUE!</v>
      </c>
      <c r="Q482" s="20"/>
      <c r="R482" s="24" t="s">
        <v>201</v>
      </c>
    </row>
    <row r="483" spans="1:18" s="42" customFormat="1" x14ac:dyDescent="0.3">
      <c r="A483" s="2"/>
      <c r="B483" s="39"/>
      <c r="C483" s="40" t="e">
        <f t="shared" ref="C483:M483" si="72">C482/B482-1</f>
        <v>#DIV/0!</v>
      </c>
      <c r="D483" s="40" t="e">
        <f t="shared" si="72"/>
        <v>#DIV/0!</v>
      </c>
      <c r="E483" s="40" t="e">
        <f t="shared" si="72"/>
        <v>#DIV/0!</v>
      </c>
      <c r="F483" s="40" t="e">
        <f t="shared" si="72"/>
        <v>#DIV/0!</v>
      </c>
      <c r="G483" s="40" t="e">
        <f t="shared" si="72"/>
        <v>#DIV/0!</v>
      </c>
      <c r="H483" s="40" t="e">
        <f t="shared" si="72"/>
        <v>#DIV/0!</v>
      </c>
      <c r="I483" s="40" t="e">
        <f t="shared" si="72"/>
        <v>#DIV/0!</v>
      </c>
      <c r="J483" s="40" t="e">
        <f t="shared" si="72"/>
        <v>#DIV/0!</v>
      </c>
      <c r="K483" s="40" t="e">
        <f t="shared" si="72"/>
        <v>#DIV/0!</v>
      </c>
      <c r="L483" s="40" t="e">
        <f t="shared" si="72"/>
        <v>#DIV/0!</v>
      </c>
      <c r="M483" s="40" t="e">
        <f t="shared" si="72"/>
        <v>#DIV/0!</v>
      </c>
      <c r="N483" s="25" t="e">
        <f>N482/M482-1</f>
        <v>#VALUE!</v>
      </c>
      <c r="O483" s="25" t="e">
        <f>O482/N482-1</f>
        <v>#VALUE!</v>
      </c>
      <c r="P483" s="25" t="e">
        <f>P482/#REF!-1</f>
        <v>#VALUE!</v>
      </c>
      <c r="Q483" s="35"/>
      <c r="R483" s="41" t="s">
        <v>210</v>
      </c>
    </row>
    <row r="484" spans="1:18" x14ac:dyDescent="0.3">
      <c r="B484" s="150" t="s">
        <v>216</v>
      </c>
      <c r="C484" s="150"/>
      <c r="D484" s="150"/>
      <c r="E484" s="150"/>
      <c r="F484" s="150"/>
      <c r="G484" s="150"/>
      <c r="H484" s="150"/>
      <c r="I484" s="150"/>
      <c r="J484" s="150"/>
      <c r="K484" s="150"/>
      <c r="L484" s="150"/>
      <c r="M484" s="150"/>
      <c r="N484" s="150"/>
      <c r="O484" s="150"/>
      <c r="P484" s="31"/>
      <c r="Q484" s="20"/>
      <c r="R484" s="24"/>
    </row>
    <row r="485" spans="1:18" x14ac:dyDescent="0.3">
      <c r="B485" s="22" t="str">
        <f t="shared" ref="B485:P488" si="73">IFERROR(VLOOKUP($B$484,$127:$213,MATCH($R485&amp;"/"&amp;B$347,$125:$125,0),FALSE),"")</f>
        <v/>
      </c>
      <c r="C485" s="22" t="str">
        <f t="shared" si="73"/>
        <v/>
      </c>
      <c r="D485" s="22" t="str">
        <f t="shared" si="73"/>
        <v/>
      </c>
      <c r="E485" s="22" t="str">
        <f t="shared" si="73"/>
        <v/>
      </c>
      <c r="F485" s="22" t="str">
        <f t="shared" si="73"/>
        <v/>
      </c>
      <c r="G485" s="22" t="str">
        <f t="shared" si="73"/>
        <v/>
      </c>
      <c r="H485" s="22" t="str">
        <f t="shared" si="73"/>
        <v/>
      </c>
      <c r="I485" s="22" t="str">
        <f t="shared" si="73"/>
        <v/>
      </c>
      <c r="J485" s="22" t="str">
        <f t="shared" si="73"/>
        <v/>
      </c>
      <c r="K485" s="22" t="str">
        <f t="shared" si="73"/>
        <v/>
      </c>
      <c r="L485" s="22" t="str">
        <f t="shared" si="73"/>
        <v/>
      </c>
      <c r="M485" s="22" t="str">
        <f t="shared" si="73"/>
        <v/>
      </c>
      <c r="N485" s="22" t="str">
        <f t="shared" si="73"/>
        <v/>
      </c>
      <c r="O485" s="22" t="str">
        <f t="shared" si="73"/>
        <v/>
      </c>
      <c r="P485" s="22" t="str">
        <f t="shared" si="73"/>
        <v/>
      </c>
      <c r="Q485" s="20"/>
      <c r="R485" s="24" t="s">
        <v>198</v>
      </c>
    </row>
    <row r="486" spans="1:18" x14ac:dyDescent="0.3">
      <c r="B486" s="22" t="str">
        <f t="shared" si="73"/>
        <v/>
      </c>
      <c r="C486" s="22" t="str">
        <f t="shared" si="73"/>
        <v/>
      </c>
      <c r="D486" s="22" t="str">
        <f t="shared" si="73"/>
        <v/>
      </c>
      <c r="E486" s="22" t="str">
        <f t="shared" si="73"/>
        <v/>
      </c>
      <c r="F486" s="22" t="str">
        <f t="shared" si="73"/>
        <v/>
      </c>
      <c r="G486" s="22" t="str">
        <f t="shared" si="73"/>
        <v/>
      </c>
      <c r="H486" s="22" t="str">
        <f t="shared" si="73"/>
        <v/>
      </c>
      <c r="I486" s="22" t="str">
        <f t="shared" si="73"/>
        <v/>
      </c>
      <c r="J486" s="22" t="str">
        <f t="shared" si="73"/>
        <v/>
      </c>
      <c r="K486" s="22" t="str">
        <f t="shared" si="73"/>
        <v/>
      </c>
      <c r="L486" s="22" t="str">
        <f t="shared" si="73"/>
        <v/>
      </c>
      <c r="M486" s="22" t="str">
        <f t="shared" si="73"/>
        <v/>
      </c>
      <c r="N486" s="22" t="str">
        <f t="shared" si="73"/>
        <v/>
      </c>
      <c r="O486" s="22" t="str">
        <f t="shared" si="73"/>
        <v/>
      </c>
      <c r="P486" s="22" t="str">
        <f t="shared" si="73"/>
        <v/>
      </c>
      <c r="Q486" s="20"/>
      <c r="R486" s="24" t="s">
        <v>199</v>
      </c>
    </row>
    <row r="487" spans="1:18" x14ac:dyDescent="0.3">
      <c r="B487" s="22" t="str">
        <f t="shared" si="73"/>
        <v/>
      </c>
      <c r="C487" s="22" t="str">
        <f t="shared" si="73"/>
        <v/>
      </c>
      <c r="D487" s="22" t="str">
        <f t="shared" si="73"/>
        <v/>
      </c>
      <c r="E487" s="22" t="str">
        <f t="shared" si="73"/>
        <v/>
      </c>
      <c r="F487" s="22" t="str">
        <f t="shared" si="73"/>
        <v/>
      </c>
      <c r="G487" s="22" t="str">
        <f t="shared" si="73"/>
        <v/>
      </c>
      <c r="H487" s="22" t="str">
        <f t="shared" si="73"/>
        <v/>
      </c>
      <c r="I487" s="22" t="str">
        <f t="shared" si="73"/>
        <v/>
      </c>
      <c r="J487" s="22" t="str">
        <f t="shared" si="73"/>
        <v/>
      </c>
      <c r="K487" s="22" t="str">
        <f t="shared" si="73"/>
        <v/>
      </c>
      <c r="L487" s="22" t="str">
        <f t="shared" si="73"/>
        <v/>
      </c>
      <c r="M487" s="22" t="str">
        <f t="shared" si="73"/>
        <v/>
      </c>
      <c r="N487" s="22" t="str">
        <f t="shared" si="73"/>
        <v/>
      </c>
      <c r="O487" s="22" t="str">
        <f t="shared" si="73"/>
        <v/>
      </c>
      <c r="P487" s="22" t="str">
        <f t="shared" si="73"/>
        <v/>
      </c>
      <c r="Q487" s="20"/>
      <c r="R487" s="24" t="s">
        <v>200</v>
      </c>
    </row>
    <row r="488" spans="1:18" x14ac:dyDescent="0.3">
      <c r="B488" s="37" t="str">
        <f t="shared" si="73"/>
        <v/>
      </c>
      <c r="C488" s="37" t="str">
        <f t="shared" si="73"/>
        <v/>
      </c>
      <c r="D488" s="37" t="str">
        <f t="shared" si="73"/>
        <v/>
      </c>
      <c r="E488" s="37" t="str">
        <f t="shared" si="73"/>
        <v/>
      </c>
      <c r="F488" s="37" t="str">
        <f t="shared" si="73"/>
        <v/>
      </c>
      <c r="G488" s="37" t="str">
        <f t="shared" si="73"/>
        <v/>
      </c>
      <c r="H488" s="37" t="str">
        <f t="shared" si="73"/>
        <v/>
      </c>
      <c r="I488" s="37" t="str">
        <f t="shared" si="73"/>
        <v/>
      </c>
      <c r="J488" s="37" t="str">
        <f t="shared" si="73"/>
        <v/>
      </c>
      <c r="K488" s="37" t="str">
        <f t="shared" si="73"/>
        <v/>
      </c>
      <c r="L488" s="37" t="str">
        <f t="shared" si="73"/>
        <v/>
      </c>
      <c r="M488" s="37" t="str">
        <f t="shared" si="73"/>
        <v/>
      </c>
      <c r="N488" s="37" t="str">
        <f t="shared" si="73"/>
        <v/>
      </c>
      <c r="O488" s="37" t="str">
        <f t="shared" si="73"/>
        <v/>
      </c>
      <c r="P488" s="37" t="str">
        <f t="shared" si="73"/>
        <v/>
      </c>
      <c r="Q488" s="20"/>
      <c r="R488" s="24" t="s">
        <v>209</v>
      </c>
    </row>
    <row r="489" spans="1:18" x14ac:dyDescent="0.3">
      <c r="B489" s="37">
        <f>SUM(B485:B488)</f>
        <v>0</v>
      </c>
      <c r="C489" s="37">
        <f t="shared" ref="C489:M489" si="74">SUM(C485:C488)</f>
        <v>0</v>
      </c>
      <c r="D489" s="37">
        <f t="shared" si="74"/>
        <v>0</v>
      </c>
      <c r="E489" s="37">
        <f t="shared" si="74"/>
        <v>0</v>
      </c>
      <c r="F489" s="37">
        <f t="shared" si="74"/>
        <v>0</v>
      </c>
      <c r="G489" s="37">
        <f t="shared" si="74"/>
        <v>0</v>
      </c>
      <c r="H489" s="37">
        <f t="shared" si="74"/>
        <v>0</v>
      </c>
      <c r="I489" s="37">
        <f t="shared" si="74"/>
        <v>0</v>
      </c>
      <c r="J489" s="37">
        <f t="shared" si="74"/>
        <v>0</v>
      </c>
      <c r="K489" s="37">
        <f t="shared" si="74"/>
        <v>0</v>
      </c>
      <c r="L489" s="37">
        <f t="shared" si="74"/>
        <v>0</v>
      </c>
      <c r="M489" s="37">
        <f t="shared" si="74"/>
        <v>0</v>
      </c>
      <c r="N489" s="37" t="e">
        <f>IF(N486="",N485*4,IF(N487="",(N486+N485)*2,IF(N488="",((N487+N486+N485)/3)*4,SUM(N485:N488))))</f>
        <v>#VALUE!</v>
      </c>
      <c r="O489" s="37" t="e">
        <f>IF(O486="",O485*4,IF(O487="",(O486+O485)*2,IF(O488="",((O487+O486+O485)/3)*4,SUM(O485:O488))))</f>
        <v>#VALUE!</v>
      </c>
      <c r="P489" s="37" t="e">
        <f>IF(P486="",P485*4,IF(P487="",(P486+P485)*2,IF(P488="",((P487+P486+P485)/3)*4,SUM(P485:P488))))</f>
        <v>#VALUE!</v>
      </c>
      <c r="Q489" s="20"/>
      <c r="R489" s="24" t="s">
        <v>201</v>
      </c>
    </row>
    <row r="490" spans="1:18" s="42" customFormat="1" x14ac:dyDescent="0.3">
      <c r="A490" s="2"/>
      <c r="B490" s="39"/>
      <c r="C490" s="46" t="e">
        <f t="shared" ref="C490:O490" si="75">C489/B489-1</f>
        <v>#DIV/0!</v>
      </c>
      <c r="D490" s="46" t="e">
        <f t="shared" si="75"/>
        <v>#DIV/0!</v>
      </c>
      <c r="E490" s="46" t="e">
        <f t="shared" si="75"/>
        <v>#DIV/0!</v>
      </c>
      <c r="F490" s="46" t="e">
        <f t="shared" si="75"/>
        <v>#DIV/0!</v>
      </c>
      <c r="G490" s="46" t="e">
        <f t="shared" si="75"/>
        <v>#DIV/0!</v>
      </c>
      <c r="H490" s="46" t="e">
        <f t="shared" si="75"/>
        <v>#DIV/0!</v>
      </c>
      <c r="I490" s="46" t="e">
        <f t="shared" si="75"/>
        <v>#DIV/0!</v>
      </c>
      <c r="J490" s="46" t="e">
        <f t="shared" si="75"/>
        <v>#DIV/0!</v>
      </c>
      <c r="K490" s="46" t="e">
        <f t="shared" si="75"/>
        <v>#DIV/0!</v>
      </c>
      <c r="L490" s="46" t="e">
        <f t="shared" si="75"/>
        <v>#DIV/0!</v>
      </c>
      <c r="M490" s="46" t="e">
        <f t="shared" si="75"/>
        <v>#DIV/0!</v>
      </c>
      <c r="N490" s="46" t="e">
        <f t="shared" si="75"/>
        <v>#VALUE!</v>
      </c>
      <c r="O490" s="46" t="e">
        <f t="shared" si="75"/>
        <v>#VALUE!</v>
      </c>
      <c r="P490" s="46" t="e">
        <f>P489/#REF!-1</f>
        <v>#VALUE!</v>
      </c>
      <c r="Q490" s="35"/>
      <c r="R490" s="41" t="s">
        <v>210</v>
      </c>
    </row>
    <row r="491" spans="1:18" x14ac:dyDescent="0.3">
      <c r="B491" s="47" t="e">
        <f>B489/B$446</f>
        <v>#DIV/0!</v>
      </c>
      <c r="C491" s="48" t="e">
        <f>C489/C$446</f>
        <v>#DIV/0!</v>
      </c>
      <c r="D491" s="48" t="e">
        <f t="shared" ref="D491:P491" si="76">D489/D$446</f>
        <v>#DIV/0!</v>
      </c>
      <c r="E491" s="48" t="e">
        <f t="shared" si="76"/>
        <v>#DIV/0!</v>
      </c>
      <c r="F491" s="48" t="e">
        <f t="shared" si="76"/>
        <v>#DIV/0!</v>
      </c>
      <c r="G491" s="48" t="e">
        <f t="shared" si="76"/>
        <v>#DIV/0!</v>
      </c>
      <c r="H491" s="48" t="e">
        <f t="shared" si="76"/>
        <v>#DIV/0!</v>
      </c>
      <c r="I491" s="48" t="e">
        <f t="shared" si="76"/>
        <v>#DIV/0!</v>
      </c>
      <c r="J491" s="48" t="e">
        <f t="shared" si="76"/>
        <v>#DIV/0!</v>
      </c>
      <c r="K491" s="48" t="e">
        <f t="shared" si="76"/>
        <v>#DIV/0!</v>
      </c>
      <c r="L491" s="48">
        <f t="shared" si="76"/>
        <v>0</v>
      </c>
      <c r="M491" s="48">
        <f t="shared" si="76"/>
        <v>0</v>
      </c>
      <c r="N491" s="49" t="e">
        <f t="shared" si="76"/>
        <v>#VALUE!</v>
      </c>
      <c r="O491" s="49" t="e">
        <f t="shared" si="76"/>
        <v>#VALUE!</v>
      </c>
      <c r="P491" s="49" t="e">
        <f t="shared" si="76"/>
        <v>#VALUE!</v>
      </c>
      <c r="Q491" s="20"/>
      <c r="R491" s="26" t="s">
        <v>202</v>
      </c>
    </row>
    <row r="492" spans="1:18" x14ac:dyDescent="0.3">
      <c r="B492" s="146" t="s">
        <v>217</v>
      </c>
      <c r="C492" s="146"/>
      <c r="D492" s="146"/>
      <c r="E492" s="146"/>
      <c r="F492" s="146"/>
      <c r="G492" s="146"/>
      <c r="H492" s="146"/>
      <c r="I492" s="146"/>
      <c r="J492" s="146"/>
      <c r="K492" s="146"/>
      <c r="L492" s="146"/>
      <c r="M492" s="146"/>
      <c r="N492" s="146"/>
      <c r="O492" s="146"/>
      <c r="P492" s="32"/>
      <c r="Q492" s="20"/>
      <c r="R492" s="24"/>
    </row>
    <row r="493" spans="1:18" x14ac:dyDescent="0.3">
      <c r="B493" s="38" t="str">
        <f t="shared" ref="B493:P497" si="77">IFERROR(B442-B485,"")</f>
        <v/>
      </c>
      <c r="C493" s="38" t="str">
        <f t="shared" si="77"/>
        <v/>
      </c>
      <c r="D493" s="38" t="str">
        <f t="shared" si="77"/>
        <v/>
      </c>
      <c r="E493" s="38" t="str">
        <f t="shared" si="77"/>
        <v/>
      </c>
      <c r="F493" s="38" t="str">
        <f t="shared" si="77"/>
        <v/>
      </c>
      <c r="G493" s="38" t="str">
        <f t="shared" si="77"/>
        <v/>
      </c>
      <c r="H493" s="38" t="str">
        <f t="shared" si="77"/>
        <v/>
      </c>
      <c r="I493" s="38" t="str">
        <f t="shared" si="77"/>
        <v/>
      </c>
      <c r="J493" s="38" t="str">
        <f t="shared" si="77"/>
        <v/>
      </c>
      <c r="K493" s="38" t="str">
        <f t="shared" si="77"/>
        <v/>
      </c>
      <c r="L493" s="38" t="str">
        <f t="shared" si="77"/>
        <v/>
      </c>
      <c r="M493" s="38" t="str">
        <f t="shared" si="77"/>
        <v/>
      </c>
      <c r="N493" s="38" t="str">
        <f t="shared" si="77"/>
        <v/>
      </c>
      <c r="O493" s="38" t="str">
        <f t="shared" si="77"/>
        <v/>
      </c>
      <c r="P493" s="38" t="str">
        <f t="shared" si="77"/>
        <v/>
      </c>
      <c r="Q493" s="20"/>
      <c r="R493" s="24" t="s">
        <v>198</v>
      </c>
    </row>
    <row r="494" spans="1:18" x14ac:dyDescent="0.3">
      <c r="B494" s="22" t="str">
        <f t="shared" si="77"/>
        <v/>
      </c>
      <c r="C494" s="22" t="str">
        <f t="shared" si="77"/>
        <v/>
      </c>
      <c r="D494" s="22" t="str">
        <f t="shared" si="77"/>
        <v/>
      </c>
      <c r="E494" s="22" t="str">
        <f t="shared" si="77"/>
        <v/>
      </c>
      <c r="F494" s="22" t="str">
        <f t="shared" si="77"/>
        <v/>
      </c>
      <c r="G494" s="22" t="str">
        <f t="shared" si="77"/>
        <v/>
      </c>
      <c r="H494" s="22" t="str">
        <f t="shared" si="77"/>
        <v/>
      </c>
      <c r="I494" s="22" t="str">
        <f t="shared" si="77"/>
        <v/>
      </c>
      <c r="J494" s="22" t="str">
        <f t="shared" si="77"/>
        <v/>
      </c>
      <c r="K494" s="22" t="str">
        <f t="shared" si="77"/>
        <v/>
      </c>
      <c r="L494" s="22" t="str">
        <f t="shared" si="77"/>
        <v/>
      </c>
      <c r="M494" s="22" t="str">
        <f t="shared" si="77"/>
        <v/>
      </c>
      <c r="N494" s="22" t="str">
        <f t="shared" si="77"/>
        <v/>
      </c>
      <c r="O494" s="22" t="str">
        <f t="shared" si="77"/>
        <v/>
      </c>
      <c r="P494" s="22" t="str">
        <f t="shared" si="77"/>
        <v/>
      </c>
      <c r="Q494" s="20"/>
      <c r="R494" s="24" t="s">
        <v>199</v>
      </c>
    </row>
    <row r="495" spans="1:18" x14ac:dyDescent="0.3">
      <c r="B495" s="22" t="str">
        <f t="shared" si="77"/>
        <v/>
      </c>
      <c r="C495" s="22" t="str">
        <f t="shared" si="77"/>
        <v/>
      </c>
      <c r="D495" s="22" t="str">
        <f t="shared" si="77"/>
        <v/>
      </c>
      <c r="E495" s="22" t="str">
        <f t="shared" si="77"/>
        <v/>
      </c>
      <c r="F495" s="22" t="str">
        <f t="shared" si="77"/>
        <v/>
      </c>
      <c r="G495" s="22" t="str">
        <f t="shared" si="77"/>
        <v/>
      </c>
      <c r="H495" s="22" t="str">
        <f t="shared" si="77"/>
        <v/>
      </c>
      <c r="I495" s="22" t="str">
        <f t="shared" si="77"/>
        <v/>
      </c>
      <c r="J495" s="22" t="str">
        <f t="shared" si="77"/>
        <v/>
      </c>
      <c r="K495" s="22" t="str">
        <f t="shared" si="77"/>
        <v/>
      </c>
      <c r="L495" s="22" t="str">
        <f t="shared" si="77"/>
        <v/>
      </c>
      <c r="M495" s="22" t="str">
        <f t="shared" si="77"/>
        <v/>
      </c>
      <c r="N495" s="22" t="str">
        <f t="shared" si="77"/>
        <v/>
      </c>
      <c r="O495" s="22" t="str">
        <f t="shared" si="77"/>
        <v/>
      </c>
      <c r="P495" s="22" t="str">
        <f t="shared" si="77"/>
        <v/>
      </c>
      <c r="Q495" s="20"/>
      <c r="R495" s="24" t="s">
        <v>200</v>
      </c>
    </row>
    <row r="496" spans="1:18" x14ac:dyDescent="0.3">
      <c r="B496" s="37" t="str">
        <f t="shared" si="77"/>
        <v/>
      </c>
      <c r="C496" s="37" t="str">
        <f t="shared" si="77"/>
        <v/>
      </c>
      <c r="D496" s="37" t="str">
        <f t="shared" si="77"/>
        <v/>
      </c>
      <c r="E496" s="37" t="str">
        <f t="shared" si="77"/>
        <v/>
      </c>
      <c r="F496" s="37" t="str">
        <f t="shared" si="77"/>
        <v/>
      </c>
      <c r="G496" s="37" t="str">
        <f t="shared" si="77"/>
        <v/>
      </c>
      <c r="H496" s="37" t="str">
        <f t="shared" si="77"/>
        <v/>
      </c>
      <c r="I496" s="37" t="str">
        <f t="shared" si="77"/>
        <v/>
      </c>
      <c r="J496" s="37" t="str">
        <f t="shared" si="77"/>
        <v/>
      </c>
      <c r="K496" s="37" t="str">
        <f t="shared" si="77"/>
        <v/>
      </c>
      <c r="L496" s="37" t="str">
        <f t="shared" si="77"/>
        <v/>
      </c>
      <c r="M496" s="37" t="str">
        <f t="shared" si="77"/>
        <v/>
      </c>
      <c r="N496" s="37" t="str">
        <f t="shared" si="77"/>
        <v/>
      </c>
      <c r="O496" s="37" t="str">
        <f t="shared" si="77"/>
        <v/>
      </c>
      <c r="P496" s="37" t="str">
        <f t="shared" si="77"/>
        <v/>
      </c>
      <c r="Q496" s="20"/>
      <c r="R496" s="24" t="s">
        <v>209</v>
      </c>
    </row>
    <row r="497" spans="1:18" x14ac:dyDescent="0.3">
      <c r="B497" s="38">
        <f t="shared" si="77"/>
        <v>0</v>
      </c>
      <c r="C497" s="38">
        <f t="shared" si="77"/>
        <v>0</v>
      </c>
      <c r="D497" s="38">
        <f t="shared" si="77"/>
        <v>0</v>
      </c>
      <c r="E497" s="38">
        <f t="shared" si="77"/>
        <v>0</v>
      </c>
      <c r="F497" s="38">
        <f t="shared" si="77"/>
        <v>0</v>
      </c>
      <c r="G497" s="38">
        <f t="shared" si="77"/>
        <v>0</v>
      </c>
      <c r="H497" s="38">
        <f t="shared" si="77"/>
        <v>0</v>
      </c>
      <c r="I497" s="38">
        <f t="shared" si="77"/>
        <v>0</v>
      </c>
      <c r="J497" s="38">
        <f t="shared" si="77"/>
        <v>0</v>
      </c>
      <c r="K497" s="38">
        <f t="shared" si="77"/>
        <v>0</v>
      </c>
      <c r="L497" s="38">
        <f t="shared" si="77"/>
        <v>493898.7</v>
      </c>
      <c r="M497" s="38">
        <f t="shared" si="77"/>
        <v>3357703.9699999997</v>
      </c>
      <c r="N497" s="38" t="str">
        <f t="shared" si="77"/>
        <v/>
      </c>
      <c r="O497" s="38" t="str">
        <f t="shared" si="77"/>
        <v/>
      </c>
      <c r="P497" s="38" t="str">
        <f t="shared" si="77"/>
        <v/>
      </c>
      <c r="Q497" s="20"/>
      <c r="R497" s="24" t="s">
        <v>201</v>
      </c>
    </row>
    <row r="498" spans="1:18" x14ac:dyDescent="0.3">
      <c r="B498" s="46" t="e">
        <f t="shared" ref="B498:P498" si="78">B497/B$446</f>
        <v>#DIV/0!</v>
      </c>
      <c r="C498" s="46" t="e">
        <f t="shared" si="78"/>
        <v>#DIV/0!</v>
      </c>
      <c r="D498" s="46" t="e">
        <f t="shared" si="78"/>
        <v>#DIV/0!</v>
      </c>
      <c r="E498" s="46" t="e">
        <f t="shared" si="78"/>
        <v>#DIV/0!</v>
      </c>
      <c r="F498" s="46" t="e">
        <f t="shared" si="78"/>
        <v>#DIV/0!</v>
      </c>
      <c r="G498" s="46" t="e">
        <f t="shared" si="78"/>
        <v>#DIV/0!</v>
      </c>
      <c r="H498" s="46" t="e">
        <f t="shared" si="78"/>
        <v>#DIV/0!</v>
      </c>
      <c r="I498" s="46" t="e">
        <f t="shared" si="78"/>
        <v>#DIV/0!</v>
      </c>
      <c r="J498" s="46" t="e">
        <f t="shared" si="78"/>
        <v>#DIV/0!</v>
      </c>
      <c r="K498" s="46" t="e">
        <f t="shared" si="78"/>
        <v>#DIV/0!</v>
      </c>
      <c r="L498" s="46">
        <f t="shared" si="78"/>
        <v>1</v>
      </c>
      <c r="M498" s="46">
        <f t="shared" si="78"/>
        <v>1</v>
      </c>
      <c r="N498" s="46" t="e">
        <f t="shared" si="78"/>
        <v>#VALUE!</v>
      </c>
      <c r="O498" s="46" t="e">
        <f t="shared" si="78"/>
        <v>#VALUE!</v>
      </c>
      <c r="P498" s="46" t="e">
        <f t="shared" si="78"/>
        <v>#VALUE!</v>
      </c>
      <c r="Q498" s="20"/>
      <c r="R498" s="50" t="s">
        <v>218</v>
      </c>
    </row>
    <row r="499" spans="1:18" s="42" customFormat="1" x14ac:dyDescent="0.3">
      <c r="A499" s="2"/>
      <c r="B499" s="39"/>
      <c r="C499" s="46" t="e">
        <f t="shared" ref="C499:M499" si="79">C497/B497-1</f>
        <v>#DIV/0!</v>
      </c>
      <c r="D499" s="46" t="e">
        <f t="shared" si="79"/>
        <v>#DIV/0!</v>
      </c>
      <c r="E499" s="46" t="e">
        <f t="shared" si="79"/>
        <v>#DIV/0!</v>
      </c>
      <c r="F499" s="46" t="e">
        <f t="shared" si="79"/>
        <v>#DIV/0!</v>
      </c>
      <c r="G499" s="46" t="e">
        <f t="shared" si="79"/>
        <v>#DIV/0!</v>
      </c>
      <c r="H499" s="46" t="e">
        <f t="shared" si="79"/>
        <v>#DIV/0!</v>
      </c>
      <c r="I499" s="46" t="e">
        <f t="shared" si="79"/>
        <v>#DIV/0!</v>
      </c>
      <c r="J499" s="46" t="e">
        <f t="shared" si="79"/>
        <v>#DIV/0!</v>
      </c>
      <c r="K499" s="46" t="e">
        <f t="shared" si="79"/>
        <v>#DIV/0!</v>
      </c>
      <c r="L499" s="46" t="e">
        <f t="shared" si="79"/>
        <v>#DIV/0!</v>
      </c>
      <c r="M499" s="46">
        <f t="shared" si="79"/>
        <v>5.7983656770102847</v>
      </c>
      <c r="N499" s="46" t="e">
        <f>N497/M497-1</f>
        <v>#VALUE!</v>
      </c>
      <c r="O499" s="46" t="e">
        <f>O497/N497-1</f>
        <v>#VALUE!</v>
      </c>
      <c r="P499" s="46" t="e">
        <f>P497/#REF!-1</f>
        <v>#VALUE!</v>
      </c>
      <c r="Q499" s="35"/>
      <c r="R499" s="41" t="s">
        <v>210</v>
      </c>
    </row>
    <row r="500" spans="1:18" x14ac:dyDescent="0.3">
      <c r="B500" s="150" t="s">
        <v>219</v>
      </c>
      <c r="C500" s="150"/>
      <c r="D500" s="150"/>
      <c r="E500" s="150"/>
      <c r="F500" s="150"/>
      <c r="G500" s="150"/>
      <c r="H500" s="150"/>
      <c r="I500" s="150"/>
      <c r="J500" s="150"/>
      <c r="K500" s="150"/>
      <c r="L500" s="150"/>
      <c r="M500" s="150"/>
      <c r="N500" s="150"/>
      <c r="O500" s="150"/>
      <c r="P500" s="31"/>
      <c r="Q500" s="20"/>
      <c r="R500" s="24"/>
    </row>
    <row r="501" spans="1:18" x14ac:dyDescent="0.3">
      <c r="B501" s="22" t="str">
        <f t="shared" ref="B501:P504" si="80">IFERROR(VLOOKUP($B$500,$127:$213,MATCH($R501&amp;"/"&amp;B$347,$125:$125,0),FALSE),"")</f>
        <v/>
      </c>
      <c r="C501" s="22" t="str">
        <f t="shared" si="80"/>
        <v/>
      </c>
      <c r="D501" s="22" t="str">
        <f t="shared" si="80"/>
        <v/>
      </c>
      <c r="E501" s="22" t="str">
        <f t="shared" si="80"/>
        <v/>
      </c>
      <c r="F501" s="22" t="str">
        <f t="shared" si="80"/>
        <v/>
      </c>
      <c r="G501" s="22" t="str">
        <f t="shared" si="80"/>
        <v/>
      </c>
      <c r="H501" s="22" t="str">
        <f t="shared" si="80"/>
        <v/>
      </c>
      <c r="I501" s="22" t="str">
        <f t="shared" si="80"/>
        <v/>
      </c>
      <c r="J501" s="22" t="str">
        <f t="shared" si="80"/>
        <v/>
      </c>
      <c r="K501" s="22" t="str">
        <f t="shared" si="80"/>
        <v/>
      </c>
      <c r="L501" s="22" t="str">
        <f t="shared" si="80"/>
        <v/>
      </c>
      <c r="M501" s="22" t="str">
        <f t="shared" si="80"/>
        <v/>
      </c>
      <c r="N501" s="22" t="str">
        <f t="shared" si="80"/>
        <v/>
      </c>
      <c r="O501" s="22" t="str">
        <f t="shared" si="80"/>
        <v/>
      </c>
      <c r="P501" s="22" t="str">
        <f t="shared" si="80"/>
        <v/>
      </c>
      <c r="Q501" s="20"/>
      <c r="R501" s="24" t="s">
        <v>198</v>
      </c>
    </row>
    <row r="502" spans="1:18" x14ac:dyDescent="0.3">
      <c r="B502" s="22" t="str">
        <f t="shared" si="80"/>
        <v/>
      </c>
      <c r="C502" s="22" t="str">
        <f t="shared" si="80"/>
        <v/>
      </c>
      <c r="D502" s="22" t="str">
        <f t="shared" si="80"/>
        <v/>
      </c>
      <c r="E502" s="22" t="str">
        <f t="shared" si="80"/>
        <v/>
      </c>
      <c r="F502" s="22" t="str">
        <f t="shared" si="80"/>
        <v/>
      </c>
      <c r="G502" s="22" t="str">
        <f t="shared" si="80"/>
        <v/>
      </c>
      <c r="H502" s="22" t="str">
        <f t="shared" si="80"/>
        <v/>
      </c>
      <c r="I502" s="22" t="str">
        <f t="shared" si="80"/>
        <v/>
      </c>
      <c r="J502" s="22" t="str">
        <f t="shared" si="80"/>
        <v/>
      </c>
      <c r="K502" s="22" t="str">
        <f t="shared" si="80"/>
        <v/>
      </c>
      <c r="L502" s="22" t="str">
        <f t="shared" si="80"/>
        <v/>
      </c>
      <c r="M502" s="22" t="str">
        <f t="shared" si="80"/>
        <v/>
      </c>
      <c r="N502" s="22" t="str">
        <f t="shared" si="80"/>
        <v/>
      </c>
      <c r="O502" s="22" t="str">
        <f t="shared" si="80"/>
        <v/>
      </c>
      <c r="P502" s="22" t="str">
        <f t="shared" si="80"/>
        <v/>
      </c>
      <c r="Q502" s="20"/>
      <c r="R502" s="24" t="s">
        <v>199</v>
      </c>
    </row>
    <row r="503" spans="1:18" x14ac:dyDescent="0.3">
      <c r="B503" s="22" t="str">
        <f t="shared" si="80"/>
        <v/>
      </c>
      <c r="C503" s="22" t="str">
        <f t="shared" si="80"/>
        <v/>
      </c>
      <c r="D503" s="22" t="str">
        <f t="shared" si="80"/>
        <v/>
      </c>
      <c r="E503" s="22" t="str">
        <f t="shared" si="80"/>
        <v/>
      </c>
      <c r="F503" s="22" t="str">
        <f t="shared" si="80"/>
        <v/>
      </c>
      <c r="G503" s="22" t="str">
        <f t="shared" si="80"/>
        <v/>
      </c>
      <c r="H503" s="22" t="str">
        <f t="shared" si="80"/>
        <v/>
      </c>
      <c r="I503" s="22" t="str">
        <f t="shared" si="80"/>
        <v/>
      </c>
      <c r="J503" s="22" t="str">
        <f t="shared" si="80"/>
        <v/>
      </c>
      <c r="K503" s="22" t="str">
        <f t="shared" si="80"/>
        <v/>
      </c>
      <c r="L503" s="22" t="str">
        <f t="shared" si="80"/>
        <v/>
      </c>
      <c r="M503" s="22" t="str">
        <f t="shared" si="80"/>
        <v/>
      </c>
      <c r="N503" s="22" t="str">
        <f t="shared" si="80"/>
        <v/>
      </c>
      <c r="O503" s="22" t="str">
        <f t="shared" si="80"/>
        <v/>
      </c>
      <c r="P503" s="22" t="str">
        <f t="shared" si="80"/>
        <v/>
      </c>
      <c r="Q503" s="20"/>
      <c r="R503" s="24" t="s">
        <v>200</v>
      </c>
    </row>
    <row r="504" spans="1:18" x14ac:dyDescent="0.3">
      <c r="B504" s="37" t="str">
        <f t="shared" si="80"/>
        <v/>
      </c>
      <c r="C504" s="37" t="str">
        <f t="shared" si="80"/>
        <v/>
      </c>
      <c r="D504" s="37" t="str">
        <f t="shared" si="80"/>
        <v/>
      </c>
      <c r="E504" s="37" t="str">
        <f t="shared" si="80"/>
        <v/>
      </c>
      <c r="F504" s="37" t="str">
        <f t="shared" si="80"/>
        <v/>
      </c>
      <c r="G504" s="37" t="str">
        <f t="shared" si="80"/>
        <v/>
      </c>
      <c r="H504" s="37" t="str">
        <f t="shared" si="80"/>
        <v/>
      </c>
      <c r="I504" s="37" t="str">
        <f t="shared" si="80"/>
        <v/>
      </c>
      <c r="J504" s="37" t="str">
        <f t="shared" si="80"/>
        <v/>
      </c>
      <c r="K504" s="37" t="str">
        <f t="shared" si="80"/>
        <v/>
      </c>
      <c r="L504" s="37" t="str">
        <f t="shared" si="80"/>
        <v/>
      </c>
      <c r="M504" s="37" t="str">
        <f t="shared" si="80"/>
        <v/>
      </c>
      <c r="N504" s="37" t="str">
        <f t="shared" si="80"/>
        <v/>
      </c>
      <c r="O504" s="37" t="str">
        <f t="shared" si="80"/>
        <v/>
      </c>
      <c r="P504" s="37" t="str">
        <f t="shared" si="80"/>
        <v/>
      </c>
      <c r="Q504" s="20"/>
      <c r="R504" s="24" t="s">
        <v>209</v>
      </c>
    </row>
    <row r="505" spans="1:18" x14ac:dyDescent="0.3">
      <c r="B505" s="37">
        <f>SUM(B501:B504)</f>
        <v>0</v>
      </c>
      <c r="C505" s="37">
        <f t="shared" ref="C505:M505" si="81">SUM(C501:C504)</f>
        <v>0</v>
      </c>
      <c r="D505" s="37">
        <f t="shared" si="81"/>
        <v>0</v>
      </c>
      <c r="E505" s="37">
        <f t="shared" si="81"/>
        <v>0</v>
      </c>
      <c r="F505" s="37">
        <f t="shared" si="81"/>
        <v>0</v>
      </c>
      <c r="G505" s="37">
        <f t="shared" si="81"/>
        <v>0</v>
      </c>
      <c r="H505" s="37">
        <f t="shared" si="81"/>
        <v>0</v>
      </c>
      <c r="I505" s="37">
        <f t="shared" si="81"/>
        <v>0</v>
      </c>
      <c r="J505" s="37">
        <f t="shared" si="81"/>
        <v>0</v>
      </c>
      <c r="K505" s="37">
        <f t="shared" si="81"/>
        <v>0</v>
      </c>
      <c r="L505" s="37">
        <f t="shared" si="81"/>
        <v>0</v>
      </c>
      <c r="M505" s="37">
        <f t="shared" si="81"/>
        <v>0</v>
      </c>
      <c r="N505" s="37" t="e">
        <f>IF(N502="",N501*4,IF(N503="",(N502+N501)*2,IF(N504="",((N503+N502+N501)/3)*4,SUM(N501:N504))))</f>
        <v>#VALUE!</v>
      </c>
      <c r="O505" s="37" t="e">
        <f>IF(O502="",O501*4,IF(O503="",(O502+O501)*2,IF(O504="",((O503+O502+O501)/3)*4,SUM(O501:O504))))</f>
        <v>#VALUE!</v>
      </c>
      <c r="P505" s="37" t="e">
        <f>IF(P502="",P501*4,IF(P503="",(P502+P501)*2,IF(P504="",((P503+P502+P501)/3)*4,SUM(P501:P504))))</f>
        <v>#VALUE!</v>
      </c>
      <c r="Q505" s="20"/>
      <c r="R505" s="24" t="s">
        <v>201</v>
      </c>
    </row>
    <row r="506" spans="1:18" x14ac:dyDescent="0.3">
      <c r="B506" s="49" t="e">
        <f t="shared" ref="B506:N506" si="82">B505/B$482</f>
        <v>#DIV/0!</v>
      </c>
      <c r="C506" s="49" t="e">
        <f t="shared" si="82"/>
        <v>#DIV/0!</v>
      </c>
      <c r="D506" s="49" t="e">
        <f t="shared" si="82"/>
        <v>#DIV/0!</v>
      </c>
      <c r="E506" s="49" t="e">
        <f t="shared" si="82"/>
        <v>#DIV/0!</v>
      </c>
      <c r="F506" s="49" t="e">
        <f t="shared" si="82"/>
        <v>#DIV/0!</v>
      </c>
      <c r="G506" s="49" t="e">
        <f t="shared" si="82"/>
        <v>#DIV/0!</v>
      </c>
      <c r="H506" s="49" t="e">
        <f t="shared" si="82"/>
        <v>#DIV/0!</v>
      </c>
      <c r="I506" s="49" t="e">
        <f t="shared" si="82"/>
        <v>#DIV/0!</v>
      </c>
      <c r="J506" s="49" t="e">
        <f t="shared" si="82"/>
        <v>#DIV/0!</v>
      </c>
      <c r="K506" s="49" t="e">
        <f t="shared" si="82"/>
        <v>#DIV/0!</v>
      </c>
      <c r="L506" s="49" t="e">
        <f t="shared" si="82"/>
        <v>#DIV/0!</v>
      </c>
      <c r="M506" s="49" t="e">
        <f t="shared" si="82"/>
        <v>#DIV/0!</v>
      </c>
      <c r="N506" s="49" t="e">
        <f t="shared" si="82"/>
        <v>#VALUE!</v>
      </c>
      <c r="O506" s="49" t="e">
        <f>O505/O$482</f>
        <v>#VALUE!</v>
      </c>
      <c r="P506" s="49" t="e">
        <f>P505/P$482</f>
        <v>#VALUE!</v>
      </c>
      <c r="Q506" s="20"/>
      <c r="R506" s="26" t="s">
        <v>202</v>
      </c>
    </row>
    <row r="507" spans="1:18" s="42" customFormat="1" x14ac:dyDescent="0.3">
      <c r="A507" s="2"/>
      <c r="B507" s="39"/>
      <c r="C507" s="46" t="e">
        <f t="shared" ref="C507:M507" si="83">C505/B505-1</f>
        <v>#DIV/0!</v>
      </c>
      <c r="D507" s="46" t="e">
        <f t="shared" si="83"/>
        <v>#DIV/0!</v>
      </c>
      <c r="E507" s="46" t="e">
        <f t="shared" si="83"/>
        <v>#DIV/0!</v>
      </c>
      <c r="F507" s="46" t="e">
        <f t="shared" si="83"/>
        <v>#DIV/0!</v>
      </c>
      <c r="G507" s="46" t="e">
        <f t="shared" si="83"/>
        <v>#DIV/0!</v>
      </c>
      <c r="H507" s="46" t="e">
        <f t="shared" si="83"/>
        <v>#DIV/0!</v>
      </c>
      <c r="I507" s="46" t="e">
        <f t="shared" si="83"/>
        <v>#DIV/0!</v>
      </c>
      <c r="J507" s="46" t="e">
        <f t="shared" si="83"/>
        <v>#DIV/0!</v>
      </c>
      <c r="K507" s="46" t="e">
        <f t="shared" si="83"/>
        <v>#DIV/0!</v>
      </c>
      <c r="L507" s="46" t="e">
        <f t="shared" si="83"/>
        <v>#DIV/0!</v>
      </c>
      <c r="M507" s="46" t="e">
        <f t="shared" si="83"/>
        <v>#DIV/0!</v>
      </c>
      <c r="N507" s="46" t="e">
        <f>N505/M505-1</f>
        <v>#VALUE!</v>
      </c>
      <c r="O507" s="46" t="e">
        <f>O505/N505-1</f>
        <v>#VALUE!</v>
      </c>
      <c r="P507" s="46" t="e">
        <f>P505/#REF!-1</f>
        <v>#VALUE!</v>
      </c>
      <c r="Q507" s="35"/>
      <c r="R507" s="41" t="s">
        <v>210</v>
      </c>
    </row>
    <row r="508" spans="1:18" x14ac:dyDescent="0.3">
      <c r="B508" s="146" t="s">
        <v>220</v>
      </c>
      <c r="C508" s="146"/>
      <c r="D508" s="146"/>
      <c r="E508" s="146"/>
      <c r="F508" s="146"/>
      <c r="G508" s="146"/>
      <c r="H508" s="146"/>
      <c r="I508" s="146"/>
      <c r="J508" s="146"/>
      <c r="K508" s="146"/>
      <c r="L508" s="146"/>
      <c r="M508" s="146"/>
      <c r="N508" s="146"/>
      <c r="O508" s="146"/>
      <c r="P508" s="32"/>
      <c r="Q508" s="20"/>
      <c r="R508" s="24"/>
    </row>
    <row r="509" spans="1:18" x14ac:dyDescent="0.3">
      <c r="B509" s="38" t="str">
        <f t="shared" ref="B509:P513" si="84">IFERROR(B478-B501,"")</f>
        <v/>
      </c>
      <c r="C509" s="38" t="str">
        <f t="shared" si="84"/>
        <v/>
      </c>
      <c r="D509" s="38" t="str">
        <f t="shared" si="84"/>
        <v/>
      </c>
      <c r="E509" s="38" t="str">
        <f t="shared" si="84"/>
        <v/>
      </c>
      <c r="F509" s="38" t="str">
        <f t="shared" si="84"/>
        <v/>
      </c>
      <c r="G509" s="38" t="str">
        <f t="shared" si="84"/>
        <v/>
      </c>
      <c r="H509" s="38" t="str">
        <f t="shared" si="84"/>
        <v/>
      </c>
      <c r="I509" s="38" t="str">
        <f t="shared" si="84"/>
        <v/>
      </c>
      <c r="J509" s="38" t="str">
        <f t="shared" si="84"/>
        <v/>
      </c>
      <c r="K509" s="38" t="str">
        <f t="shared" si="84"/>
        <v/>
      </c>
      <c r="L509" s="38" t="str">
        <f t="shared" si="84"/>
        <v/>
      </c>
      <c r="M509" s="38" t="str">
        <f t="shared" si="84"/>
        <v/>
      </c>
      <c r="N509" s="38" t="str">
        <f t="shared" si="84"/>
        <v/>
      </c>
      <c r="O509" s="38" t="str">
        <f>IFERROR(O478-O501,"")</f>
        <v/>
      </c>
      <c r="P509" s="38" t="str">
        <f>IFERROR(P478-P501,"")</f>
        <v/>
      </c>
      <c r="Q509" s="20"/>
      <c r="R509" s="24" t="s">
        <v>198</v>
      </c>
    </row>
    <row r="510" spans="1:18" x14ac:dyDescent="0.3">
      <c r="B510" s="22" t="str">
        <f t="shared" si="84"/>
        <v/>
      </c>
      <c r="C510" s="22" t="str">
        <f t="shared" si="84"/>
        <v/>
      </c>
      <c r="D510" s="22" t="str">
        <f t="shared" si="84"/>
        <v/>
      </c>
      <c r="E510" s="22" t="str">
        <f t="shared" si="84"/>
        <v/>
      </c>
      <c r="F510" s="22" t="str">
        <f t="shared" si="84"/>
        <v/>
      </c>
      <c r="G510" s="22" t="str">
        <f t="shared" si="84"/>
        <v/>
      </c>
      <c r="H510" s="22" t="str">
        <f t="shared" si="84"/>
        <v/>
      </c>
      <c r="I510" s="22" t="str">
        <f t="shared" si="84"/>
        <v/>
      </c>
      <c r="J510" s="22" t="str">
        <f t="shared" si="84"/>
        <v/>
      </c>
      <c r="K510" s="22" t="str">
        <f t="shared" si="84"/>
        <v/>
      </c>
      <c r="L510" s="22" t="str">
        <f t="shared" si="84"/>
        <v/>
      </c>
      <c r="M510" s="22" t="str">
        <f t="shared" si="84"/>
        <v/>
      </c>
      <c r="N510" s="22" t="str">
        <f t="shared" si="84"/>
        <v/>
      </c>
      <c r="O510" s="22" t="str">
        <f t="shared" si="84"/>
        <v/>
      </c>
      <c r="P510" s="22" t="str">
        <f t="shared" si="84"/>
        <v/>
      </c>
      <c r="Q510" s="20"/>
      <c r="R510" s="24" t="s">
        <v>199</v>
      </c>
    </row>
    <row r="511" spans="1:18" x14ac:dyDescent="0.3">
      <c r="B511" s="22" t="str">
        <f t="shared" si="84"/>
        <v/>
      </c>
      <c r="C511" s="22" t="str">
        <f t="shared" si="84"/>
        <v/>
      </c>
      <c r="D511" s="22" t="str">
        <f t="shared" si="84"/>
        <v/>
      </c>
      <c r="E511" s="22" t="str">
        <f t="shared" si="84"/>
        <v/>
      </c>
      <c r="F511" s="22" t="str">
        <f t="shared" si="84"/>
        <v/>
      </c>
      <c r="G511" s="22" t="str">
        <f t="shared" si="84"/>
        <v/>
      </c>
      <c r="H511" s="22" t="str">
        <f t="shared" si="84"/>
        <v/>
      </c>
      <c r="I511" s="22" t="str">
        <f t="shared" si="84"/>
        <v/>
      </c>
      <c r="J511" s="22" t="str">
        <f t="shared" si="84"/>
        <v/>
      </c>
      <c r="K511" s="22" t="str">
        <f t="shared" si="84"/>
        <v/>
      </c>
      <c r="L511" s="22" t="str">
        <f t="shared" si="84"/>
        <v/>
      </c>
      <c r="M511" s="22" t="str">
        <f t="shared" si="84"/>
        <v/>
      </c>
      <c r="N511" s="22" t="str">
        <f t="shared" si="84"/>
        <v/>
      </c>
      <c r="O511" s="22" t="str">
        <f t="shared" si="84"/>
        <v/>
      </c>
      <c r="P511" s="22" t="str">
        <f t="shared" si="84"/>
        <v/>
      </c>
      <c r="Q511" s="20"/>
      <c r="R511" s="24" t="s">
        <v>200</v>
      </c>
    </row>
    <row r="512" spans="1:18" x14ac:dyDescent="0.3">
      <c r="B512" s="37" t="str">
        <f t="shared" si="84"/>
        <v/>
      </c>
      <c r="C512" s="37" t="str">
        <f t="shared" si="84"/>
        <v/>
      </c>
      <c r="D512" s="37" t="str">
        <f t="shared" si="84"/>
        <v/>
      </c>
      <c r="E512" s="37" t="str">
        <f t="shared" si="84"/>
        <v/>
      </c>
      <c r="F512" s="37" t="str">
        <f t="shared" si="84"/>
        <v/>
      </c>
      <c r="G512" s="37" t="str">
        <f t="shared" si="84"/>
        <v/>
      </c>
      <c r="H512" s="37" t="str">
        <f t="shared" si="84"/>
        <v/>
      </c>
      <c r="I512" s="37" t="str">
        <f t="shared" si="84"/>
        <v/>
      </c>
      <c r="J512" s="37" t="str">
        <f t="shared" si="84"/>
        <v/>
      </c>
      <c r="K512" s="37" t="str">
        <f t="shared" si="84"/>
        <v/>
      </c>
      <c r="L512" s="37" t="str">
        <f t="shared" si="84"/>
        <v/>
      </c>
      <c r="M512" s="37" t="str">
        <f t="shared" si="84"/>
        <v/>
      </c>
      <c r="N512" s="37" t="str">
        <f t="shared" si="84"/>
        <v/>
      </c>
      <c r="O512" s="37" t="str">
        <f t="shared" si="84"/>
        <v/>
      </c>
      <c r="P512" s="37" t="str">
        <f t="shared" si="84"/>
        <v/>
      </c>
      <c r="Q512" s="20"/>
      <c r="R512" s="24" t="s">
        <v>209</v>
      </c>
    </row>
    <row r="513" spans="1:18" x14ac:dyDescent="0.3">
      <c r="B513" s="38">
        <f t="shared" si="84"/>
        <v>0</v>
      </c>
      <c r="C513" s="38">
        <f t="shared" si="84"/>
        <v>0</v>
      </c>
      <c r="D513" s="38">
        <f t="shared" si="84"/>
        <v>0</v>
      </c>
      <c r="E513" s="38">
        <f t="shared" si="84"/>
        <v>0</v>
      </c>
      <c r="F513" s="38">
        <f t="shared" si="84"/>
        <v>0</v>
      </c>
      <c r="G513" s="38">
        <f t="shared" si="84"/>
        <v>0</v>
      </c>
      <c r="H513" s="38">
        <f t="shared" si="84"/>
        <v>0</v>
      </c>
      <c r="I513" s="38">
        <f t="shared" si="84"/>
        <v>0</v>
      </c>
      <c r="J513" s="38">
        <f t="shared" si="84"/>
        <v>0</v>
      </c>
      <c r="K513" s="38">
        <f t="shared" si="84"/>
        <v>0</v>
      </c>
      <c r="L513" s="38">
        <f t="shared" si="84"/>
        <v>0</v>
      </c>
      <c r="M513" s="38">
        <f t="shared" si="84"/>
        <v>0</v>
      </c>
      <c r="N513" s="38" t="str">
        <f t="shared" si="84"/>
        <v/>
      </c>
      <c r="O513" s="38" t="str">
        <f t="shared" si="84"/>
        <v/>
      </c>
      <c r="P513" s="38" t="str">
        <f t="shared" si="84"/>
        <v/>
      </c>
      <c r="Q513" s="20"/>
      <c r="R513" s="24" t="s">
        <v>201</v>
      </c>
    </row>
    <row r="514" spans="1:18" x14ac:dyDescent="0.3">
      <c r="B514" s="46" t="e">
        <f t="shared" ref="B514:P514" si="85">B513/B$446</f>
        <v>#DIV/0!</v>
      </c>
      <c r="C514" s="46" t="e">
        <f t="shared" si="85"/>
        <v>#DIV/0!</v>
      </c>
      <c r="D514" s="46" t="e">
        <f t="shared" si="85"/>
        <v>#DIV/0!</v>
      </c>
      <c r="E514" s="46" t="e">
        <f t="shared" si="85"/>
        <v>#DIV/0!</v>
      </c>
      <c r="F514" s="46" t="e">
        <f t="shared" si="85"/>
        <v>#DIV/0!</v>
      </c>
      <c r="G514" s="46" t="e">
        <f t="shared" si="85"/>
        <v>#DIV/0!</v>
      </c>
      <c r="H514" s="46" t="e">
        <f t="shared" si="85"/>
        <v>#DIV/0!</v>
      </c>
      <c r="I514" s="46" t="e">
        <f t="shared" si="85"/>
        <v>#DIV/0!</v>
      </c>
      <c r="J514" s="46" t="e">
        <f t="shared" si="85"/>
        <v>#DIV/0!</v>
      </c>
      <c r="K514" s="46" t="e">
        <f t="shared" si="85"/>
        <v>#DIV/0!</v>
      </c>
      <c r="L514" s="46">
        <f t="shared" si="85"/>
        <v>0</v>
      </c>
      <c r="M514" s="46">
        <f t="shared" si="85"/>
        <v>0</v>
      </c>
      <c r="N514" s="46" t="e">
        <f t="shared" si="85"/>
        <v>#VALUE!</v>
      </c>
      <c r="O514" s="46" t="e">
        <f t="shared" si="85"/>
        <v>#VALUE!</v>
      </c>
      <c r="P514" s="46" t="e">
        <f t="shared" si="85"/>
        <v>#VALUE!</v>
      </c>
      <c r="Q514" s="20"/>
      <c r="R514" s="50" t="s">
        <v>218</v>
      </c>
    </row>
    <row r="515" spans="1:18" s="42" customFormat="1" x14ac:dyDescent="0.3">
      <c r="A515" s="2"/>
      <c r="B515" s="39"/>
      <c r="C515" s="46" t="e">
        <f t="shared" ref="C515:M515" si="86">C513/B513-1</f>
        <v>#DIV/0!</v>
      </c>
      <c r="D515" s="46" t="e">
        <f t="shared" si="86"/>
        <v>#DIV/0!</v>
      </c>
      <c r="E515" s="46" t="e">
        <f t="shared" si="86"/>
        <v>#DIV/0!</v>
      </c>
      <c r="F515" s="46" t="e">
        <f t="shared" si="86"/>
        <v>#DIV/0!</v>
      </c>
      <c r="G515" s="46" t="e">
        <f t="shared" si="86"/>
        <v>#DIV/0!</v>
      </c>
      <c r="H515" s="46" t="e">
        <f t="shared" si="86"/>
        <v>#DIV/0!</v>
      </c>
      <c r="I515" s="46" t="e">
        <f t="shared" si="86"/>
        <v>#DIV/0!</v>
      </c>
      <c r="J515" s="46" t="e">
        <f t="shared" si="86"/>
        <v>#DIV/0!</v>
      </c>
      <c r="K515" s="46" t="e">
        <f t="shared" si="86"/>
        <v>#DIV/0!</v>
      </c>
      <c r="L515" s="46" t="e">
        <f t="shared" si="86"/>
        <v>#DIV/0!</v>
      </c>
      <c r="M515" s="46" t="e">
        <f t="shared" si="86"/>
        <v>#DIV/0!</v>
      </c>
      <c r="N515" s="46" t="e">
        <f>N513/M513-1</f>
        <v>#VALUE!</v>
      </c>
      <c r="O515" s="46" t="e">
        <f>O513/N513-1</f>
        <v>#VALUE!</v>
      </c>
      <c r="P515" s="46" t="e">
        <f>P513/#REF!-1</f>
        <v>#VALUE!</v>
      </c>
      <c r="Q515" s="35"/>
      <c r="R515" s="41" t="s">
        <v>210</v>
      </c>
    </row>
    <row r="516" spans="1:18" x14ac:dyDescent="0.3">
      <c r="B516" s="150" t="s">
        <v>112</v>
      </c>
      <c r="C516" s="150"/>
      <c r="D516" s="150"/>
      <c r="E516" s="150"/>
      <c r="F516" s="150"/>
      <c r="G516" s="150"/>
      <c r="H516" s="150"/>
      <c r="I516" s="150"/>
      <c r="J516" s="150"/>
      <c r="K516" s="150"/>
      <c r="L516" s="150"/>
      <c r="M516" s="150"/>
      <c r="N516" s="150"/>
      <c r="O516" s="150"/>
      <c r="P516" s="31"/>
      <c r="Q516" s="20"/>
      <c r="R516" s="24"/>
    </row>
    <row r="517" spans="1:18" x14ac:dyDescent="0.3">
      <c r="B517" s="22" t="str">
        <f t="shared" ref="B517:P520" si="87">IFERROR(VLOOKUP($B$516,$127:$213,MATCH($R517&amp;"/"&amp;B$347,$125:$125,0),FALSE),"")</f>
        <v/>
      </c>
      <c r="C517" s="22" t="str">
        <f t="shared" si="87"/>
        <v/>
      </c>
      <c r="D517" s="22" t="str">
        <f t="shared" si="87"/>
        <v/>
      </c>
      <c r="E517" s="22" t="str">
        <f t="shared" si="87"/>
        <v/>
      </c>
      <c r="F517" s="22" t="str">
        <f t="shared" si="87"/>
        <v/>
      </c>
      <c r="G517" s="22" t="str">
        <f t="shared" si="87"/>
        <v/>
      </c>
      <c r="H517" s="22" t="str">
        <f t="shared" si="87"/>
        <v/>
      </c>
      <c r="I517" s="22" t="str">
        <f t="shared" si="87"/>
        <v/>
      </c>
      <c r="J517" s="22" t="str">
        <f t="shared" si="87"/>
        <v/>
      </c>
      <c r="K517" s="22" t="str">
        <f t="shared" si="87"/>
        <v/>
      </c>
      <c r="L517" s="22" t="str">
        <f t="shared" si="87"/>
        <v/>
      </c>
      <c r="M517" s="22" t="str">
        <f t="shared" si="87"/>
        <v/>
      </c>
      <c r="N517" s="22">
        <f t="shared" si="87"/>
        <v>1297583</v>
      </c>
      <c r="O517" s="22">
        <f t="shared" si="87"/>
        <v>1253176</v>
      </c>
      <c r="P517" s="22">
        <f t="shared" si="87"/>
        <v>1057808</v>
      </c>
      <c r="Q517" s="20"/>
      <c r="R517" s="24" t="s">
        <v>198</v>
      </c>
    </row>
    <row r="518" spans="1:18" x14ac:dyDescent="0.3">
      <c r="B518" s="22" t="str">
        <f t="shared" si="87"/>
        <v/>
      </c>
      <c r="C518" s="22" t="str">
        <f t="shared" si="87"/>
        <v/>
      </c>
      <c r="D518" s="22" t="str">
        <f t="shared" si="87"/>
        <v/>
      </c>
      <c r="E518" s="22" t="str">
        <f t="shared" si="87"/>
        <v/>
      </c>
      <c r="F518" s="22" t="str">
        <f t="shared" si="87"/>
        <v/>
      </c>
      <c r="G518" s="22" t="str">
        <f t="shared" si="87"/>
        <v/>
      </c>
      <c r="H518" s="22" t="str">
        <f t="shared" si="87"/>
        <v/>
      </c>
      <c r="I518" s="22" t="str">
        <f t="shared" si="87"/>
        <v/>
      </c>
      <c r="J518" s="22" t="str">
        <f t="shared" si="87"/>
        <v/>
      </c>
      <c r="K518" s="22" t="str">
        <f t="shared" si="87"/>
        <v/>
      </c>
      <c r="L518" s="22" t="str">
        <f t="shared" si="87"/>
        <v/>
      </c>
      <c r="M518" s="22" t="str">
        <f t="shared" si="87"/>
        <v/>
      </c>
      <c r="N518" s="22">
        <f t="shared" si="87"/>
        <v>1376336.11</v>
      </c>
      <c r="O518" s="22">
        <f t="shared" si="87"/>
        <v>1214264</v>
      </c>
      <c r="P518" s="22">
        <f t="shared" si="87"/>
        <v>1083779</v>
      </c>
      <c r="Q518" s="20"/>
      <c r="R518" s="24" t="s">
        <v>199</v>
      </c>
    </row>
    <row r="519" spans="1:18" x14ac:dyDescent="0.3">
      <c r="B519" s="22" t="str">
        <f t="shared" si="87"/>
        <v/>
      </c>
      <c r="C519" s="22" t="str">
        <f t="shared" si="87"/>
        <v/>
      </c>
      <c r="D519" s="22" t="str">
        <f t="shared" si="87"/>
        <v/>
      </c>
      <c r="E519" s="22" t="str">
        <f t="shared" si="87"/>
        <v/>
      </c>
      <c r="F519" s="22" t="str">
        <f t="shared" si="87"/>
        <v/>
      </c>
      <c r="G519" s="22" t="str">
        <f t="shared" si="87"/>
        <v/>
      </c>
      <c r="H519" s="22" t="str">
        <f t="shared" si="87"/>
        <v/>
      </c>
      <c r="I519" s="22" t="str">
        <f t="shared" si="87"/>
        <v/>
      </c>
      <c r="J519" s="22" t="str">
        <f t="shared" si="87"/>
        <v/>
      </c>
      <c r="K519" s="22" t="str">
        <f t="shared" si="87"/>
        <v/>
      </c>
      <c r="L519" s="22" t="str">
        <f t="shared" si="87"/>
        <v/>
      </c>
      <c r="M519" s="22">
        <f t="shared" si="87"/>
        <v>82583.69</v>
      </c>
      <c r="N519" s="22">
        <f t="shared" si="87"/>
        <v>1263189</v>
      </c>
      <c r="O519" s="22">
        <f t="shared" si="87"/>
        <v>1185982</v>
      </c>
      <c r="P519" s="22">
        <f t="shared" si="87"/>
        <v>1047908</v>
      </c>
      <c r="Q519" s="20"/>
      <c r="R519" s="24" t="s">
        <v>200</v>
      </c>
    </row>
    <row r="520" spans="1:18" x14ac:dyDescent="0.3">
      <c r="B520" s="37" t="str">
        <f t="shared" si="87"/>
        <v/>
      </c>
      <c r="C520" s="37" t="str">
        <f t="shared" si="87"/>
        <v/>
      </c>
      <c r="D520" s="37" t="str">
        <f t="shared" si="87"/>
        <v/>
      </c>
      <c r="E520" s="37" t="str">
        <f t="shared" si="87"/>
        <v/>
      </c>
      <c r="F520" s="37" t="str">
        <f t="shared" si="87"/>
        <v/>
      </c>
      <c r="G520" s="37" t="str">
        <f t="shared" si="87"/>
        <v/>
      </c>
      <c r="H520" s="37" t="str">
        <f t="shared" si="87"/>
        <v/>
      </c>
      <c r="I520" s="37" t="str">
        <f t="shared" si="87"/>
        <v/>
      </c>
      <c r="J520" s="37" t="str">
        <f t="shared" si="87"/>
        <v/>
      </c>
      <c r="K520" s="37" t="str">
        <f t="shared" si="87"/>
        <v/>
      </c>
      <c r="L520" s="37">
        <f t="shared" si="87"/>
        <v>-40548.61</v>
      </c>
      <c r="M520" s="37">
        <f t="shared" si="87"/>
        <v>-75023.259999999995</v>
      </c>
      <c r="N520" s="37">
        <f t="shared" si="87"/>
        <v>1262039</v>
      </c>
      <c r="O520" s="37">
        <f t="shared" si="87"/>
        <v>1111607</v>
      </c>
      <c r="P520" s="37">
        <f t="shared" si="87"/>
        <v>859674</v>
      </c>
      <c r="Q520" s="20"/>
      <c r="R520" s="24" t="s">
        <v>209</v>
      </c>
    </row>
    <row r="521" spans="1:18" x14ac:dyDescent="0.3">
      <c r="B521" s="37">
        <f>SUM(B517:B520)</f>
        <v>0</v>
      </c>
      <c r="C521" s="37">
        <f t="shared" ref="C521:M521" si="88">SUM(C517:C520)</f>
        <v>0</v>
      </c>
      <c r="D521" s="37">
        <f t="shared" si="88"/>
        <v>0</v>
      </c>
      <c r="E521" s="37">
        <f t="shared" si="88"/>
        <v>0</v>
      </c>
      <c r="F521" s="37">
        <f t="shared" si="88"/>
        <v>0</v>
      </c>
      <c r="G521" s="37">
        <f t="shared" si="88"/>
        <v>0</v>
      </c>
      <c r="H521" s="37">
        <f t="shared" si="88"/>
        <v>0</v>
      </c>
      <c r="I521" s="37">
        <f t="shared" si="88"/>
        <v>0</v>
      </c>
      <c r="J521" s="37">
        <f t="shared" si="88"/>
        <v>0</v>
      </c>
      <c r="K521" s="37">
        <f t="shared" si="88"/>
        <v>0</v>
      </c>
      <c r="L521" s="37">
        <f t="shared" si="88"/>
        <v>-40548.61</v>
      </c>
      <c r="M521" s="37">
        <f t="shared" si="88"/>
        <v>7560.4300000000076</v>
      </c>
      <c r="N521" s="37">
        <f>IF(N518="",N517*4,IF(N519="",(N518+N517)*2,IF(N520="",((N519+N518+N517)/3)*4,SUM(N517:N520))))</f>
        <v>5199147.1100000003</v>
      </c>
      <c r="O521" s="37">
        <f>IF(O518="",O517*4,IF(O519="",(O518+O517)*2,IF(O520="",((O519+O518+O517)/3)*4,SUM(O517:O520))))</f>
        <v>4765029</v>
      </c>
      <c r="P521" s="37">
        <f>IF(P518="",P517*4,IF(P519="",(P518+P517)*2,IF(P520="",((P519+P518+P517)/3)*4,SUM(P517:P520))))</f>
        <v>4049169</v>
      </c>
      <c r="Q521" s="20"/>
      <c r="R521" s="24" t="s">
        <v>201</v>
      </c>
    </row>
    <row r="522" spans="1:18" x14ac:dyDescent="0.3">
      <c r="B522" s="49" t="e">
        <f t="shared" ref="B522:N522" si="89">B521/B$482</f>
        <v>#DIV/0!</v>
      </c>
      <c r="C522" s="49" t="e">
        <f t="shared" si="89"/>
        <v>#DIV/0!</v>
      </c>
      <c r="D522" s="49" t="e">
        <f t="shared" si="89"/>
        <v>#DIV/0!</v>
      </c>
      <c r="E522" s="49" t="e">
        <f t="shared" si="89"/>
        <v>#DIV/0!</v>
      </c>
      <c r="F522" s="49" t="e">
        <f t="shared" si="89"/>
        <v>#DIV/0!</v>
      </c>
      <c r="G522" s="49" t="e">
        <f t="shared" si="89"/>
        <v>#DIV/0!</v>
      </c>
      <c r="H522" s="49" t="e">
        <f t="shared" si="89"/>
        <v>#DIV/0!</v>
      </c>
      <c r="I522" s="49" t="e">
        <f t="shared" si="89"/>
        <v>#DIV/0!</v>
      </c>
      <c r="J522" s="49" t="e">
        <f t="shared" si="89"/>
        <v>#DIV/0!</v>
      </c>
      <c r="K522" s="49" t="e">
        <f t="shared" si="89"/>
        <v>#DIV/0!</v>
      </c>
      <c r="L522" s="49" t="e">
        <f t="shared" si="89"/>
        <v>#DIV/0!</v>
      </c>
      <c r="M522" s="49" t="e">
        <f t="shared" si="89"/>
        <v>#DIV/0!</v>
      </c>
      <c r="N522" s="49" t="e">
        <f t="shared" si="89"/>
        <v>#VALUE!</v>
      </c>
      <c r="O522" s="49" t="e">
        <f>O521/O$482</f>
        <v>#VALUE!</v>
      </c>
      <c r="P522" s="49" t="e">
        <f>P521/P$482</f>
        <v>#VALUE!</v>
      </c>
      <c r="Q522" s="20"/>
      <c r="R522" s="26" t="s">
        <v>202</v>
      </c>
    </row>
    <row r="523" spans="1:18" s="42" customFormat="1" x14ac:dyDescent="0.3">
      <c r="A523" s="2"/>
      <c r="B523" s="39"/>
      <c r="C523" s="46" t="e">
        <f t="shared" ref="C523:M523" si="90">C521/B521-1</f>
        <v>#DIV/0!</v>
      </c>
      <c r="D523" s="46" t="e">
        <f t="shared" si="90"/>
        <v>#DIV/0!</v>
      </c>
      <c r="E523" s="46" t="e">
        <f t="shared" si="90"/>
        <v>#DIV/0!</v>
      </c>
      <c r="F523" s="46" t="e">
        <f t="shared" si="90"/>
        <v>#DIV/0!</v>
      </c>
      <c r="G523" s="46" t="e">
        <f t="shared" si="90"/>
        <v>#DIV/0!</v>
      </c>
      <c r="H523" s="46" t="e">
        <f t="shared" si="90"/>
        <v>#DIV/0!</v>
      </c>
      <c r="I523" s="46" t="e">
        <f t="shared" si="90"/>
        <v>#DIV/0!</v>
      </c>
      <c r="J523" s="46" t="e">
        <f t="shared" si="90"/>
        <v>#DIV/0!</v>
      </c>
      <c r="K523" s="46" t="e">
        <f t="shared" si="90"/>
        <v>#DIV/0!</v>
      </c>
      <c r="L523" s="46" t="e">
        <f t="shared" si="90"/>
        <v>#DIV/0!</v>
      </c>
      <c r="M523" s="46">
        <f t="shared" si="90"/>
        <v>-1.1864534937202535</v>
      </c>
      <c r="N523" s="46">
        <f>N521/M521-1</f>
        <v>686.67875768970748</v>
      </c>
      <c r="O523" s="46">
        <f>O521/N521-1</f>
        <v>-8.3497947031546893E-2</v>
      </c>
      <c r="P523" s="46" t="e">
        <f>P521/#REF!-1</f>
        <v>#REF!</v>
      </c>
      <c r="Q523" s="35"/>
      <c r="R523" s="41" t="s">
        <v>210</v>
      </c>
    </row>
    <row r="524" spans="1:18" x14ac:dyDescent="0.3">
      <c r="B524" s="150" t="s">
        <v>221</v>
      </c>
      <c r="C524" s="150"/>
      <c r="D524" s="150"/>
      <c r="E524" s="150"/>
      <c r="F524" s="150"/>
      <c r="G524" s="150"/>
      <c r="H524" s="150"/>
      <c r="I524" s="150"/>
      <c r="J524" s="150"/>
      <c r="K524" s="150"/>
      <c r="L524" s="150"/>
      <c r="M524" s="150"/>
      <c r="N524" s="150"/>
      <c r="O524" s="150"/>
      <c r="P524" s="31"/>
      <c r="Q524" s="20"/>
      <c r="R524" s="24"/>
    </row>
    <row r="525" spans="1:18" x14ac:dyDescent="0.3">
      <c r="B525" s="22" t="str">
        <f t="shared" ref="B525:P528" si="91">IFERROR(VLOOKUP($B$524,$127:$213,MATCH($R525&amp;"/"&amp;B$347,$125:$125,0),FALSE),"")</f>
        <v/>
      </c>
      <c r="C525" s="22" t="str">
        <f t="shared" si="91"/>
        <v/>
      </c>
      <c r="D525" s="22" t="str">
        <f t="shared" si="91"/>
        <v/>
      </c>
      <c r="E525" s="22" t="str">
        <f t="shared" si="91"/>
        <v/>
      </c>
      <c r="F525" s="22" t="str">
        <f t="shared" si="91"/>
        <v/>
      </c>
      <c r="G525" s="22" t="str">
        <f t="shared" si="91"/>
        <v/>
      </c>
      <c r="H525" s="22" t="str">
        <f t="shared" si="91"/>
        <v/>
      </c>
      <c r="I525" s="22" t="str">
        <f t="shared" si="91"/>
        <v/>
      </c>
      <c r="J525" s="22" t="str">
        <f t="shared" si="91"/>
        <v/>
      </c>
      <c r="K525" s="22" t="str">
        <f t="shared" si="91"/>
        <v/>
      </c>
      <c r="L525" s="22" t="str">
        <f t="shared" si="91"/>
        <v/>
      </c>
      <c r="M525" s="22" t="str">
        <f t="shared" si="91"/>
        <v/>
      </c>
      <c r="N525" s="22" t="str">
        <f t="shared" si="91"/>
        <v/>
      </c>
      <c r="O525" s="22" t="str">
        <f t="shared" si="91"/>
        <v/>
      </c>
      <c r="P525" s="22" t="str">
        <f t="shared" si="91"/>
        <v/>
      </c>
      <c r="Q525" s="20"/>
      <c r="R525" s="24" t="s">
        <v>198</v>
      </c>
    </row>
    <row r="526" spans="1:18" x14ac:dyDescent="0.3">
      <c r="B526" s="22" t="str">
        <f t="shared" si="91"/>
        <v/>
      </c>
      <c r="C526" s="22" t="str">
        <f t="shared" si="91"/>
        <v/>
      </c>
      <c r="D526" s="22" t="str">
        <f t="shared" si="91"/>
        <v/>
      </c>
      <c r="E526" s="22" t="str">
        <f t="shared" si="91"/>
        <v/>
      </c>
      <c r="F526" s="22" t="str">
        <f t="shared" si="91"/>
        <v/>
      </c>
      <c r="G526" s="22" t="str">
        <f t="shared" si="91"/>
        <v/>
      </c>
      <c r="H526" s="22" t="str">
        <f t="shared" si="91"/>
        <v/>
      </c>
      <c r="I526" s="22" t="str">
        <f t="shared" si="91"/>
        <v/>
      </c>
      <c r="J526" s="22" t="str">
        <f t="shared" si="91"/>
        <v/>
      </c>
      <c r="K526" s="22" t="str">
        <f t="shared" si="91"/>
        <v/>
      </c>
      <c r="L526" s="22" t="str">
        <f t="shared" si="91"/>
        <v/>
      </c>
      <c r="M526" s="22" t="str">
        <f t="shared" si="91"/>
        <v/>
      </c>
      <c r="N526" s="22" t="str">
        <f t="shared" si="91"/>
        <v/>
      </c>
      <c r="O526" s="22" t="str">
        <f t="shared" si="91"/>
        <v/>
      </c>
      <c r="P526" s="22" t="str">
        <f t="shared" si="91"/>
        <v/>
      </c>
      <c r="Q526" s="20"/>
      <c r="R526" s="24" t="s">
        <v>199</v>
      </c>
    </row>
    <row r="527" spans="1:18" x14ac:dyDescent="0.3">
      <c r="B527" s="22" t="str">
        <f t="shared" si="91"/>
        <v/>
      </c>
      <c r="C527" s="22" t="str">
        <f t="shared" si="91"/>
        <v/>
      </c>
      <c r="D527" s="22" t="str">
        <f t="shared" si="91"/>
        <v/>
      </c>
      <c r="E527" s="22" t="str">
        <f t="shared" si="91"/>
        <v/>
      </c>
      <c r="F527" s="22" t="str">
        <f t="shared" si="91"/>
        <v/>
      </c>
      <c r="G527" s="22" t="str">
        <f t="shared" si="91"/>
        <v/>
      </c>
      <c r="H527" s="22" t="str">
        <f t="shared" si="91"/>
        <v/>
      </c>
      <c r="I527" s="22" t="str">
        <f t="shared" si="91"/>
        <v/>
      </c>
      <c r="J527" s="22" t="str">
        <f t="shared" si="91"/>
        <v/>
      </c>
      <c r="K527" s="22" t="str">
        <f t="shared" si="91"/>
        <v/>
      </c>
      <c r="L527" s="22" t="str">
        <f t="shared" si="91"/>
        <v/>
      </c>
      <c r="M527" s="22" t="str">
        <f t="shared" si="91"/>
        <v/>
      </c>
      <c r="N527" s="22" t="str">
        <f t="shared" si="91"/>
        <v/>
      </c>
      <c r="O527" s="22" t="str">
        <f t="shared" si="91"/>
        <v/>
      </c>
      <c r="P527" s="22" t="str">
        <f t="shared" si="91"/>
        <v/>
      </c>
      <c r="Q527" s="20"/>
      <c r="R527" s="24" t="s">
        <v>200</v>
      </c>
    </row>
    <row r="528" spans="1:18" x14ac:dyDescent="0.3">
      <c r="B528" s="37" t="str">
        <f t="shared" si="91"/>
        <v/>
      </c>
      <c r="C528" s="37" t="str">
        <f t="shared" si="91"/>
        <v/>
      </c>
      <c r="D528" s="37" t="str">
        <f t="shared" si="91"/>
        <v/>
      </c>
      <c r="E528" s="37" t="str">
        <f t="shared" si="91"/>
        <v/>
      </c>
      <c r="F528" s="37" t="str">
        <f t="shared" si="91"/>
        <v/>
      </c>
      <c r="G528" s="37" t="str">
        <f t="shared" si="91"/>
        <v/>
      </c>
      <c r="H528" s="37" t="str">
        <f t="shared" si="91"/>
        <v/>
      </c>
      <c r="I528" s="37" t="str">
        <f t="shared" si="91"/>
        <v/>
      </c>
      <c r="J528" s="37" t="str">
        <f t="shared" si="91"/>
        <v/>
      </c>
      <c r="K528" s="37" t="str">
        <f t="shared" si="91"/>
        <v/>
      </c>
      <c r="L528" s="37" t="str">
        <f t="shared" si="91"/>
        <v/>
      </c>
      <c r="M528" s="37" t="str">
        <f t="shared" si="91"/>
        <v/>
      </c>
      <c r="N528" s="37" t="str">
        <f t="shared" si="91"/>
        <v/>
      </c>
      <c r="O528" s="37" t="str">
        <f t="shared" si="91"/>
        <v/>
      </c>
      <c r="P528" s="37" t="str">
        <f t="shared" si="91"/>
        <v/>
      </c>
      <c r="Q528" s="20"/>
      <c r="R528" s="24" t="s">
        <v>209</v>
      </c>
    </row>
    <row r="529" spans="1:18" x14ac:dyDescent="0.3">
      <c r="B529" s="37">
        <f>SUM(B525:B528)</f>
        <v>0</v>
      </c>
      <c r="C529" s="37">
        <f t="shared" ref="C529:M529" si="92">SUM(C525:C528)</f>
        <v>0</v>
      </c>
      <c r="D529" s="37">
        <f t="shared" si="92"/>
        <v>0</v>
      </c>
      <c r="E529" s="37">
        <f t="shared" si="92"/>
        <v>0</v>
      </c>
      <c r="F529" s="37">
        <f t="shared" si="92"/>
        <v>0</v>
      </c>
      <c r="G529" s="37">
        <f t="shared" si="92"/>
        <v>0</v>
      </c>
      <c r="H529" s="37">
        <f t="shared" si="92"/>
        <v>0</v>
      </c>
      <c r="I529" s="37">
        <f t="shared" si="92"/>
        <v>0</v>
      </c>
      <c r="J529" s="37">
        <f t="shared" si="92"/>
        <v>0</v>
      </c>
      <c r="K529" s="37">
        <f t="shared" si="92"/>
        <v>0</v>
      </c>
      <c r="L529" s="37">
        <f t="shared" si="92"/>
        <v>0</v>
      </c>
      <c r="M529" s="37">
        <f t="shared" si="92"/>
        <v>0</v>
      </c>
      <c r="N529" s="37" t="e">
        <f>IF(N526="",N525*4,IF(N527="",(N526+N525)*2,IF(N528="",((N527+N526+N525)/3)*4,SUM(N525:N528))))</f>
        <v>#VALUE!</v>
      </c>
      <c r="O529" s="37" t="e">
        <f>IF(O526="",O525*4,IF(O527="",(O526+O525)*2,IF(O528="",((O527+O526+O525)/3)*4,SUM(O525:O528))))</f>
        <v>#VALUE!</v>
      </c>
      <c r="P529" s="37" t="e">
        <f>IF(P526="",P525*4,IF(P527="",(P526+P525)*2,IF(P528="",((P527+P526+P525)/3)*4,SUM(P525:P528))))</f>
        <v>#VALUE!</v>
      </c>
      <c r="Q529" s="20"/>
      <c r="R529" s="24" t="s">
        <v>201</v>
      </c>
    </row>
    <row r="530" spans="1:18" x14ac:dyDescent="0.3">
      <c r="B530" s="49" t="e">
        <f t="shared" ref="B530:N530" si="93">B529/B$482</f>
        <v>#DIV/0!</v>
      </c>
      <c r="C530" s="49" t="e">
        <f t="shared" si="93"/>
        <v>#DIV/0!</v>
      </c>
      <c r="D530" s="49" t="e">
        <f t="shared" si="93"/>
        <v>#DIV/0!</v>
      </c>
      <c r="E530" s="49" t="e">
        <f t="shared" si="93"/>
        <v>#DIV/0!</v>
      </c>
      <c r="F530" s="49" t="e">
        <f t="shared" si="93"/>
        <v>#DIV/0!</v>
      </c>
      <c r="G530" s="49" t="e">
        <f t="shared" si="93"/>
        <v>#DIV/0!</v>
      </c>
      <c r="H530" s="49" t="e">
        <f t="shared" si="93"/>
        <v>#DIV/0!</v>
      </c>
      <c r="I530" s="49" t="e">
        <f t="shared" si="93"/>
        <v>#DIV/0!</v>
      </c>
      <c r="J530" s="49" t="e">
        <f t="shared" si="93"/>
        <v>#DIV/0!</v>
      </c>
      <c r="K530" s="49" t="e">
        <f t="shared" si="93"/>
        <v>#DIV/0!</v>
      </c>
      <c r="L530" s="49" t="e">
        <f t="shared" si="93"/>
        <v>#DIV/0!</v>
      </c>
      <c r="M530" s="49" t="e">
        <f t="shared" si="93"/>
        <v>#DIV/0!</v>
      </c>
      <c r="N530" s="49" t="e">
        <f t="shared" si="93"/>
        <v>#VALUE!</v>
      </c>
      <c r="O530" s="49" t="e">
        <f>O529/O$482</f>
        <v>#VALUE!</v>
      </c>
      <c r="P530" s="49" t="e">
        <f>P529/P$482</f>
        <v>#VALUE!</v>
      </c>
      <c r="Q530" s="20"/>
      <c r="R530" s="26" t="s">
        <v>202</v>
      </c>
    </row>
    <row r="531" spans="1:18" s="42" customFormat="1" x14ac:dyDescent="0.3">
      <c r="A531" s="2"/>
      <c r="B531" s="39"/>
      <c r="C531" s="46" t="e">
        <f t="shared" ref="C531:M531" si="94">C529/B529-1</f>
        <v>#DIV/0!</v>
      </c>
      <c r="D531" s="46" t="e">
        <f t="shared" si="94"/>
        <v>#DIV/0!</v>
      </c>
      <c r="E531" s="46" t="e">
        <f t="shared" si="94"/>
        <v>#DIV/0!</v>
      </c>
      <c r="F531" s="46" t="e">
        <f t="shared" si="94"/>
        <v>#DIV/0!</v>
      </c>
      <c r="G531" s="46" t="e">
        <f t="shared" si="94"/>
        <v>#DIV/0!</v>
      </c>
      <c r="H531" s="46" t="e">
        <f t="shared" si="94"/>
        <v>#DIV/0!</v>
      </c>
      <c r="I531" s="46" t="e">
        <f t="shared" si="94"/>
        <v>#DIV/0!</v>
      </c>
      <c r="J531" s="46" t="e">
        <f t="shared" si="94"/>
        <v>#DIV/0!</v>
      </c>
      <c r="K531" s="46" t="e">
        <f t="shared" si="94"/>
        <v>#DIV/0!</v>
      </c>
      <c r="L531" s="46" t="e">
        <f t="shared" si="94"/>
        <v>#DIV/0!</v>
      </c>
      <c r="M531" s="46" t="e">
        <f t="shared" si="94"/>
        <v>#DIV/0!</v>
      </c>
      <c r="N531" s="46" t="e">
        <f>N529/M529-1</f>
        <v>#VALUE!</v>
      </c>
      <c r="O531" s="46" t="e">
        <f>O529/N529-1</f>
        <v>#VALUE!</v>
      </c>
      <c r="P531" s="46" t="e">
        <f>P529/#REF!-1</f>
        <v>#VALUE!</v>
      </c>
      <c r="Q531" s="35"/>
      <c r="R531" s="41" t="s">
        <v>210</v>
      </c>
    </row>
    <row r="532" spans="1:18" x14ac:dyDescent="0.3">
      <c r="B532" s="146" t="s">
        <v>222</v>
      </c>
      <c r="C532" s="146"/>
      <c r="D532" s="146"/>
      <c r="E532" s="146"/>
      <c r="F532" s="146"/>
      <c r="G532" s="146"/>
      <c r="H532" s="146"/>
      <c r="I532" s="146"/>
      <c r="J532" s="146"/>
      <c r="K532" s="146"/>
      <c r="L532" s="146"/>
      <c r="M532" s="146"/>
      <c r="N532" s="146"/>
      <c r="O532" s="146"/>
      <c r="P532" s="32"/>
      <c r="Q532" s="20"/>
      <c r="R532" s="3"/>
    </row>
    <row r="533" spans="1:18" x14ac:dyDescent="0.3">
      <c r="B533" s="38" t="str">
        <f t="shared" ref="B533:P537" si="95">IFERROR(B478-B485-B501-B517-B525,"")</f>
        <v/>
      </c>
      <c r="C533" s="38" t="str">
        <f t="shared" si="95"/>
        <v/>
      </c>
      <c r="D533" s="38" t="str">
        <f t="shared" si="95"/>
        <v/>
      </c>
      <c r="E533" s="38" t="str">
        <f t="shared" si="95"/>
        <v/>
      </c>
      <c r="F533" s="38" t="str">
        <f t="shared" si="95"/>
        <v/>
      </c>
      <c r="G533" s="38" t="str">
        <f t="shared" si="95"/>
        <v/>
      </c>
      <c r="H533" s="38" t="str">
        <f t="shared" si="95"/>
        <v/>
      </c>
      <c r="I533" s="38" t="str">
        <f t="shared" si="95"/>
        <v/>
      </c>
      <c r="J533" s="38" t="str">
        <f t="shared" si="95"/>
        <v/>
      </c>
      <c r="K533" s="38" t="str">
        <f t="shared" si="95"/>
        <v/>
      </c>
      <c r="L533" s="38" t="str">
        <f t="shared" si="95"/>
        <v/>
      </c>
      <c r="M533" s="38" t="str">
        <f t="shared" si="95"/>
        <v/>
      </c>
      <c r="N533" s="38" t="str">
        <f t="shared" si="95"/>
        <v/>
      </c>
      <c r="O533" s="38" t="str">
        <f>IFERROR(O478-O485-O501-O517-O525,"")</f>
        <v/>
      </c>
      <c r="P533" s="38" t="str">
        <f>IFERROR(P478-P485-P501-P517-P525,"")</f>
        <v/>
      </c>
      <c r="Q533" s="20"/>
      <c r="R533" s="24" t="s">
        <v>198</v>
      </c>
    </row>
    <row r="534" spans="1:18" x14ac:dyDescent="0.3">
      <c r="B534" s="22" t="str">
        <f t="shared" si="95"/>
        <v/>
      </c>
      <c r="C534" s="22" t="str">
        <f t="shared" si="95"/>
        <v/>
      </c>
      <c r="D534" s="22" t="str">
        <f t="shared" si="95"/>
        <v/>
      </c>
      <c r="E534" s="22" t="str">
        <f t="shared" si="95"/>
        <v/>
      </c>
      <c r="F534" s="22" t="str">
        <f t="shared" si="95"/>
        <v/>
      </c>
      <c r="G534" s="22" t="str">
        <f t="shared" si="95"/>
        <v/>
      </c>
      <c r="H534" s="22" t="str">
        <f t="shared" si="95"/>
        <v/>
      </c>
      <c r="I534" s="22" t="str">
        <f t="shared" si="95"/>
        <v/>
      </c>
      <c r="J534" s="22" t="str">
        <f t="shared" si="95"/>
        <v/>
      </c>
      <c r="K534" s="22" t="str">
        <f t="shared" si="95"/>
        <v/>
      </c>
      <c r="L534" s="22" t="str">
        <f t="shared" si="95"/>
        <v/>
      </c>
      <c r="M534" s="22" t="str">
        <f t="shared" si="95"/>
        <v/>
      </c>
      <c r="N534" s="22" t="str">
        <f t="shared" si="95"/>
        <v/>
      </c>
      <c r="O534" s="22" t="str">
        <f t="shared" si="95"/>
        <v/>
      </c>
      <c r="P534" s="22" t="str">
        <f t="shared" si="95"/>
        <v/>
      </c>
      <c r="Q534" s="20"/>
      <c r="R534" s="24" t="s">
        <v>199</v>
      </c>
    </row>
    <row r="535" spans="1:18" x14ac:dyDescent="0.3">
      <c r="B535" s="22" t="str">
        <f t="shared" si="95"/>
        <v/>
      </c>
      <c r="C535" s="22" t="str">
        <f t="shared" si="95"/>
        <v/>
      </c>
      <c r="D535" s="22" t="str">
        <f t="shared" si="95"/>
        <v/>
      </c>
      <c r="E535" s="22" t="str">
        <f t="shared" si="95"/>
        <v/>
      </c>
      <c r="F535" s="22" t="str">
        <f t="shared" si="95"/>
        <v/>
      </c>
      <c r="G535" s="22" t="str">
        <f t="shared" si="95"/>
        <v/>
      </c>
      <c r="H535" s="22" t="str">
        <f t="shared" si="95"/>
        <v/>
      </c>
      <c r="I535" s="22" t="str">
        <f t="shared" si="95"/>
        <v/>
      </c>
      <c r="J535" s="22" t="str">
        <f t="shared" si="95"/>
        <v/>
      </c>
      <c r="K535" s="22" t="str">
        <f t="shared" si="95"/>
        <v/>
      </c>
      <c r="L535" s="22" t="str">
        <f t="shared" si="95"/>
        <v/>
      </c>
      <c r="M535" s="22" t="str">
        <f t="shared" si="95"/>
        <v/>
      </c>
      <c r="N535" s="22" t="str">
        <f t="shared" si="95"/>
        <v/>
      </c>
      <c r="O535" s="22" t="str">
        <f t="shared" si="95"/>
        <v/>
      </c>
      <c r="P535" s="22" t="str">
        <f t="shared" si="95"/>
        <v/>
      </c>
      <c r="Q535" s="20"/>
      <c r="R535" s="24" t="s">
        <v>200</v>
      </c>
    </row>
    <row r="536" spans="1:18" x14ac:dyDescent="0.3">
      <c r="B536" s="22" t="str">
        <f t="shared" si="95"/>
        <v/>
      </c>
      <c r="C536" s="37" t="str">
        <f t="shared" si="95"/>
        <v/>
      </c>
      <c r="D536" s="37" t="str">
        <f t="shared" si="95"/>
        <v/>
      </c>
      <c r="E536" s="37" t="str">
        <f t="shared" si="95"/>
        <v/>
      </c>
      <c r="F536" s="37" t="str">
        <f t="shared" si="95"/>
        <v/>
      </c>
      <c r="G536" s="37" t="str">
        <f t="shared" si="95"/>
        <v/>
      </c>
      <c r="H536" s="37" t="str">
        <f t="shared" si="95"/>
        <v/>
      </c>
      <c r="I536" s="37" t="str">
        <f t="shared" si="95"/>
        <v/>
      </c>
      <c r="J536" s="37" t="str">
        <f t="shared" si="95"/>
        <v/>
      </c>
      <c r="K536" s="37" t="str">
        <f t="shared" si="95"/>
        <v/>
      </c>
      <c r="L536" s="37" t="str">
        <f t="shared" si="95"/>
        <v/>
      </c>
      <c r="M536" s="37" t="str">
        <f t="shared" si="95"/>
        <v/>
      </c>
      <c r="N536" s="37" t="str">
        <f t="shared" si="95"/>
        <v/>
      </c>
      <c r="O536" s="37" t="str">
        <f t="shared" si="95"/>
        <v/>
      </c>
      <c r="P536" s="37" t="str">
        <f t="shared" si="95"/>
        <v/>
      </c>
      <c r="Q536" s="20"/>
      <c r="R536" s="24" t="s">
        <v>209</v>
      </c>
    </row>
    <row r="537" spans="1:18" x14ac:dyDescent="0.3">
      <c r="B537" s="51">
        <f t="shared" si="95"/>
        <v>0</v>
      </c>
      <c r="C537" s="37">
        <f t="shared" si="95"/>
        <v>0</v>
      </c>
      <c r="D537" s="37">
        <f t="shared" si="95"/>
        <v>0</v>
      </c>
      <c r="E537" s="37">
        <f t="shared" si="95"/>
        <v>0</v>
      </c>
      <c r="F537" s="37">
        <f t="shared" si="95"/>
        <v>0</v>
      </c>
      <c r="G537" s="37">
        <f t="shared" si="95"/>
        <v>0</v>
      </c>
      <c r="H537" s="37">
        <f t="shared" si="95"/>
        <v>0</v>
      </c>
      <c r="I537" s="37">
        <f t="shared" si="95"/>
        <v>0</v>
      </c>
      <c r="J537" s="37">
        <f t="shared" si="95"/>
        <v>0</v>
      </c>
      <c r="K537" s="37">
        <f t="shared" si="95"/>
        <v>0</v>
      </c>
      <c r="L537" s="37">
        <f t="shared" si="95"/>
        <v>40548.61</v>
      </c>
      <c r="M537" s="37">
        <f t="shared" si="95"/>
        <v>-7560.4300000000076</v>
      </c>
      <c r="N537" s="37" t="str">
        <f t="shared" si="95"/>
        <v/>
      </c>
      <c r="O537" s="37" t="str">
        <f t="shared" si="95"/>
        <v/>
      </c>
      <c r="P537" s="37" t="str">
        <f t="shared" si="95"/>
        <v/>
      </c>
      <c r="Q537" s="20"/>
      <c r="R537" s="24" t="s">
        <v>201</v>
      </c>
    </row>
    <row r="538" spans="1:18" x14ac:dyDescent="0.3">
      <c r="B538" s="46" t="e">
        <f t="shared" ref="B538:P538" si="96">+B537/(B$446+B$454)</f>
        <v>#DIV/0!</v>
      </c>
      <c r="C538" s="46" t="e">
        <f t="shared" si="96"/>
        <v>#DIV/0!</v>
      </c>
      <c r="D538" s="46" t="e">
        <f t="shared" si="96"/>
        <v>#DIV/0!</v>
      </c>
      <c r="E538" s="46" t="e">
        <f t="shared" si="96"/>
        <v>#DIV/0!</v>
      </c>
      <c r="F538" s="46" t="e">
        <f t="shared" si="96"/>
        <v>#DIV/0!</v>
      </c>
      <c r="G538" s="46" t="e">
        <f t="shared" si="96"/>
        <v>#DIV/0!</v>
      </c>
      <c r="H538" s="46" t="e">
        <f t="shared" si="96"/>
        <v>#DIV/0!</v>
      </c>
      <c r="I538" s="46" t="e">
        <f t="shared" si="96"/>
        <v>#DIV/0!</v>
      </c>
      <c r="J538" s="46" t="e">
        <f t="shared" si="96"/>
        <v>#DIV/0!</v>
      </c>
      <c r="K538" s="46" t="e">
        <f t="shared" si="96"/>
        <v>#DIV/0!</v>
      </c>
      <c r="L538" s="46">
        <f t="shared" si="96"/>
        <v>8.209904176706681E-2</v>
      </c>
      <c r="M538" s="46">
        <f t="shared" si="96"/>
        <v>-2.2516666351620057E-3</v>
      </c>
      <c r="N538" s="46" t="e">
        <f t="shared" si="96"/>
        <v>#VALUE!</v>
      </c>
      <c r="O538" s="46" t="e">
        <f t="shared" si="96"/>
        <v>#VALUE!</v>
      </c>
      <c r="P538" s="46" t="e">
        <f t="shared" si="96"/>
        <v>#VALUE!</v>
      </c>
      <c r="Q538" s="20"/>
      <c r="R538" s="26" t="s">
        <v>223</v>
      </c>
    </row>
    <row r="539" spans="1:18" x14ac:dyDescent="0.3">
      <c r="B539" s="149" t="s">
        <v>114</v>
      </c>
      <c r="C539" s="149"/>
      <c r="D539" s="149"/>
      <c r="E539" s="149"/>
      <c r="F539" s="149"/>
      <c r="G539" s="149"/>
      <c r="H539" s="149"/>
      <c r="I539" s="149"/>
      <c r="J539" s="149"/>
      <c r="K539" s="149"/>
      <c r="L539" s="149"/>
      <c r="M539" s="149"/>
      <c r="N539" s="149"/>
      <c r="O539" s="149"/>
      <c r="P539" s="52"/>
      <c r="Q539" s="20"/>
      <c r="R539" s="3"/>
    </row>
    <row r="540" spans="1:18" x14ac:dyDescent="0.3">
      <c r="B540" s="38" t="str">
        <f t="shared" ref="B540:P543" si="97">IFERROR(VLOOKUP($B$539,$127:$213,MATCH($R540&amp;"/"&amp;B$347,$125:$125,0),FALSE),"")</f>
        <v/>
      </c>
      <c r="C540" s="38" t="str">
        <f t="shared" si="97"/>
        <v/>
      </c>
      <c r="D540" s="38" t="str">
        <f t="shared" si="97"/>
        <v/>
      </c>
      <c r="E540" s="38" t="str">
        <f t="shared" si="97"/>
        <v/>
      </c>
      <c r="F540" s="38" t="str">
        <f t="shared" si="97"/>
        <v/>
      </c>
      <c r="G540" s="38" t="str">
        <f t="shared" si="97"/>
        <v/>
      </c>
      <c r="H540" s="38" t="str">
        <f t="shared" si="97"/>
        <v/>
      </c>
      <c r="I540" s="38" t="str">
        <f t="shared" si="97"/>
        <v/>
      </c>
      <c r="J540" s="38" t="str">
        <f t="shared" si="97"/>
        <v/>
      </c>
      <c r="K540" s="38" t="str">
        <f t="shared" si="97"/>
        <v/>
      </c>
      <c r="L540" s="38" t="str">
        <f t="shared" si="97"/>
        <v/>
      </c>
      <c r="M540" s="38" t="str">
        <f t="shared" si="97"/>
        <v/>
      </c>
      <c r="N540" s="38">
        <f t="shared" si="97"/>
        <v>63430</v>
      </c>
      <c r="O540" s="38">
        <f t="shared" si="97"/>
        <v>65321</v>
      </c>
      <c r="P540" s="38">
        <f t="shared" si="97"/>
        <v>60373</v>
      </c>
      <c r="Q540" s="20"/>
      <c r="R540" s="24" t="s">
        <v>198</v>
      </c>
    </row>
    <row r="541" spans="1:18" x14ac:dyDescent="0.3">
      <c r="B541" s="22" t="str">
        <f t="shared" si="97"/>
        <v/>
      </c>
      <c r="C541" s="22" t="str">
        <f t="shared" si="97"/>
        <v/>
      </c>
      <c r="D541" s="22" t="str">
        <f t="shared" si="97"/>
        <v/>
      </c>
      <c r="E541" s="22" t="str">
        <f t="shared" si="97"/>
        <v/>
      </c>
      <c r="F541" s="22" t="str">
        <f t="shared" si="97"/>
        <v/>
      </c>
      <c r="G541" s="22" t="str">
        <f t="shared" si="97"/>
        <v/>
      </c>
      <c r="H541" s="22" t="str">
        <f t="shared" si="97"/>
        <v/>
      </c>
      <c r="I541" s="22" t="str">
        <f t="shared" si="97"/>
        <v/>
      </c>
      <c r="J541" s="22" t="str">
        <f t="shared" si="97"/>
        <v/>
      </c>
      <c r="K541" s="22" t="str">
        <f t="shared" si="97"/>
        <v/>
      </c>
      <c r="L541" s="22" t="str">
        <f t="shared" si="97"/>
        <v/>
      </c>
      <c r="M541" s="22" t="str">
        <f t="shared" si="97"/>
        <v/>
      </c>
      <c r="N541" s="22">
        <f t="shared" si="97"/>
        <v>-15307.19</v>
      </c>
      <c r="O541" s="22">
        <f t="shared" si="97"/>
        <v>193998</v>
      </c>
      <c r="P541" s="22">
        <f t="shared" si="97"/>
        <v>78488</v>
      </c>
      <c r="Q541" s="20"/>
      <c r="R541" s="24" t="s">
        <v>199</v>
      </c>
    </row>
    <row r="542" spans="1:18" x14ac:dyDescent="0.3">
      <c r="B542" s="22" t="str">
        <f t="shared" si="97"/>
        <v/>
      </c>
      <c r="C542" s="22" t="str">
        <f t="shared" si="97"/>
        <v/>
      </c>
      <c r="D542" s="22" t="str">
        <f t="shared" si="97"/>
        <v/>
      </c>
      <c r="E542" s="22" t="str">
        <f t="shared" si="97"/>
        <v/>
      </c>
      <c r="F542" s="22" t="str">
        <f t="shared" si="97"/>
        <v/>
      </c>
      <c r="G542" s="22" t="str">
        <f t="shared" si="97"/>
        <v/>
      </c>
      <c r="H542" s="22" t="str">
        <f t="shared" si="97"/>
        <v/>
      </c>
      <c r="I542" s="22" t="str">
        <f t="shared" si="97"/>
        <v/>
      </c>
      <c r="J542" s="22" t="str">
        <f t="shared" si="97"/>
        <v/>
      </c>
      <c r="K542" s="22" t="str">
        <f t="shared" si="97"/>
        <v/>
      </c>
      <c r="L542" s="22" t="str">
        <f t="shared" si="97"/>
        <v/>
      </c>
      <c r="M542" s="22">
        <f t="shared" si="97"/>
        <v>1150</v>
      </c>
      <c r="N542" s="22">
        <f t="shared" si="97"/>
        <v>38686</v>
      </c>
      <c r="O542" s="22">
        <f t="shared" si="97"/>
        <v>147366</v>
      </c>
      <c r="P542" s="22">
        <f t="shared" si="97"/>
        <v>151764</v>
      </c>
      <c r="Q542" s="20"/>
      <c r="R542" s="24" t="s">
        <v>200</v>
      </c>
    </row>
    <row r="543" spans="1:18" x14ac:dyDescent="0.3">
      <c r="B543" s="37" t="str">
        <f t="shared" si="97"/>
        <v/>
      </c>
      <c r="C543" s="37" t="str">
        <f t="shared" si="97"/>
        <v/>
      </c>
      <c r="D543" s="37" t="str">
        <f t="shared" si="97"/>
        <v/>
      </c>
      <c r="E543" s="37" t="str">
        <f t="shared" si="97"/>
        <v/>
      </c>
      <c r="F543" s="37" t="str">
        <f t="shared" si="97"/>
        <v/>
      </c>
      <c r="G543" s="37" t="str">
        <f t="shared" si="97"/>
        <v/>
      </c>
      <c r="H543" s="37" t="str">
        <f t="shared" si="97"/>
        <v/>
      </c>
      <c r="I543" s="37" t="str">
        <f t="shared" si="97"/>
        <v/>
      </c>
      <c r="J543" s="37" t="str">
        <f t="shared" si="97"/>
        <v/>
      </c>
      <c r="K543" s="37" t="str">
        <f t="shared" si="97"/>
        <v/>
      </c>
      <c r="L543" s="37">
        <f t="shared" si="97"/>
        <v>1819.2</v>
      </c>
      <c r="M543" s="37">
        <f t="shared" si="97"/>
        <v>-338997.48</v>
      </c>
      <c r="N543" s="37">
        <f t="shared" si="97"/>
        <v>268319</v>
      </c>
      <c r="O543" s="37">
        <f t="shared" si="97"/>
        <v>248931</v>
      </c>
      <c r="P543" s="37">
        <f t="shared" si="97"/>
        <v>191259</v>
      </c>
      <c r="Q543" s="20"/>
      <c r="R543" s="24" t="s">
        <v>209</v>
      </c>
    </row>
    <row r="544" spans="1:18" x14ac:dyDescent="0.3">
      <c r="B544" s="37">
        <f>SUM(B540:B543)</f>
        <v>0</v>
      </c>
      <c r="C544" s="37">
        <f t="shared" ref="C544:M544" si="98">SUM(C540:C543)</f>
        <v>0</v>
      </c>
      <c r="D544" s="37">
        <f t="shared" si="98"/>
        <v>0</v>
      </c>
      <c r="E544" s="37">
        <f t="shared" si="98"/>
        <v>0</v>
      </c>
      <c r="F544" s="37">
        <f t="shared" si="98"/>
        <v>0</v>
      </c>
      <c r="G544" s="37">
        <f t="shared" si="98"/>
        <v>0</v>
      </c>
      <c r="H544" s="37">
        <f t="shared" si="98"/>
        <v>0</v>
      </c>
      <c r="I544" s="37">
        <f t="shared" si="98"/>
        <v>0</v>
      </c>
      <c r="J544" s="37">
        <f t="shared" si="98"/>
        <v>0</v>
      </c>
      <c r="K544" s="37">
        <f t="shared" si="98"/>
        <v>0</v>
      </c>
      <c r="L544" s="37">
        <f t="shared" si="98"/>
        <v>1819.2</v>
      </c>
      <c r="M544" s="37">
        <f t="shared" si="98"/>
        <v>-337847.48</v>
      </c>
      <c r="N544" s="37">
        <f>IF(N541="",N540*4,IF(N542="",(N541+N540)*2,IF(N543="",((N542+N541+N540)/3)*4,SUM(N540:N543))))</f>
        <v>355127.81</v>
      </c>
      <c r="O544" s="37">
        <f>IF(O541="",O540*4,IF(O542="",(O541+O540)*2,IF(O543="",((O542+O541+O540)/3)*4,SUM(O540:O543))))</f>
        <v>655616</v>
      </c>
      <c r="P544" s="37">
        <f>IF(P541="",P540*4,IF(P542="",(P541+P540)*2,IF(P543="",((P542+P541+P540)/3)*4,SUM(P540:P543))))</f>
        <v>481884</v>
      </c>
      <c r="Q544" s="20"/>
      <c r="R544" s="24" t="s">
        <v>201</v>
      </c>
    </row>
    <row r="545" spans="1:18" x14ac:dyDescent="0.3">
      <c r="B545" s="46" t="e">
        <f t="shared" ref="B545:M545" si="99">+B544/B$537</f>
        <v>#DIV/0!</v>
      </c>
      <c r="C545" s="46" t="e">
        <f t="shared" si="99"/>
        <v>#DIV/0!</v>
      </c>
      <c r="D545" s="46" t="e">
        <f t="shared" si="99"/>
        <v>#DIV/0!</v>
      </c>
      <c r="E545" s="46" t="e">
        <f t="shared" si="99"/>
        <v>#DIV/0!</v>
      </c>
      <c r="F545" s="46" t="e">
        <f t="shared" si="99"/>
        <v>#DIV/0!</v>
      </c>
      <c r="G545" s="46" t="e">
        <f t="shared" si="99"/>
        <v>#DIV/0!</v>
      </c>
      <c r="H545" s="46" t="e">
        <f t="shared" si="99"/>
        <v>#DIV/0!</v>
      </c>
      <c r="I545" s="46" t="e">
        <f t="shared" si="99"/>
        <v>#DIV/0!</v>
      </c>
      <c r="J545" s="46" t="e">
        <f t="shared" si="99"/>
        <v>#DIV/0!</v>
      </c>
      <c r="K545" s="46" t="e">
        <f t="shared" si="99"/>
        <v>#DIV/0!</v>
      </c>
      <c r="L545" s="46">
        <f t="shared" si="99"/>
        <v>4.486466983701784E-2</v>
      </c>
      <c r="M545" s="46">
        <f t="shared" si="99"/>
        <v>44.686278425962499</v>
      </c>
      <c r="N545" s="46" t="e">
        <f>+N544/N$537</f>
        <v>#VALUE!</v>
      </c>
      <c r="O545" s="46" t="e">
        <f>+O544/O$537</f>
        <v>#VALUE!</v>
      </c>
      <c r="P545" s="46" t="e">
        <f>+P544/P$537</f>
        <v>#VALUE!</v>
      </c>
      <c r="Q545" s="20"/>
      <c r="R545" s="26" t="s">
        <v>224</v>
      </c>
    </row>
    <row r="546" spans="1:18" x14ac:dyDescent="0.3">
      <c r="B546" s="146" t="s">
        <v>130</v>
      </c>
      <c r="C546" s="146"/>
      <c r="D546" s="146"/>
      <c r="E546" s="146"/>
      <c r="F546" s="146"/>
      <c r="G546" s="146"/>
      <c r="H546" s="146"/>
      <c r="I546" s="146"/>
      <c r="J546" s="146"/>
      <c r="K546" s="146"/>
      <c r="L546" s="146"/>
      <c r="M546" s="146"/>
      <c r="N546" s="146"/>
      <c r="O546" s="146"/>
      <c r="P546" s="32"/>
      <c r="Q546" s="20"/>
      <c r="R546" s="3"/>
    </row>
    <row r="547" spans="1:18" x14ac:dyDescent="0.3">
      <c r="B547" s="38" t="str">
        <f t="shared" ref="B547:P550" si="100">IFERROR(VLOOKUP($B$546,$127:$213,MATCH($R547&amp;"/"&amp;B$347,$125:$125,0),FALSE),"")</f>
        <v/>
      </c>
      <c r="C547" s="38" t="str">
        <f t="shared" si="100"/>
        <v/>
      </c>
      <c r="D547" s="38" t="str">
        <f t="shared" si="100"/>
        <v/>
      </c>
      <c r="E547" s="38" t="str">
        <f t="shared" si="100"/>
        <v/>
      </c>
      <c r="F547" s="38" t="str">
        <f t="shared" si="100"/>
        <v/>
      </c>
      <c r="G547" s="38" t="str">
        <f t="shared" si="100"/>
        <v/>
      </c>
      <c r="H547" s="38" t="str">
        <f t="shared" si="100"/>
        <v/>
      </c>
      <c r="I547" s="38" t="str">
        <f t="shared" si="100"/>
        <v/>
      </c>
      <c r="J547" s="38" t="str">
        <f t="shared" si="100"/>
        <v/>
      </c>
      <c r="K547" s="38" t="str">
        <f t="shared" si="100"/>
        <v/>
      </c>
      <c r="L547" s="38" t="str">
        <f t="shared" si="100"/>
        <v/>
      </c>
      <c r="M547" s="38" t="str">
        <f t="shared" si="100"/>
        <v/>
      </c>
      <c r="N547" s="38">
        <f t="shared" si="100"/>
        <v>698819</v>
      </c>
      <c r="O547" s="38">
        <f t="shared" si="100"/>
        <v>247054</v>
      </c>
      <c r="P547" s="38">
        <f t="shared" si="100"/>
        <v>311840</v>
      </c>
      <c r="Q547" s="20"/>
      <c r="R547" s="24" t="s">
        <v>198</v>
      </c>
    </row>
    <row r="548" spans="1:18" x14ac:dyDescent="0.3">
      <c r="B548" s="22" t="str">
        <f t="shared" si="100"/>
        <v/>
      </c>
      <c r="C548" s="22" t="str">
        <f t="shared" si="100"/>
        <v/>
      </c>
      <c r="D548" s="22" t="str">
        <f t="shared" si="100"/>
        <v/>
      </c>
      <c r="E548" s="22" t="str">
        <f t="shared" si="100"/>
        <v/>
      </c>
      <c r="F548" s="22" t="str">
        <f t="shared" si="100"/>
        <v/>
      </c>
      <c r="G548" s="22" t="str">
        <f t="shared" si="100"/>
        <v/>
      </c>
      <c r="H548" s="22" t="str">
        <f t="shared" si="100"/>
        <v/>
      </c>
      <c r="I548" s="22" t="str">
        <f t="shared" si="100"/>
        <v/>
      </c>
      <c r="J548" s="22" t="str">
        <f t="shared" si="100"/>
        <v/>
      </c>
      <c r="K548" s="22" t="str">
        <f t="shared" si="100"/>
        <v/>
      </c>
      <c r="L548" s="22" t="str">
        <f t="shared" si="100"/>
        <v/>
      </c>
      <c r="M548" s="22" t="str">
        <f t="shared" si="100"/>
        <v/>
      </c>
      <c r="N548" s="22">
        <f t="shared" si="100"/>
        <v>135664.91</v>
      </c>
      <c r="O548" s="22">
        <f t="shared" si="100"/>
        <v>790214</v>
      </c>
      <c r="P548" s="22">
        <f t="shared" si="100"/>
        <v>830623</v>
      </c>
      <c r="Q548" s="20"/>
      <c r="R548" s="24" t="s">
        <v>199</v>
      </c>
    </row>
    <row r="549" spans="1:18" x14ac:dyDescent="0.3">
      <c r="B549" s="22" t="str">
        <f t="shared" si="100"/>
        <v/>
      </c>
      <c r="C549" s="22" t="str">
        <f t="shared" si="100"/>
        <v/>
      </c>
      <c r="D549" s="22" t="str">
        <f t="shared" si="100"/>
        <v/>
      </c>
      <c r="E549" s="22" t="str">
        <f t="shared" si="100"/>
        <v/>
      </c>
      <c r="F549" s="22" t="str">
        <f t="shared" si="100"/>
        <v/>
      </c>
      <c r="G549" s="22" t="str">
        <f t="shared" si="100"/>
        <v/>
      </c>
      <c r="H549" s="22" t="str">
        <f t="shared" si="100"/>
        <v/>
      </c>
      <c r="I549" s="22" t="str">
        <f t="shared" si="100"/>
        <v/>
      </c>
      <c r="J549" s="22" t="str">
        <f t="shared" si="100"/>
        <v/>
      </c>
      <c r="K549" s="22" t="str">
        <f t="shared" si="100"/>
        <v/>
      </c>
      <c r="L549" s="22" t="str">
        <f t="shared" si="100"/>
        <v/>
      </c>
      <c r="M549" s="22">
        <f t="shared" si="100"/>
        <v>881327.08</v>
      </c>
      <c r="N549" s="22">
        <f t="shared" si="100"/>
        <v>298296</v>
      </c>
      <c r="O549" s="22">
        <f t="shared" si="100"/>
        <v>576326</v>
      </c>
      <c r="P549" s="22">
        <f t="shared" si="100"/>
        <v>715833</v>
      </c>
      <c r="Q549" s="20"/>
      <c r="R549" s="24" t="s">
        <v>200</v>
      </c>
    </row>
    <row r="550" spans="1:18" x14ac:dyDescent="0.3">
      <c r="B550" s="22" t="str">
        <f t="shared" si="100"/>
        <v/>
      </c>
      <c r="C550" s="37" t="str">
        <f t="shared" si="100"/>
        <v/>
      </c>
      <c r="D550" s="37" t="str">
        <f t="shared" si="100"/>
        <v/>
      </c>
      <c r="E550" s="37" t="str">
        <f t="shared" si="100"/>
        <v/>
      </c>
      <c r="F550" s="37" t="str">
        <f t="shared" si="100"/>
        <v/>
      </c>
      <c r="G550" s="37" t="str">
        <f t="shared" si="100"/>
        <v/>
      </c>
      <c r="H550" s="37" t="str">
        <f t="shared" si="100"/>
        <v/>
      </c>
      <c r="I550" s="37" t="str">
        <f t="shared" si="100"/>
        <v/>
      </c>
      <c r="J550" s="37" t="str">
        <f t="shared" si="100"/>
        <v/>
      </c>
      <c r="K550" s="37" t="str">
        <f t="shared" si="100"/>
        <v/>
      </c>
      <c r="L550" s="37">
        <f t="shared" si="100"/>
        <v>1300506.1499999999</v>
      </c>
      <c r="M550" s="37">
        <f t="shared" si="100"/>
        <v>1667009.37</v>
      </c>
      <c r="N550" s="37">
        <f t="shared" si="100"/>
        <v>707842</v>
      </c>
      <c r="O550" s="37">
        <f t="shared" si="100"/>
        <v>986621</v>
      </c>
      <c r="P550" s="37">
        <f t="shared" si="100"/>
        <v>866466</v>
      </c>
      <c r="Q550" s="20"/>
      <c r="R550" s="24" t="s">
        <v>209</v>
      </c>
    </row>
    <row r="551" spans="1:18" x14ac:dyDescent="0.3">
      <c r="B551" s="53">
        <f>SUM(B547:B550)</f>
        <v>0</v>
      </c>
      <c r="C551" s="37">
        <f t="shared" ref="C551:M551" si="101">SUM(C547:C550)</f>
        <v>0</v>
      </c>
      <c r="D551" s="37">
        <f t="shared" si="101"/>
        <v>0</v>
      </c>
      <c r="E551" s="37">
        <f t="shared" si="101"/>
        <v>0</v>
      </c>
      <c r="F551" s="37">
        <f t="shared" si="101"/>
        <v>0</v>
      </c>
      <c r="G551" s="37">
        <f t="shared" si="101"/>
        <v>0</v>
      </c>
      <c r="H551" s="37">
        <f t="shared" si="101"/>
        <v>0</v>
      </c>
      <c r="I551" s="37">
        <f t="shared" si="101"/>
        <v>0</v>
      </c>
      <c r="J551" s="37">
        <f t="shared" si="101"/>
        <v>0</v>
      </c>
      <c r="K551" s="37">
        <f t="shared" si="101"/>
        <v>0</v>
      </c>
      <c r="L551" s="37">
        <f t="shared" si="101"/>
        <v>1300506.1499999999</v>
      </c>
      <c r="M551" s="37">
        <f t="shared" si="101"/>
        <v>2548336.4500000002</v>
      </c>
      <c r="N551" s="37">
        <f>IF(N548="",N547*4,IF(N549="",(N548+N547)*2,IF(N550="",((N549+N548+N547)/3)*4,SUM(N547:N550))))</f>
        <v>1840621.9100000001</v>
      </c>
      <c r="O551" s="37">
        <f>IF(O548="",O547*4,IF(O549="",(O548+O547)*2,IF(O550="",((O549+O548+O547)/3)*4,SUM(O547:O550))))</f>
        <v>2600215</v>
      </c>
      <c r="P551" s="37">
        <f>IF(P548="",P547*4,IF(P549="",(P548+P547)*2,IF(P550="",((P549+P548+P547)/3)*4,SUM(P547:P550))))</f>
        <v>2724762</v>
      </c>
      <c r="Q551" s="20"/>
      <c r="R551" s="24" t="s">
        <v>201</v>
      </c>
    </row>
    <row r="552" spans="1:18" x14ac:dyDescent="0.3">
      <c r="B552" s="46" t="e">
        <f t="shared" ref="B552:P552" si="102">+B551/(B$446+B$454)</f>
        <v>#DIV/0!</v>
      </c>
      <c r="C552" s="46" t="e">
        <f t="shared" si="102"/>
        <v>#DIV/0!</v>
      </c>
      <c r="D552" s="46" t="e">
        <f t="shared" si="102"/>
        <v>#DIV/0!</v>
      </c>
      <c r="E552" s="46" t="e">
        <f t="shared" si="102"/>
        <v>#DIV/0!</v>
      </c>
      <c r="F552" s="46" t="e">
        <f t="shared" si="102"/>
        <v>#DIV/0!</v>
      </c>
      <c r="G552" s="46" t="e">
        <f t="shared" si="102"/>
        <v>#DIV/0!</v>
      </c>
      <c r="H552" s="46" t="e">
        <f t="shared" si="102"/>
        <v>#DIV/0!</v>
      </c>
      <c r="I552" s="46" t="e">
        <f t="shared" si="102"/>
        <v>#DIV/0!</v>
      </c>
      <c r="J552" s="46" t="e">
        <f t="shared" si="102"/>
        <v>#DIV/0!</v>
      </c>
      <c r="K552" s="46" t="e">
        <f t="shared" si="102"/>
        <v>#DIV/0!</v>
      </c>
      <c r="L552" s="46">
        <f t="shared" si="102"/>
        <v>2.6331434968344722</v>
      </c>
      <c r="M552" s="46">
        <f t="shared" si="102"/>
        <v>0.75895209130065167</v>
      </c>
      <c r="N552" s="46" t="e">
        <f t="shared" si="102"/>
        <v>#VALUE!</v>
      </c>
      <c r="O552" s="46" t="e">
        <f t="shared" si="102"/>
        <v>#VALUE!</v>
      </c>
      <c r="P552" s="46" t="e">
        <f t="shared" si="102"/>
        <v>#VALUE!</v>
      </c>
      <c r="Q552" s="20"/>
      <c r="R552" s="26" t="s">
        <v>225</v>
      </c>
    </row>
    <row r="553" spans="1:18" s="42" customFormat="1" x14ac:dyDescent="0.3">
      <c r="A553" s="2"/>
      <c r="B553" s="39"/>
      <c r="C553" s="25" t="e">
        <f t="shared" ref="C553:M553" si="103">C551/B551-1</f>
        <v>#DIV/0!</v>
      </c>
      <c r="D553" s="25" t="e">
        <f t="shared" si="103"/>
        <v>#DIV/0!</v>
      </c>
      <c r="E553" s="25" t="e">
        <f t="shared" si="103"/>
        <v>#DIV/0!</v>
      </c>
      <c r="F553" s="25" t="e">
        <f t="shared" si="103"/>
        <v>#DIV/0!</v>
      </c>
      <c r="G553" s="25" t="e">
        <f t="shared" si="103"/>
        <v>#DIV/0!</v>
      </c>
      <c r="H553" s="25" t="e">
        <f t="shared" si="103"/>
        <v>#DIV/0!</v>
      </c>
      <c r="I553" s="25" t="e">
        <f t="shared" si="103"/>
        <v>#DIV/0!</v>
      </c>
      <c r="J553" s="25" t="e">
        <f t="shared" si="103"/>
        <v>#DIV/0!</v>
      </c>
      <c r="K553" s="25" t="e">
        <f t="shared" si="103"/>
        <v>#DIV/0!</v>
      </c>
      <c r="L553" s="25" t="e">
        <f t="shared" si="103"/>
        <v>#DIV/0!</v>
      </c>
      <c r="M553" s="25">
        <f t="shared" si="103"/>
        <v>0.95949588550580889</v>
      </c>
      <c r="N553" s="25">
        <f>N551/M551-1</f>
        <v>-0.27771628820833294</v>
      </c>
      <c r="O553" s="25">
        <f>O551/N551-1</f>
        <v>0.41268284696230739</v>
      </c>
      <c r="P553" s="25" t="e">
        <f>P551/#REF!-1</f>
        <v>#REF!</v>
      </c>
      <c r="Q553" s="35"/>
      <c r="R553" s="41" t="s">
        <v>210</v>
      </c>
    </row>
    <row r="554" spans="1:18" x14ac:dyDescent="0.3">
      <c r="B554" s="145" t="s">
        <v>226</v>
      </c>
      <c r="C554" s="145"/>
      <c r="D554" s="145"/>
      <c r="E554" s="145"/>
      <c r="F554" s="145"/>
      <c r="G554" s="145"/>
      <c r="H554" s="145"/>
      <c r="I554" s="145"/>
      <c r="J554" s="145"/>
      <c r="K554" s="145"/>
      <c r="L554" s="145"/>
      <c r="M554" s="145"/>
      <c r="N554" s="145"/>
      <c r="O554" s="145"/>
      <c r="P554" s="19"/>
    </row>
    <row r="555" spans="1:18" x14ac:dyDescent="0.3">
      <c r="B555" s="151" t="s">
        <v>139</v>
      </c>
      <c r="C555" s="151"/>
      <c r="D555" s="151"/>
      <c r="E555" s="151"/>
      <c r="F555" s="151"/>
      <c r="G555" s="151"/>
      <c r="H555" s="151"/>
      <c r="I555" s="151"/>
      <c r="J555" s="151"/>
      <c r="K555" s="151"/>
      <c r="L555" s="151"/>
      <c r="M555" s="151"/>
      <c r="N555" s="151"/>
      <c r="O555" s="151"/>
      <c r="P555" s="54"/>
    </row>
    <row r="556" spans="1:18" x14ac:dyDescent="0.3">
      <c r="B556" s="22" t="str">
        <f t="shared" ref="B556:P558" si="104">IFERROR(VLOOKUP($B$555,$218:$342,MATCH($R556&amp;"/"&amp;B$347,$216:$216,0),FALSE),"")</f>
        <v/>
      </c>
      <c r="C556" s="22" t="str">
        <f t="shared" si="104"/>
        <v/>
      </c>
      <c r="D556" s="22" t="str">
        <f t="shared" si="104"/>
        <v/>
      </c>
      <c r="E556" s="22" t="str">
        <f t="shared" si="104"/>
        <v/>
      </c>
      <c r="F556" s="22" t="str">
        <f t="shared" si="104"/>
        <v/>
      </c>
      <c r="G556" s="22" t="str">
        <f t="shared" si="104"/>
        <v/>
      </c>
      <c r="H556" s="22" t="str">
        <f t="shared" si="104"/>
        <v/>
      </c>
      <c r="I556" s="22" t="str">
        <f t="shared" si="104"/>
        <v/>
      </c>
      <c r="J556" s="22" t="str">
        <f t="shared" si="104"/>
        <v/>
      </c>
      <c r="K556" s="22" t="str">
        <f t="shared" si="104"/>
        <v/>
      </c>
      <c r="L556" s="22" t="str">
        <f t="shared" si="104"/>
        <v/>
      </c>
      <c r="M556" s="22" t="str">
        <f t="shared" si="104"/>
        <v/>
      </c>
      <c r="N556" s="23">
        <f t="shared" si="104"/>
        <v>37418</v>
      </c>
      <c r="O556" s="23">
        <f t="shared" si="104"/>
        <v>33837</v>
      </c>
      <c r="P556" s="23">
        <f t="shared" si="104"/>
        <v>32804</v>
      </c>
      <c r="Q556" s="20"/>
      <c r="R556" s="24" t="s">
        <v>198</v>
      </c>
    </row>
    <row r="557" spans="1:18" x14ac:dyDescent="0.3">
      <c r="B557" s="22" t="str">
        <f t="shared" si="104"/>
        <v/>
      </c>
      <c r="C557" s="22" t="str">
        <f t="shared" si="104"/>
        <v/>
      </c>
      <c r="D557" s="22" t="str">
        <f t="shared" si="104"/>
        <v/>
      </c>
      <c r="E557" s="22" t="str">
        <f t="shared" si="104"/>
        <v/>
      </c>
      <c r="F557" s="22" t="str">
        <f t="shared" si="104"/>
        <v/>
      </c>
      <c r="G557" s="22" t="str">
        <f t="shared" si="104"/>
        <v/>
      </c>
      <c r="H557" s="22" t="str">
        <f t="shared" si="104"/>
        <v/>
      </c>
      <c r="I557" s="22" t="str">
        <f t="shared" si="104"/>
        <v/>
      </c>
      <c r="J557" s="22" t="str">
        <f t="shared" si="104"/>
        <v/>
      </c>
      <c r="K557" s="22" t="str">
        <f t="shared" si="104"/>
        <v/>
      </c>
      <c r="L557" s="22" t="str">
        <f t="shared" si="104"/>
        <v/>
      </c>
      <c r="M557" s="22" t="str">
        <f t="shared" si="104"/>
        <v/>
      </c>
      <c r="N557" s="23">
        <f t="shared" si="104"/>
        <v>73679.95</v>
      </c>
      <c r="O557" s="23">
        <f t="shared" si="104"/>
        <v>70272</v>
      </c>
      <c r="P557" s="23">
        <f t="shared" si="104"/>
        <v>65528</v>
      </c>
      <c r="Q557" s="20"/>
      <c r="R557" s="24" t="s">
        <v>199</v>
      </c>
    </row>
    <row r="558" spans="1:18" x14ac:dyDescent="0.3">
      <c r="B558" s="22" t="str">
        <f t="shared" si="104"/>
        <v/>
      </c>
      <c r="C558" s="22" t="str">
        <f t="shared" si="104"/>
        <v/>
      </c>
      <c r="D558" s="22" t="str">
        <f t="shared" si="104"/>
        <v/>
      </c>
      <c r="E558" s="22" t="str">
        <f t="shared" si="104"/>
        <v/>
      </c>
      <c r="F558" s="22" t="str">
        <f t="shared" si="104"/>
        <v/>
      </c>
      <c r="G558" s="22" t="str">
        <f t="shared" si="104"/>
        <v/>
      </c>
      <c r="H558" s="22" t="str">
        <f t="shared" si="104"/>
        <v/>
      </c>
      <c r="I558" s="22" t="str">
        <f t="shared" si="104"/>
        <v/>
      </c>
      <c r="J558" s="22" t="str">
        <f t="shared" si="104"/>
        <v/>
      </c>
      <c r="K558" s="22" t="str">
        <f t="shared" si="104"/>
        <v/>
      </c>
      <c r="L558" s="22" t="str">
        <f t="shared" si="104"/>
        <v/>
      </c>
      <c r="M558" s="22">
        <f t="shared" si="104"/>
        <v>104317.34</v>
      </c>
      <c r="N558" s="23">
        <f t="shared" si="104"/>
        <v>109838</v>
      </c>
      <c r="O558" s="23">
        <f t="shared" si="104"/>
        <v>106606</v>
      </c>
      <c r="P558" s="23">
        <f t="shared" si="104"/>
        <v>100126</v>
      </c>
      <c r="Q558" s="20"/>
      <c r="R558" s="24" t="s">
        <v>200</v>
      </c>
    </row>
    <row r="559" spans="1:18" x14ac:dyDescent="0.3">
      <c r="B559" s="22" t="str">
        <f t="shared" ref="B559:M559" si="105">IFERROR(VLOOKUP($B$555,$218:$342,MATCH($R559&amp;"/"&amp;B$347,$216:$216,0),FALSE),"")</f>
        <v/>
      </c>
      <c r="C559" s="22" t="str">
        <f t="shared" si="105"/>
        <v/>
      </c>
      <c r="D559" s="22" t="str">
        <f t="shared" si="105"/>
        <v/>
      </c>
      <c r="E559" s="22" t="str">
        <f t="shared" si="105"/>
        <v/>
      </c>
      <c r="F559" s="22" t="str">
        <f t="shared" si="105"/>
        <v/>
      </c>
      <c r="G559" s="22" t="str">
        <f t="shared" si="105"/>
        <v/>
      </c>
      <c r="H559" s="22" t="str">
        <f t="shared" si="105"/>
        <v/>
      </c>
      <c r="I559" s="22" t="str">
        <f t="shared" si="105"/>
        <v/>
      </c>
      <c r="J559" s="22" t="str">
        <f t="shared" si="105"/>
        <v/>
      </c>
      <c r="K559" s="22" t="str">
        <f t="shared" si="105"/>
        <v/>
      </c>
      <c r="L559" s="22">
        <f t="shared" si="105"/>
        <v>141307.42000000001</v>
      </c>
      <c r="M559" s="22">
        <f t="shared" si="105"/>
        <v>138217.42000000001</v>
      </c>
      <c r="N559" s="23">
        <f>IFERROR(VLOOKUP($B$555,$218:$342,MATCH($R559&amp;"/"&amp;N$347,$216:$216,0),FALSE),IFERROR((VLOOKUP($B$555,$218:$342,MATCH($R558&amp;"/"&amp;N$347,$216:$216,0),FALSE)/3)*4,IFERROR(VLOOKUP($B$555,$218:$342,MATCH($R557&amp;"/"&amp;N$347,$216:$216,0),FALSE)*2,IFERROR(VLOOKUP($B$555,$218:$342,MATCH($R556&amp;"/"&amp;N$347,$216:$216,0),FALSE)*4,""))))</f>
        <v>144389</v>
      </c>
      <c r="O559" s="23">
        <f>IFERROR(VLOOKUP($B$555,$218:$342,MATCH($R559&amp;"/"&amp;O$347,$216:$216,0),FALSE),IFERROR((VLOOKUP($B$555,$218:$342,MATCH($R558&amp;"/"&amp;O$347,$216:$216,0),FALSE)/3)*4,IFERROR(VLOOKUP($B$555,$218:$342,MATCH($R557&amp;"/"&amp;O$347,$216:$216,0),FALSE)*2,IFERROR(VLOOKUP($B$555,$218:$342,MATCH($R556&amp;"/"&amp;O$347,$216:$216,0),FALSE)*4,""))))</f>
        <v>141541</v>
      </c>
      <c r="P559" s="23">
        <f>IFERROR(VLOOKUP($B$555,$218:$342,MATCH($R559&amp;"/"&amp;P$347,$216:$216,0),FALSE),IFERROR((VLOOKUP($B$555,$218:$342,MATCH($R558&amp;"/"&amp;P$347,$216:$216,0),FALSE)/3)*4,IFERROR(VLOOKUP($B$555,$218:$342,MATCH($R557&amp;"/"&amp;P$347,$216:$216,0),FALSE)*2,IFERROR(VLOOKUP($B$555,$218:$342,MATCH($R556&amp;"/"&amp;P$347,$216:$216,0),FALSE)*4,""))))</f>
        <v>134768</v>
      </c>
      <c r="Q559" s="20"/>
      <c r="R559" s="24" t="s">
        <v>201</v>
      </c>
    </row>
    <row r="560" spans="1:18" x14ac:dyDescent="0.3">
      <c r="B560" s="25" t="e">
        <f t="shared" ref="B560:P560" si="106">B559/(B$446+B454)</f>
        <v>#VALUE!</v>
      </c>
      <c r="C560" s="25" t="e">
        <f t="shared" si="106"/>
        <v>#VALUE!</v>
      </c>
      <c r="D560" s="25" t="e">
        <f t="shared" si="106"/>
        <v>#VALUE!</v>
      </c>
      <c r="E560" s="25" t="e">
        <f t="shared" si="106"/>
        <v>#VALUE!</v>
      </c>
      <c r="F560" s="25" t="e">
        <f t="shared" si="106"/>
        <v>#VALUE!</v>
      </c>
      <c r="G560" s="25" t="e">
        <f t="shared" si="106"/>
        <v>#VALUE!</v>
      </c>
      <c r="H560" s="25" t="e">
        <f t="shared" si="106"/>
        <v>#VALUE!</v>
      </c>
      <c r="I560" s="25" t="e">
        <f t="shared" si="106"/>
        <v>#VALUE!</v>
      </c>
      <c r="J560" s="25" t="e">
        <f t="shared" si="106"/>
        <v>#VALUE!</v>
      </c>
      <c r="K560" s="25" t="e">
        <f t="shared" si="106"/>
        <v>#VALUE!</v>
      </c>
      <c r="L560" s="25">
        <f t="shared" si="106"/>
        <v>0.28610607802774135</v>
      </c>
      <c r="M560" s="25">
        <f t="shared" si="106"/>
        <v>4.1164266187528144E-2</v>
      </c>
      <c r="N560" s="25" t="e">
        <f t="shared" si="106"/>
        <v>#VALUE!</v>
      </c>
      <c r="O560" s="25" t="e">
        <f t="shared" si="106"/>
        <v>#VALUE!</v>
      </c>
      <c r="P560" s="25" t="e">
        <f t="shared" si="106"/>
        <v>#VALUE!</v>
      </c>
      <c r="Q560" s="20"/>
      <c r="R560" s="26" t="s">
        <v>202</v>
      </c>
    </row>
    <row r="561" spans="2:18" x14ac:dyDescent="0.3">
      <c r="B561" s="145" t="s">
        <v>170</v>
      </c>
      <c r="C561" s="145"/>
      <c r="D561" s="145"/>
      <c r="E561" s="145"/>
      <c r="F561" s="145"/>
      <c r="G561" s="145"/>
      <c r="H561" s="145"/>
      <c r="I561" s="145"/>
      <c r="J561" s="145"/>
      <c r="K561" s="145"/>
      <c r="L561" s="145"/>
      <c r="M561" s="145"/>
      <c r="N561" s="145"/>
      <c r="O561" s="145"/>
      <c r="P561" s="19"/>
    </row>
    <row r="562" spans="2:18" x14ac:dyDescent="0.3">
      <c r="B562" s="22" t="str">
        <f t="shared" ref="B562:P565" si="107">IFERROR(VLOOKUP($B$561,$218:$342,MATCH($R562&amp;"/"&amp;B$347,$216:$216,0),FALSE),"")</f>
        <v/>
      </c>
      <c r="C562" s="22" t="str">
        <f t="shared" si="107"/>
        <v/>
      </c>
      <c r="D562" s="22" t="str">
        <f t="shared" si="107"/>
        <v/>
      </c>
      <c r="E562" s="22" t="str">
        <f t="shared" si="107"/>
        <v/>
      </c>
      <c r="F562" s="22" t="str">
        <f t="shared" si="107"/>
        <v/>
      </c>
      <c r="G562" s="22" t="str">
        <f t="shared" si="107"/>
        <v/>
      </c>
      <c r="H562" s="22" t="str">
        <f t="shared" si="107"/>
        <v/>
      </c>
      <c r="I562" s="22" t="str">
        <f t="shared" si="107"/>
        <v/>
      </c>
      <c r="J562" s="22" t="str">
        <f t="shared" si="107"/>
        <v/>
      </c>
      <c r="K562" s="22" t="str">
        <f t="shared" si="107"/>
        <v/>
      </c>
      <c r="L562" s="22" t="str">
        <f t="shared" si="107"/>
        <v/>
      </c>
      <c r="M562" s="22" t="str">
        <f t="shared" si="107"/>
        <v/>
      </c>
      <c r="N562" s="23">
        <f t="shared" si="107"/>
        <v>-1428042</v>
      </c>
      <c r="O562" s="23">
        <f t="shared" si="107"/>
        <v>478268</v>
      </c>
      <c r="P562" s="23">
        <f t="shared" si="107"/>
        <v>489483</v>
      </c>
      <c r="Q562" s="20"/>
      <c r="R562" s="24" t="s">
        <v>198</v>
      </c>
    </row>
    <row r="563" spans="2:18" x14ac:dyDescent="0.3">
      <c r="B563" s="22" t="str">
        <f t="shared" si="107"/>
        <v/>
      </c>
      <c r="C563" s="22" t="str">
        <f t="shared" si="107"/>
        <v/>
      </c>
      <c r="D563" s="22" t="str">
        <f t="shared" si="107"/>
        <v/>
      </c>
      <c r="E563" s="22" t="str">
        <f t="shared" si="107"/>
        <v/>
      </c>
      <c r="F563" s="22" t="str">
        <f t="shared" si="107"/>
        <v/>
      </c>
      <c r="G563" s="22" t="str">
        <f t="shared" si="107"/>
        <v/>
      </c>
      <c r="H563" s="22" t="str">
        <f t="shared" si="107"/>
        <v/>
      </c>
      <c r="I563" s="22" t="str">
        <f t="shared" si="107"/>
        <v/>
      </c>
      <c r="J563" s="22" t="str">
        <f t="shared" si="107"/>
        <v/>
      </c>
      <c r="K563" s="22" t="str">
        <f t="shared" si="107"/>
        <v/>
      </c>
      <c r="L563" s="22" t="str">
        <f t="shared" si="107"/>
        <v/>
      </c>
      <c r="M563" s="22" t="str">
        <f t="shared" si="107"/>
        <v/>
      </c>
      <c r="N563" s="23">
        <f t="shared" si="107"/>
        <v>-1173692.55</v>
      </c>
      <c r="O563" s="23">
        <f t="shared" si="107"/>
        <v>2658138</v>
      </c>
      <c r="P563" s="23">
        <f t="shared" si="107"/>
        <v>1231540</v>
      </c>
      <c r="Q563" s="20"/>
      <c r="R563" s="24" t="s">
        <v>199</v>
      </c>
    </row>
    <row r="564" spans="2:18" x14ac:dyDescent="0.3">
      <c r="B564" s="22" t="str">
        <f t="shared" si="107"/>
        <v/>
      </c>
      <c r="C564" s="22" t="str">
        <f t="shared" si="107"/>
        <v/>
      </c>
      <c r="D564" s="22" t="str">
        <f t="shared" si="107"/>
        <v/>
      </c>
      <c r="E564" s="22" t="str">
        <f t="shared" si="107"/>
        <v/>
      </c>
      <c r="F564" s="22" t="str">
        <f t="shared" si="107"/>
        <v/>
      </c>
      <c r="G564" s="22" t="str">
        <f t="shared" si="107"/>
        <v/>
      </c>
      <c r="H564" s="22" t="str">
        <f t="shared" si="107"/>
        <v/>
      </c>
      <c r="I564" s="22" t="str">
        <f t="shared" si="107"/>
        <v/>
      </c>
      <c r="J564" s="22" t="str">
        <f t="shared" si="107"/>
        <v/>
      </c>
      <c r="K564" s="22" t="str">
        <f t="shared" si="107"/>
        <v/>
      </c>
      <c r="L564" s="22" t="str">
        <f t="shared" si="107"/>
        <v/>
      </c>
      <c r="M564" s="22">
        <f t="shared" si="107"/>
        <v>-3294594.22</v>
      </c>
      <c r="N564" s="23">
        <f t="shared" si="107"/>
        <v>-632851</v>
      </c>
      <c r="O564" s="23">
        <f t="shared" si="107"/>
        <v>4005496</v>
      </c>
      <c r="P564" s="23">
        <f t="shared" si="107"/>
        <v>1914216</v>
      </c>
      <c r="Q564" s="20"/>
      <c r="R564" s="24" t="s">
        <v>200</v>
      </c>
    </row>
    <row r="565" spans="2:18" x14ac:dyDescent="0.3">
      <c r="B565" s="22" t="str">
        <f t="shared" si="107"/>
        <v/>
      </c>
      <c r="C565" s="22" t="str">
        <f t="shared" si="107"/>
        <v/>
      </c>
      <c r="D565" s="22" t="str">
        <f t="shared" si="107"/>
        <v/>
      </c>
      <c r="E565" s="22" t="str">
        <f t="shared" si="107"/>
        <v/>
      </c>
      <c r="F565" s="22" t="str">
        <f t="shared" si="107"/>
        <v/>
      </c>
      <c r="G565" s="22" t="str">
        <f t="shared" si="107"/>
        <v/>
      </c>
      <c r="H565" s="22" t="str">
        <f t="shared" si="107"/>
        <v/>
      </c>
      <c r="I565" s="22" t="str">
        <f t="shared" si="107"/>
        <v/>
      </c>
      <c r="J565" s="22" t="str">
        <f t="shared" si="107"/>
        <v/>
      </c>
      <c r="K565" s="22" t="str">
        <f t="shared" si="107"/>
        <v/>
      </c>
      <c r="L565" s="22">
        <f t="shared" si="107"/>
        <v>8176628.8799999999</v>
      </c>
      <c r="M565" s="22">
        <f t="shared" si="107"/>
        <v>-1194022.26</v>
      </c>
      <c r="N565" s="23">
        <f t="shared" si="107"/>
        <v>30918</v>
      </c>
      <c r="O565" s="23">
        <f t="shared" si="107"/>
        <v>5348844</v>
      </c>
      <c r="P565" s="23">
        <f t="shared" si="107"/>
        <v>890981</v>
      </c>
      <c r="Q565" s="20"/>
      <c r="R565" s="24" t="s">
        <v>201</v>
      </c>
    </row>
    <row r="566" spans="2:18" x14ac:dyDescent="0.3">
      <c r="B566" s="55" t="e">
        <f t="shared" ref="B566:M566" si="108">B565/B$551</f>
        <v>#VALUE!</v>
      </c>
      <c r="C566" s="55" t="e">
        <f t="shared" si="108"/>
        <v>#VALUE!</v>
      </c>
      <c r="D566" s="55" t="e">
        <f t="shared" si="108"/>
        <v>#VALUE!</v>
      </c>
      <c r="E566" s="55" t="e">
        <f t="shared" si="108"/>
        <v>#VALUE!</v>
      </c>
      <c r="F566" s="55" t="e">
        <f t="shared" si="108"/>
        <v>#VALUE!</v>
      </c>
      <c r="G566" s="55" t="e">
        <f t="shared" si="108"/>
        <v>#VALUE!</v>
      </c>
      <c r="H566" s="55" t="e">
        <f t="shared" si="108"/>
        <v>#VALUE!</v>
      </c>
      <c r="I566" s="55" t="e">
        <f t="shared" si="108"/>
        <v>#VALUE!</v>
      </c>
      <c r="J566" s="55" t="e">
        <f t="shared" si="108"/>
        <v>#VALUE!</v>
      </c>
      <c r="K566" s="55" t="e">
        <f t="shared" si="108"/>
        <v>#VALUE!</v>
      </c>
      <c r="L566" s="55">
        <f t="shared" si="108"/>
        <v>6.2872666000080049</v>
      </c>
      <c r="M566" s="55">
        <f t="shared" si="108"/>
        <v>-0.46854969248664158</v>
      </c>
      <c r="N566" s="55">
        <f>IFERROR(N565/N$551,IFERROR(N564/N$551,IFERROR(N563/N$551,N562/N$551)))</f>
        <v>1.6797583377674775E-2</v>
      </c>
      <c r="O566" s="55">
        <f>IFERROR(O565/O$551,IFERROR(O564/O$551,IFERROR(O563/O$551,O562/O$551)))</f>
        <v>2.0570775878148537</v>
      </c>
      <c r="P566" s="55">
        <f>IFERROR(P565/P$551,IFERROR(P564/P$551,IFERROR(P563/P$551,P562/P$551)))</f>
        <v>0.32699406406871501</v>
      </c>
      <c r="Q566" s="20"/>
      <c r="R566" s="26" t="s">
        <v>227</v>
      </c>
    </row>
    <row r="567" spans="2:18" x14ac:dyDescent="0.3">
      <c r="B567" s="146" t="s">
        <v>228</v>
      </c>
      <c r="C567" s="146"/>
      <c r="D567" s="146"/>
      <c r="E567" s="146"/>
      <c r="F567" s="146"/>
      <c r="G567" s="146"/>
      <c r="H567" s="146"/>
      <c r="I567" s="146"/>
      <c r="J567" s="146"/>
      <c r="K567" s="146"/>
      <c r="L567" s="146"/>
      <c r="M567" s="146"/>
      <c r="N567" s="146"/>
      <c r="O567" s="146"/>
      <c r="P567" s="32"/>
    </row>
    <row r="568" spans="2:18" x14ac:dyDescent="0.3">
      <c r="B568" s="22" t="str">
        <f>IFERROR(B562+B574,"")</f>
        <v/>
      </c>
      <c r="C568" s="22" t="str">
        <f t="shared" ref="C568:P571" si="109">IFERROR(C562+C574,"")</f>
        <v/>
      </c>
      <c r="D568" s="22" t="str">
        <f t="shared" si="109"/>
        <v/>
      </c>
      <c r="E568" s="22" t="str">
        <f t="shared" si="109"/>
        <v/>
      </c>
      <c r="F568" s="22" t="str">
        <f t="shared" si="109"/>
        <v/>
      </c>
      <c r="G568" s="22" t="str">
        <f t="shared" si="109"/>
        <v/>
      </c>
      <c r="H568" s="22" t="str">
        <f t="shared" si="109"/>
        <v/>
      </c>
      <c r="I568" s="22" t="str">
        <f t="shared" si="109"/>
        <v/>
      </c>
      <c r="J568" s="22" t="str">
        <f t="shared" si="109"/>
        <v/>
      </c>
      <c r="K568" s="22" t="str">
        <f t="shared" si="109"/>
        <v/>
      </c>
      <c r="L568" s="22" t="str">
        <f t="shared" si="109"/>
        <v/>
      </c>
      <c r="M568" s="22" t="str">
        <f t="shared" si="109"/>
        <v/>
      </c>
      <c r="N568" s="23">
        <f t="shared" si="109"/>
        <v>-1470229</v>
      </c>
      <c r="O568" s="23">
        <f t="shared" si="109"/>
        <v>458775</v>
      </c>
      <c r="P568" s="23">
        <f t="shared" si="109"/>
        <v>480319</v>
      </c>
      <c r="Q568" s="20"/>
      <c r="R568" s="24" t="s">
        <v>198</v>
      </c>
    </row>
    <row r="569" spans="2:18" x14ac:dyDescent="0.3">
      <c r="B569" s="22" t="str">
        <f t="shared" ref="B569:N571" si="110">IFERROR(B563+B575,"")</f>
        <v/>
      </c>
      <c r="C569" s="22" t="str">
        <f t="shared" si="110"/>
        <v/>
      </c>
      <c r="D569" s="22" t="str">
        <f t="shared" si="110"/>
        <v/>
      </c>
      <c r="E569" s="22" t="str">
        <f t="shared" si="110"/>
        <v/>
      </c>
      <c r="F569" s="22" t="str">
        <f t="shared" si="110"/>
        <v/>
      </c>
      <c r="G569" s="22" t="str">
        <f t="shared" si="110"/>
        <v/>
      </c>
      <c r="H569" s="22" t="str">
        <f t="shared" si="110"/>
        <v/>
      </c>
      <c r="I569" s="22" t="str">
        <f t="shared" si="110"/>
        <v/>
      </c>
      <c r="J569" s="22" t="str">
        <f t="shared" si="110"/>
        <v/>
      </c>
      <c r="K569" s="22" t="str">
        <f t="shared" si="110"/>
        <v/>
      </c>
      <c r="L569" s="22" t="str">
        <f t="shared" si="110"/>
        <v/>
      </c>
      <c r="M569" s="22" t="str">
        <f t="shared" si="110"/>
        <v/>
      </c>
      <c r="N569" s="23">
        <f t="shared" si="110"/>
        <v>-1225909.3600000001</v>
      </c>
      <c r="O569" s="23">
        <f t="shared" si="109"/>
        <v>2557070</v>
      </c>
      <c r="P569" s="23">
        <f t="shared" si="109"/>
        <v>1215389</v>
      </c>
      <c r="Q569" s="20"/>
      <c r="R569" s="24" t="s">
        <v>199</v>
      </c>
    </row>
    <row r="570" spans="2:18" x14ac:dyDescent="0.3">
      <c r="B570" s="22" t="str">
        <f t="shared" si="110"/>
        <v/>
      </c>
      <c r="C570" s="22" t="str">
        <f t="shared" si="110"/>
        <v/>
      </c>
      <c r="D570" s="22" t="str">
        <f t="shared" si="110"/>
        <v/>
      </c>
      <c r="E570" s="22" t="str">
        <f t="shared" si="110"/>
        <v/>
      </c>
      <c r="F570" s="22" t="str">
        <f t="shared" si="110"/>
        <v/>
      </c>
      <c r="G570" s="22" t="str">
        <f t="shared" si="110"/>
        <v/>
      </c>
      <c r="H570" s="22" t="str">
        <f t="shared" si="110"/>
        <v/>
      </c>
      <c r="I570" s="22" t="str">
        <f t="shared" si="110"/>
        <v/>
      </c>
      <c r="J570" s="22" t="str">
        <f t="shared" si="110"/>
        <v/>
      </c>
      <c r="K570" s="22" t="str">
        <f t="shared" si="110"/>
        <v/>
      </c>
      <c r="L570" s="22" t="str">
        <f t="shared" si="110"/>
        <v/>
      </c>
      <c r="M570" s="22">
        <f t="shared" si="110"/>
        <v>-3365963.9000000004</v>
      </c>
      <c r="N570" s="23">
        <f t="shared" si="110"/>
        <v>-694259</v>
      </c>
      <c r="O570" s="23">
        <f t="shared" si="109"/>
        <v>3890305</v>
      </c>
      <c r="P570" s="23">
        <f t="shared" si="109"/>
        <v>1875631</v>
      </c>
      <c r="Q570" s="20"/>
      <c r="R570" s="24" t="s">
        <v>200</v>
      </c>
    </row>
    <row r="571" spans="2:18" x14ac:dyDescent="0.3">
      <c r="B571" s="22" t="str">
        <f t="shared" si="110"/>
        <v/>
      </c>
      <c r="C571" s="22" t="str">
        <f t="shared" si="110"/>
        <v/>
      </c>
      <c r="D571" s="22" t="str">
        <f t="shared" si="110"/>
        <v/>
      </c>
      <c r="E571" s="22" t="str">
        <f t="shared" si="110"/>
        <v/>
      </c>
      <c r="F571" s="22" t="str">
        <f t="shared" si="110"/>
        <v/>
      </c>
      <c r="G571" s="22" t="str">
        <f t="shared" si="110"/>
        <v/>
      </c>
      <c r="H571" s="22" t="str">
        <f t="shared" si="110"/>
        <v/>
      </c>
      <c r="I571" s="22" t="str">
        <f t="shared" si="110"/>
        <v/>
      </c>
      <c r="J571" s="22" t="str">
        <f t="shared" si="110"/>
        <v/>
      </c>
      <c r="K571" s="22" t="str">
        <f t="shared" si="110"/>
        <v/>
      </c>
      <c r="L571" s="22">
        <f t="shared" si="110"/>
        <v>8094997.4699999997</v>
      </c>
      <c r="M571" s="22">
        <f t="shared" si="110"/>
        <v>-1285026.57</v>
      </c>
      <c r="N571" s="22">
        <f t="shared" si="110"/>
        <v>-55059</v>
      </c>
      <c r="O571" s="22">
        <f t="shared" si="109"/>
        <v>5164011</v>
      </c>
      <c r="P571" s="22">
        <f t="shared" si="109"/>
        <v>802883</v>
      </c>
      <c r="Q571" s="20"/>
      <c r="R571" s="24" t="s">
        <v>201</v>
      </c>
    </row>
    <row r="572" spans="2:18" x14ac:dyDescent="0.3">
      <c r="B572" s="147" t="s">
        <v>229</v>
      </c>
      <c r="C572" s="147"/>
      <c r="D572" s="147"/>
      <c r="E572" s="147"/>
      <c r="F572" s="147"/>
      <c r="G572" s="147"/>
      <c r="H572" s="147"/>
      <c r="I572" s="147"/>
      <c r="J572" s="147"/>
      <c r="K572" s="147"/>
      <c r="L572" s="147"/>
      <c r="M572" s="147"/>
      <c r="N572" s="147"/>
      <c r="O572" s="147"/>
      <c r="P572" s="56"/>
      <c r="Q572" s="20"/>
      <c r="R572" s="24"/>
    </row>
    <row r="573" spans="2:18" x14ac:dyDescent="0.3">
      <c r="B573" s="148" t="s">
        <v>176</v>
      </c>
      <c r="C573" s="148"/>
      <c r="D573" s="148"/>
      <c r="E573" s="148"/>
      <c r="F573" s="148"/>
      <c r="G573" s="148"/>
      <c r="H573" s="148"/>
      <c r="I573" s="148"/>
      <c r="J573" s="148"/>
      <c r="K573" s="148"/>
      <c r="L573" s="148"/>
      <c r="M573" s="148"/>
      <c r="N573" s="148"/>
      <c r="O573" s="148"/>
      <c r="P573" s="29"/>
    </row>
    <row r="574" spans="2:18" x14ac:dyDescent="0.3">
      <c r="B574" s="22" t="str">
        <f t="shared" ref="B574:P577" si="111">IFERROR(VLOOKUP($B$573,$218:$342,MATCH($R574&amp;"/"&amp;B$347,$216:$216,0),FALSE),"")</f>
        <v/>
      </c>
      <c r="C574" s="22" t="str">
        <f t="shared" si="111"/>
        <v/>
      </c>
      <c r="D574" s="22" t="str">
        <f t="shared" si="111"/>
        <v/>
      </c>
      <c r="E574" s="22" t="str">
        <f t="shared" si="111"/>
        <v/>
      </c>
      <c r="F574" s="22" t="str">
        <f t="shared" si="111"/>
        <v/>
      </c>
      <c r="G574" s="22" t="str">
        <f t="shared" si="111"/>
        <v/>
      </c>
      <c r="H574" s="22" t="str">
        <f t="shared" si="111"/>
        <v/>
      </c>
      <c r="I574" s="22" t="str">
        <f t="shared" si="111"/>
        <v/>
      </c>
      <c r="J574" s="22" t="str">
        <f t="shared" si="111"/>
        <v/>
      </c>
      <c r="K574" s="22" t="str">
        <f t="shared" si="111"/>
        <v/>
      </c>
      <c r="L574" s="22" t="str">
        <f t="shared" si="111"/>
        <v/>
      </c>
      <c r="M574" s="22" t="str">
        <f t="shared" si="111"/>
        <v/>
      </c>
      <c r="N574" s="23">
        <f t="shared" si="111"/>
        <v>-42187</v>
      </c>
      <c r="O574" s="23">
        <f t="shared" si="111"/>
        <v>-19493</v>
      </c>
      <c r="P574" s="23">
        <f t="shared" si="111"/>
        <v>-9164</v>
      </c>
      <c r="Q574" s="20"/>
      <c r="R574" s="24" t="s">
        <v>198</v>
      </c>
    </row>
    <row r="575" spans="2:18" x14ac:dyDescent="0.3">
      <c r="B575" s="22" t="str">
        <f t="shared" si="111"/>
        <v/>
      </c>
      <c r="C575" s="22" t="str">
        <f t="shared" si="111"/>
        <v/>
      </c>
      <c r="D575" s="22" t="str">
        <f t="shared" si="111"/>
        <v/>
      </c>
      <c r="E575" s="22" t="str">
        <f t="shared" si="111"/>
        <v/>
      </c>
      <c r="F575" s="22" t="str">
        <f t="shared" si="111"/>
        <v/>
      </c>
      <c r="G575" s="22" t="str">
        <f t="shared" si="111"/>
        <v/>
      </c>
      <c r="H575" s="22" t="str">
        <f t="shared" si="111"/>
        <v/>
      </c>
      <c r="I575" s="22" t="str">
        <f t="shared" si="111"/>
        <v/>
      </c>
      <c r="J575" s="22" t="str">
        <f t="shared" si="111"/>
        <v/>
      </c>
      <c r="K575" s="22" t="str">
        <f t="shared" si="111"/>
        <v/>
      </c>
      <c r="L575" s="22" t="str">
        <f t="shared" si="111"/>
        <v/>
      </c>
      <c r="M575" s="22" t="str">
        <f t="shared" si="111"/>
        <v/>
      </c>
      <c r="N575" s="23">
        <f t="shared" si="111"/>
        <v>-52216.81</v>
      </c>
      <c r="O575" s="23">
        <f t="shared" si="111"/>
        <v>-101068</v>
      </c>
      <c r="P575" s="23">
        <f t="shared" si="111"/>
        <v>-16151</v>
      </c>
      <c r="Q575" s="20"/>
      <c r="R575" s="24" t="s">
        <v>199</v>
      </c>
    </row>
    <row r="576" spans="2:18" x14ac:dyDescent="0.3">
      <c r="B576" s="22" t="str">
        <f t="shared" si="111"/>
        <v/>
      </c>
      <c r="C576" s="22" t="str">
        <f t="shared" si="111"/>
        <v/>
      </c>
      <c r="D576" s="22" t="str">
        <f t="shared" si="111"/>
        <v/>
      </c>
      <c r="E576" s="22" t="str">
        <f t="shared" si="111"/>
        <v/>
      </c>
      <c r="F576" s="22" t="str">
        <f t="shared" si="111"/>
        <v/>
      </c>
      <c r="G576" s="22" t="str">
        <f t="shared" si="111"/>
        <v/>
      </c>
      <c r="H576" s="22" t="str">
        <f t="shared" si="111"/>
        <v/>
      </c>
      <c r="I576" s="22" t="str">
        <f t="shared" si="111"/>
        <v/>
      </c>
      <c r="J576" s="22" t="str">
        <f t="shared" si="111"/>
        <v/>
      </c>
      <c r="K576" s="22" t="str">
        <f t="shared" si="111"/>
        <v/>
      </c>
      <c r="L576" s="22" t="str">
        <f t="shared" si="111"/>
        <v/>
      </c>
      <c r="M576" s="22">
        <f t="shared" si="111"/>
        <v>-71369.679999999993</v>
      </c>
      <c r="N576" s="23">
        <f t="shared" si="111"/>
        <v>-61408</v>
      </c>
      <c r="O576" s="23">
        <f t="shared" si="111"/>
        <v>-115191</v>
      </c>
      <c r="P576" s="23">
        <f t="shared" si="111"/>
        <v>-38585</v>
      </c>
      <c r="Q576" s="20"/>
      <c r="R576" s="24" t="s">
        <v>200</v>
      </c>
    </row>
    <row r="577" spans="2:18" x14ac:dyDescent="0.3">
      <c r="B577" s="22" t="str">
        <f t="shared" si="111"/>
        <v/>
      </c>
      <c r="C577" s="22" t="str">
        <f t="shared" si="111"/>
        <v/>
      </c>
      <c r="D577" s="22" t="str">
        <f t="shared" si="111"/>
        <v/>
      </c>
      <c r="E577" s="22" t="str">
        <f t="shared" si="111"/>
        <v/>
      </c>
      <c r="F577" s="22" t="str">
        <f t="shared" si="111"/>
        <v/>
      </c>
      <c r="G577" s="22" t="str">
        <f t="shared" si="111"/>
        <v/>
      </c>
      <c r="H577" s="22" t="str">
        <f t="shared" si="111"/>
        <v/>
      </c>
      <c r="I577" s="22" t="str">
        <f t="shared" si="111"/>
        <v/>
      </c>
      <c r="J577" s="22" t="str">
        <f t="shared" si="111"/>
        <v/>
      </c>
      <c r="K577" s="22" t="str">
        <f t="shared" si="111"/>
        <v/>
      </c>
      <c r="L577" s="22">
        <f t="shared" si="111"/>
        <v>-81631.41</v>
      </c>
      <c r="M577" s="22">
        <f t="shared" si="111"/>
        <v>-91004.31</v>
      </c>
      <c r="N577" s="23">
        <f t="shared" si="111"/>
        <v>-85977</v>
      </c>
      <c r="O577" s="23">
        <f t="shared" si="111"/>
        <v>-184833</v>
      </c>
      <c r="P577" s="23">
        <f t="shared" si="111"/>
        <v>-88098</v>
      </c>
      <c r="Q577" s="20"/>
      <c r="R577" s="24" t="s">
        <v>201</v>
      </c>
    </row>
    <row r="578" spans="2:18" x14ac:dyDescent="0.3">
      <c r="B578" s="149" t="s">
        <v>179</v>
      </c>
      <c r="C578" s="149"/>
      <c r="D578" s="149"/>
      <c r="E578" s="149"/>
      <c r="F578" s="149"/>
      <c r="G578" s="149"/>
      <c r="H578" s="149"/>
      <c r="I578" s="149"/>
      <c r="J578" s="149"/>
      <c r="K578" s="149"/>
      <c r="L578" s="149"/>
      <c r="M578" s="149"/>
      <c r="N578" s="149"/>
      <c r="O578" s="149"/>
      <c r="P578" s="52"/>
    </row>
    <row r="579" spans="2:18" x14ac:dyDescent="0.3">
      <c r="B579" s="22" t="str">
        <f t="shared" ref="B579:P582" si="112">IFERROR(VLOOKUP($B$578,$218:$342,MATCH($R579&amp;"/"&amp;B$347,$216:$216,0),FALSE),"")</f>
        <v/>
      </c>
      <c r="C579" s="22" t="str">
        <f t="shared" si="112"/>
        <v/>
      </c>
      <c r="D579" s="22" t="str">
        <f t="shared" si="112"/>
        <v/>
      </c>
      <c r="E579" s="22" t="str">
        <f t="shared" si="112"/>
        <v/>
      </c>
      <c r="F579" s="22" t="str">
        <f t="shared" si="112"/>
        <v/>
      </c>
      <c r="G579" s="22" t="str">
        <f t="shared" si="112"/>
        <v/>
      </c>
      <c r="H579" s="22" t="str">
        <f t="shared" si="112"/>
        <v/>
      </c>
      <c r="I579" s="22" t="str">
        <f t="shared" si="112"/>
        <v/>
      </c>
      <c r="J579" s="22" t="str">
        <f t="shared" si="112"/>
        <v/>
      </c>
      <c r="K579" s="22" t="str">
        <f t="shared" si="112"/>
        <v/>
      </c>
      <c r="L579" s="22" t="str">
        <f t="shared" si="112"/>
        <v/>
      </c>
      <c r="M579" s="22" t="str">
        <f t="shared" si="112"/>
        <v/>
      </c>
      <c r="N579" s="23">
        <f t="shared" si="112"/>
        <v>-42187</v>
      </c>
      <c r="O579" s="23">
        <f t="shared" si="112"/>
        <v>-19493</v>
      </c>
      <c r="P579" s="23">
        <f t="shared" si="112"/>
        <v>-9164</v>
      </c>
      <c r="Q579" s="20"/>
      <c r="R579" s="24" t="s">
        <v>198</v>
      </c>
    </row>
    <row r="580" spans="2:18" x14ac:dyDescent="0.3">
      <c r="B580" s="22" t="str">
        <f t="shared" si="112"/>
        <v/>
      </c>
      <c r="C580" s="22" t="str">
        <f t="shared" si="112"/>
        <v/>
      </c>
      <c r="D580" s="22" t="str">
        <f t="shared" si="112"/>
        <v/>
      </c>
      <c r="E580" s="22" t="str">
        <f t="shared" si="112"/>
        <v/>
      </c>
      <c r="F580" s="22" t="str">
        <f t="shared" si="112"/>
        <v/>
      </c>
      <c r="G580" s="22" t="str">
        <f t="shared" si="112"/>
        <v/>
      </c>
      <c r="H580" s="22" t="str">
        <f t="shared" si="112"/>
        <v/>
      </c>
      <c r="I580" s="22" t="str">
        <f t="shared" si="112"/>
        <v/>
      </c>
      <c r="J580" s="22" t="str">
        <f t="shared" si="112"/>
        <v/>
      </c>
      <c r="K580" s="22" t="str">
        <f t="shared" si="112"/>
        <v/>
      </c>
      <c r="L580" s="22" t="str">
        <f t="shared" si="112"/>
        <v/>
      </c>
      <c r="M580" s="22" t="str">
        <f t="shared" si="112"/>
        <v/>
      </c>
      <c r="N580" s="23">
        <f t="shared" si="112"/>
        <v>-52216.81</v>
      </c>
      <c r="O580" s="23">
        <f t="shared" si="112"/>
        <v>-101068</v>
      </c>
      <c r="P580" s="23">
        <f t="shared" si="112"/>
        <v>-16151</v>
      </c>
      <c r="Q580" s="20"/>
      <c r="R580" s="24" t="s">
        <v>199</v>
      </c>
    </row>
    <row r="581" spans="2:18" x14ac:dyDescent="0.3">
      <c r="B581" s="22" t="str">
        <f t="shared" si="112"/>
        <v/>
      </c>
      <c r="C581" s="22" t="str">
        <f t="shared" si="112"/>
        <v/>
      </c>
      <c r="D581" s="22" t="str">
        <f t="shared" si="112"/>
        <v/>
      </c>
      <c r="E581" s="22" t="str">
        <f t="shared" si="112"/>
        <v/>
      </c>
      <c r="F581" s="22" t="str">
        <f t="shared" si="112"/>
        <v/>
      </c>
      <c r="G581" s="22" t="str">
        <f t="shared" si="112"/>
        <v/>
      </c>
      <c r="H581" s="22" t="str">
        <f t="shared" si="112"/>
        <v/>
      </c>
      <c r="I581" s="22" t="str">
        <f t="shared" si="112"/>
        <v/>
      </c>
      <c r="J581" s="22" t="str">
        <f t="shared" si="112"/>
        <v/>
      </c>
      <c r="K581" s="22" t="str">
        <f t="shared" si="112"/>
        <v/>
      </c>
      <c r="L581" s="22" t="str">
        <f t="shared" si="112"/>
        <v/>
      </c>
      <c r="M581" s="22">
        <f t="shared" si="112"/>
        <v>-5652480.9199999999</v>
      </c>
      <c r="N581" s="23">
        <f t="shared" si="112"/>
        <v>-56682</v>
      </c>
      <c r="O581" s="23">
        <f t="shared" si="112"/>
        <v>-115095</v>
      </c>
      <c r="P581" s="23">
        <f t="shared" si="112"/>
        <v>-38477</v>
      </c>
      <c r="Q581" s="20"/>
      <c r="R581" s="24" t="s">
        <v>200</v>
      </c>
    </row>
    <row r="582" spans="2:18" x14ac:dyDescent="0.3">
      <c r="B582" s="22" t="str">
        <f t="shared" si="112"/>
        <v/>
      </c>
      <c r="C582" s="22" t="str">
        <f t="shared" si="112"/>
        <v/>
      </c>
      <c r="D582" s="22" t="str">
        <f t="shared" si="112"/>
        <v/>
      </c>
      <c r="E582" s="22" t="str">
        <f t="shared" si="112"/>
        <v/>
      </c>
      <c r="F582" s="22" t="str">
        <f t="shared" si="112"/>
        <v/>
      </c>
      <c r="G582" s="22" t="str">
        <f t="shared" si="112"/>
        <v/>
      </c>
      <c r="H582" s="22" t="str">
        <f t="shared" si="112"/>
        <v/>
      </c>
      <c r="I582" s="22" t="str">
        <f t="shared" si="112"/>
        <v/>
      </c>
      <c r="J582" s="22" t="str">
        <f t="shared" si="112"/>
        <v/>
      </c>
      <c r="K582" s="22" t="str">
        <f t="shared" si="112"/>
        <v/>
      </c>
      <c r="L582" s="22">
        <f t="shared" si="112"/>
        <v>-60926.080000000002</v>
      </c>
      <c r="M582" s="22">
        <f t="shared" si="112"/>
        <v>-50283.46</v>
      </c>
      <c r="N582" s="23">
        <f t="shared" si="112"/>
        <v>-80691</v>
      </c>
      <c r="O582" s="23">
        <f t="shared" si="112"/>
        <v>-168244</v>
      </c>
      <c r="P582" s="23">
        <f t="shared" si="112"/>
        <v>-85484</v>
      </c>
      <c r="Q582" s="20"/>
      <c r="R582" s="24" t="s">
        <v>201</v>
      </c>
    </row>
    <row r="583" spans="2:18" x14ac:dyDescent="0.3">
      <c r="B583" s="146" t="s">
        <v>190</v>
      </c>
      <c r="C583" s="146"/>
      <c r="D583" s="146"/>
      <c r="E583" s="146"/>
      <c r="F583" s="146"/>
      <c r="G583" s="146"/>
      <c r="H583" s="146"/>
      <c r="I583" s="146"/>
      <c r="J583" s="146"/>
      <c r="K583" s="146"/>
      <c r="L583" s="146"/>
      <c r="M583" s="146"/>
      <c r="N583" s="146"/>
      <c r="O583" s="146"/>
      <c r="P583" s="32"/>
    </row>
    <row r="584" spans="2:18" x14ac:dyDescent="0.3">
      <c r="B584" s="22" t="str">
        <f t="shared" ref="B584:P587" si="113">IFERROR(VLOOKUP($B$583,$218:$342,MATCH($R584&amp;"/"&amp;B$347,$216:$216,0),FALSE),"")</f>
        <v/>
      </c>
      <c r="C584" s="22" t="str">
        <f t="shared" si="113"/>
        <v/>
      </c>
      <c r="D584" s="22" t="str">
        <f t="shared" si="113"/>
        <v/>
      </c>
      <c r="E584" s="22" t="str">
        <f t="shared" si="113"/>
        <v/>
      </c>
      <c r="F584" s="22" t="str">
        <f t="shared" si="113"/>
        <v/>
      </c>
      <c r="G584" s="22" t="str">
        <f t="shared" si="113"/>
        <v/>
      </c>
      <c r="H584" s="22" t="str">
        <f t="shared" si="113"/>
        <v/>
      </c>
      <c r="I584" s="22" t="str">
        <f t="shared" si="113"/>
        <v/>
      </c>
      <c r="J584" s="22" t="str">
        <f t="shared" si="113"/>
        <v/>
      </c>
      <c r="K584" s="22" t="str">
        <f t="shared" si="113"/>
        <v/>
      </c>
      <c r="L584" s="22" t="str">
        <f t="shared" si="113"/>
        <v/>
      </c>
      <c r="M584" s="22" t="str">
        <f t="shared" si="113"/>
        <v/>
      </c>
      <c r="N584" s="22">
        <f t="shared" si="113"/>
        <v>751877</v>
      </c>
      <c r="O584" s="22">
        <f t="shared" si="113"/>
        <v>-7698702</v>
      </c>
      <c r="P584" s="22">
        <f t="shared" si="113"/>
        <v>-2295623</v>
      </c>
      <c r="Q584" s="20"/>
      <c r="R584" s="24" t="s">
        <v>198</v>
      </c>
    </row>
    <row r="585" spans="2:18" x14ac:dyDescent="0.3">
      <c r="B585" s="22" t="str">
        <f t="shared" si="113"/>
        <v/>
      </c>
      <c r="C585" s="22" t="str">
        <f t="shared" si="113"/>
        <v/>
      </c>
      <c r="D585" s="22" t="str">
        <f t="shared" si="113"/>
        <v/>
      </c>
      <c r="E585" s="22" t="str">
        <f t="shared" si="113"/>
        <v/>
      </c>
      <c r="F585" s="22" t="str">
        <f t="shared" si="113"/>
        <v/>
      </c>
      <c r="G585" s="22" t="str">
        <f t="shared" si="113"/>
        <v/>
      </c>
      <c r="H585" s="22" t="str">
        <f t="shared" si="113"/>
        <v/>
      </c>
      <c r="I585" s="22" t="str">
        <f t="shared" si="113"/>
        <v/>
      </c>
      <c r="J585" s="22" t="str">
        <f t="shared" si="113"/>
        <v/>
      </c>
      <c r="K585" s="22" t="str">
        <f t="shared" si="113"/>
        <v/>
      </c>
      <c r="L585" s="22" t="str">
        <f t="shared" si="113"/>
        <v/>
      </c>
      <c r="M585" s="22" t="str">
        <f t="shared" si="113"/>
        <v/>
      </c>
      <c r="N585" s="22">
        <f t="shared" si="113"/>
        <v>623594.73</v>
      </c>
      <c r="O585" s="22">
        <f t="shared" si="113"/>
        <v>-5772861</v>
      </c>
      <c r="P585" s="22">
        <f t="shared" si="113"/>
        <v>-2175099</v>
      </c>
      <c r="Q585" s="20"/>
      <c r="R585" s="24" t="s">
        <v>199</v>
      </c>
    </row>
    <row r="586" spans="2:18" x14ac:dyDescent="0.3">
      <c r="B586" s="22" t="str">
        <f t="shared" si="113"/>
        <v/>
      </c>
      <c r="C586" s="22" t="str">
        <f t="shared" si="113"/>
        <v/>
      </c>
      <c r="D586" s="22" t="str">
        <f t="shared" si="113"/>
        <v/>
      </c>
      <c r="E586" s="22" t="str">
        <f t="shared" si="113"/>
        <v/>
      </c>
      <c r="F586" s="22" t="str">
        <f t="shared" si="113"/>
        <v/>
      </c>
      <c r="G586" s="22" t="str">
        <f t="shared" si="113"/>
        <v/>
      </c>
      <c r="H586" s="22" t="str">
        <f t="shared" si="113"/>
        <v/>
      </c>
      <c r="I586" s="22" t="str">
        <f t="shared" si="113"/>
        <v/>
      </c>
      <c r="J586" s="22" t="str">
        <f t="shared" si="113"/>
        <v/>
      </c>
      <c r="K586" s="22" t="str">
        <f t="shared" si="113"/>
        <v/>
      </c>
      <c r="L586" s="22" t="str">
        <f t="shared" si="113"/>
        <v/>
      </c>
      <c r="M586" s="22">
        <f t="shared" si="113"/>
        <v>9453206.8200000003</v>
      </c>
      <c r="N586" s="22">
        <f t="shared" si="113"/>
        <v>129591</v>
      </c>
      <c r="O586" s="22">
        <f t="shared" si="113"/>
        <v>-9600872</v>
      </c>
      <c r="P586" s="22">
        <f t="shared" si="113"/>
        <v>325214</v>
      </c>
      <c r="Q586" s="20"/>
      <c r="R586" s="24" t="s">
        <v>200</v>
      </c>
    </row>
    <row r="587" spans="2:18" x14ac:dyDescent="0.3">
      <c r="B587" s="22" t="str">
        <f t="shared" si="113"/>
        <v/>
      </c>
      <c r="C587" s="22" t="str">
        <f t="shared" si="113"/>
        <v/>
      </c>
      <c r="D587" s="22" t="str">
        <f t="shared" si="113"/>
        <v/>
      </c>
      <c r="E587" s="22" t="str">
        <f t="shared" si="113"/>
        <v/>
      </c>
      <c r="F587" s="22" t="str">
        <f t="shared" si="113"/>
        <v/>
      </c>
      <c r="G587" s="22" t="str">
        <f t="shared" si="113"/>
        <v/>
      </c>
      <c r="H587" s="22" t="str">
        <f t="shared" si="113"/>
        <v/>
      </c>
      <c r="I587" s="22" t="str">
        <f t="shared" si="113"/>
        <v/>
      </c>
      <c r="J587" s="22" t="str">
        <f t="shared" si="113"/>
        <v/>
      </c>
      <c r="K587" s="22" t="str">
        <f t="shared" si="113"/>
        <v/>
      </c>
      <c r="L587" s="22">
        <f t="shared" si="113"/>
        <v>-8242990.3399999999</v>
      </c>
      <c r="M587" s="22">
        <f t="shared" si="113"/>
        <v>1592544.2</v>
      </c>
      <c r="N587" s="22">
        <f t="shared" si="113"/>
        <v>6378343</v>
      </c>
      <c r="O587" s="22">
        <f t="shared" si="113"/>
        <v>-9459763</v>
      </c>
      <c r="P587" s="22">
        <f t="shared" si="113"/>
        <v>2495928</v>
      </c>
      <c r="Q587" s="20"/>
      <c r="R587" s="24" t="s">
        <v>201</v>
      </c>
    </row>
    <row r="588" spans="2:18" x14ac:dyDescent="0.3">
      <c r="B588" s="140" t="s">
        <v>230</v>
      </c>
      <c r="C588" s="140"/>
      <c r="D588" s="140"/>
      <c r="E588" s="140"/>
      <c r="F588" s="140"/>
      <c r="G588" s="140"/>
      <c r="H588" s="140"/>
      <c r="I588" s="140"/>
      <c r="J588" s="140"/>
      <c r="K588" s="140"/>
      <c r="L588" s="140"/>
      <c r="M588" s="140"/>
      <c r="N588" s="140"/>
      <c r="O588" s="140"/>
      <c r="P588" s="57"/>
    </row>
    <row r="589" spans="2:18" x14ac:dyDescent="0.3">
      <c r="B589" s="22" t="str">
        <f t="shared" ref="B589:P592" si="114">IFERROR(VLOOKUP($B$588,$218:$342,MATCH($R589&amp;"/"&amp;B$347,$216:$216,0),FALSE),"")</f>
        <v/>
      </c>
      <c r="C589" s="22" t="str">
        <f t="shared" si="114"/>
        <v/>
      </c>
      <c r="D589" s="22" t="str">
        <f t="shared" si="114"/>
        <v/>
      </c>
      <c r="E589" s="22" t="str">
        <f t="shared" si="114"/>
        <v/>
      </c>
      <c r="F589" s="22" t="str">
        <f t="shared" si="114"/>
        <v/>
      </c>
      <c r="G589" s="22" t="str">
        <f t="shared" si="114"/>
        <v/>
      </c>
      <c r="H589" s="22" t="str">
        <f t="shared" si="114"/>
        <v/>
      </c>
      <c r="I589" s="22" t="str">
        <f t="shared" si="114"/>
        <v/>
      </c>
      <c r="J589" s="22" t="str">
        <f t="shared" si="114"/>
        <v/>
      </c>
      <c r="K589" s="22" t="str">
        <f t="shared" si="114"/>
        <v/>
      </c>
      <c r="L589" s="22" t="str">
        <f t="shared" si="114"/>
        <v/>
      </c>
      <c r="M589" s="22" t="str">
        <f t="shared" si="114"/>
        <v/>
      </c>
      <c r="N589" s="23" t="str">
        <f t="shared" si="114"/>
        <v/>
      </c>
      <c r="O589" s="23" t="str">
        <f t="shared" si="114"/>
        <v/>
      </c>
      <c r="P589" s="23" t="str">
        <f t="shared" si="114"/>
        <v/>
      </c>
      <c r="Q589" s="20"/>
      <c r="R589" s="24" t="s">
        <v>198</v>
      </c>
    </row>
    <row r="590" spans="2:18" x14ac:dyDescent="0.3">
      <c r="B590" s="22" t="str">
        <f t="shared" si="114"/>
        <v/>
      </c>
      <c r="C590" s="22" t="str">
        <f t="shared" si="114"/>
        <v/>
      </c>
      <c r="D590" s="22" t="str">
        <f t="shared" si="114"/>
        <v/>
      </c>
      <c r="E590" s="22" t="str">
        <f t="shared" si="114"/>
        <v/>
      </c>
      <c r="F590" s="22" t="str">
        <f t="shared" si="114"/>
        <v/>
      </c>
      <c r="G590" s="22" t="str">
        <f t="shared" si="114"/>
        <v/>
      </c>
      <c r="H590" s="22" t="str">
        <f t="shared" si="114"/>
        <v/>
      </c>
      <c r="I590" s="22" t="str">
        <f t="shared" si="114"/>
        <v/>
      </c>
      <c r="J590" s="22" t="str">
        <f t="shared" si="114"/>
        <v/>
      </c>
      <c r="K590" s="22" t="str">
        <f t="shared" si="114"/>
        <v/>
      </c>
      <c r="L590" s="22" t="str">
        <f t="shared" si="114"/>
        <v/>
      </c>
      <c r="M590" s="22" t="str">
        <f t="shared" si="114"/>
        <v/>
      </c>
      <c r="N590" s="23" t="str">
        <f t="shared" si="114"/>
        <v/>
      </c>
      <c r="O590" s="23" t="str">
        <f t="shared" si="114"/>
        <v/>
      </c>
      <c r="P590" s="23" t="str">
        <f t="shared" si="114"/>
        <v/>
      </c>
      <c r="Q590" s="20"/>
      <c r="R590" s="24" t="s">
        <v>199</v>
      </c>
    </row>
    <row r="591" spans="2:18" x14ac:dyDescent="0.3">
      <c r="B591" s="22" t="str">
        <f t="shared" si="114"/>
        <v/>
      </c>
      <c r="C591" s="22" t="str">
        <f t="shared" si="114"/>
        <v/>
      </c>
      <c r="D591" s="22" t="str">
        <f t="shared" si="114"/>
        <v/>
      </c>
      <c r="E591" s="22" t="str">
        <f t="shared" si="114"/>
        <v/>
      </c>
      <c r="F591" s="22" t="str">
        <f t="shared" si="114"/>
        <v/>
      </c>
      <c r="G591" s="22" t="str">
        <f t="shared" si="114"/>
        <v/>
      </c>
      <c r="H591" s="22" t="str">
        <f t="shared" si="114"/>
        <v/>
      </c>
      <c r="I591" s="22" t="str">
        <f t="shared" si="114"/>
        <v/>
      </c>
      <c r="J591" s="22" t="str">
        <f t="shared" si="114"/>
        <v/>
      </c>
      <c r="K591" s="22" t="str">
        <f t="shared" si="114"/>
        <v/>
      </c>
      <c r="L591" s="22" t="str">
        <f t="shared" si="114"/>
        <v/>
      </c>
      <c r="M591" s="22" t="str">
        <f t="shared" si="114"/>
        <v/>
      </c>
      <c r="N591" s="23" t="str">
        <f t="shared" si="114"/>
        <v/>
      </c>
      <c r="O591" s="23" t="str">
        <f t="shared" si="114"/>
        <v/>
      </c>
      <c r="P591" s="23" t="str">
        <f t="shared" si="114"/>
        <v/>
      </c>
      <c r="Q591" s="20"/>
      <c r="R591" s="24" t="s">
        <v>200</v>
      </c>
    </row>
    <row r="592" spans="2:18" x14ac:dyDescent="0.3">
      <c r="B592" s="22" t="str">
        <f t="shared" si="114"/>
        <v/>
      </c>
      <c r="C592" s="22" t="str">
        <f t="shared" si="114"/>
        <v/>
      </c>
      <c r="D592" s="22" t="str">
        <f t="shared" si="114"/>
        <v/>
      </c>
      <c r="E592" s="22" t="str">
        <f t="shared" si="114"/>
        <v/>
      </c>
      <c r="F592" s="22" t="str">
        <f t="shared" si="114"/>
        <v/>
      </c>
      <c r="G592" s="22" t="str">
        <f t="shared" si="114"/>
        <v/>
      </c>
      <c r="H592" s="22" t="str">
        <f t="shared" si="114"/>
        <v/>
      </c>
      <c r="I592" s="22" t="str">
        <f t="shared" si="114"/>
        <v/>
      </c>
      <c r="J592" s="22" t="str">
        <f t="shared" si="114"/>
        <v/>
      </c>
      <c r="K592" s="22" t="str">
        <f t="shared" si="114"/>
        <v/>
      </c>
      <c r="L592" s="22" t="str">
        <f t="shared" si="114"/>
        <v/>
      </c>
      <c r="M592" s="22" t="str">
        <f t="shared" si="114"/>
        <v/>
      </c>
      <c r="N592" s="23" t="str">
        <f t="shared" si="114"/>
        <v/>
      </c>
      <c r="O592" s="23" t="str">
        <f t="shared" si="114"/>
        <v/>
      </c>
      <c r="P592" s="23" t="str">
        <f t="shared" si="114"/>
        <v/>
      </c>
      <c r="Q592" s="20"/>
      <c r="R592" s="24" t="s">
        <v>201</v>
      </c>
    </row>
    <row r="593" spans="2:18" x14ac:dyDescent="0.3">
      <c r="B593" s="141" t="s">
        <v>231</v>
      </c>
      <c r="C593" s="141"/>
      <c r="D593" s="141"/>
      <c r="E593" s="141"/>
      <c r="F593" s="141"/>
      <c r="G593" s="141"/>
      <c r="H593" s="141"/>
      <c r="I593" s="141"/>
      <c r="J593" s="141"/>
      <c r="K593" s="141"/>
      <c r="L593" s="141"/>
      <c r="M593" s="141"/>
      <c r="N593" s="141"/>
      <c r="O593" s="141"/>
      <c r="P593" s="58"/>
      <c r="Q593" s="59"/>
      <c r="R593" s="60"/>
    </row>
    <row r="594" spans="2:18" x14ac:dyDescent="0.3">
      <c r="B594" s="142" t="s">
        <v>232</v>
      </c>
      <c r="C594" s="142"/>
      <c r="D594" s="142"/>
      <c r="E594" s="142"/>
      <c r="F594" s="142"/>
      <c r="G594" s="142"/>
      <c r="H594" s="142"/>
      <c r="I594" s="142"/>
      <c r="J594" s="142"/>
      <c r="K594" s="142"/>
      <c r="L594" s="142"/>
      <c r="M594" s="142"/>
      <c r="N594" s="142"/>
      <c r="O594" s="142"/>
      <c r="P594" s="61"/>
      <c r="Q594" s="59"/>
      <c r="R594" s="60"/>
    </row>
    <row r="595" spans="2:18" x14ac:dyDescent="0.3">
      <c r="B595" s="62" t="e">
        <f t="shared" ref="B595:N595" si="115">B551/B401</f>
        <v>#VALUE!</v>
      </c>
      <c r="C595" s="62" t="e">
        <f t="shared" si="115"/>
        <v>#VALUE!</v>
      </c>
      <c r="D595" s="62" t="e">
        <f t="shared" si="115"/>
        <v>#VALUE!</v>
      </c>
      <c r="E595" s="62" t="e">
        <f t="shared" si="115"/>
        <v>#VALUE!</v>
      </c>
      <c r="F595" s="62" t="e">
        <f t="shared" si="115"/>
        <v>#VALUE!</v>
      </c>
      <c r="G595" s="62" t="e">
        <f t="shared" si="115"/>
        <v>#VALUE!</v>
      </c>
      <c r="H595" s="62" t="e">
        <f t="shared" si="115"/>
        <v>#VALUE!</v>
      </c>
      <c r="I595" s="62" t="e">
        <f t="shared" si="115"/>
        <v>#VALUE!</v>
      </c>
      <c r="J595" s="62" t="e">
        <f t="shared" si="115"/>
        <v>#VALUE!</v>
      </c>
      <c r="K595" s="62" t="e">
        <f t="shared" si="115"/>
        <v>#VALUE!</v>
      </c>
      <c r="L595" s="62">
        <f t="shared" si="115"/>
        <v>1.2080537700891682E-2</v>
      </c>
      <c r="M595" s="62">
        <f t="shared" si="115"/>
        <v>2.2008323665763649E-2</v>
      </c>
      <c r="N595" s="62">
        <f t="shared" si="115"/>
        <v>1.3936754479870061E-2</v>
      </c>
      <c r="O595" s="62">
        <f>O551/O401</f>
        <v>2.0652361953136026E-2</v>
      </c>
      <c r="P595" s="62">
        <f>P551/P401</f>
        <v>2.0517079788488005E-2</v>
      </c>
      <c r="Q595" s="20"/>
      <c r="R595" s="60" t="s">
        <v>233</v>
      </c>
    </row>
    <row r="596" spans="2:18" x14ac:dyDescent="0.3">
      <c r="B596" s="63" t="e">
        <f t="shared" ref="B596:N596" si="116">B551/B438</f>
        <v>#VALUE!</v>
      </c>
      <c r="C596" s="63" t="e">
        <f t="shared" si="116"/>
        <v>#VALUE!</v>
      </c>
      <c r="D596" s="63" t="e">
        <f t="shared" si="116"/>
        <v>#VALUE!</v>
      </c>
      <c r="E596" s="63" t="e">
        <f t="shared" si="116"/>
        <v>#VALUE!</v>
      </c>
      <c r="F596" s="63" t="e">
        <f t="shared" si="116"/>
        <v>#VALUE!</v>
      </c>
      <c r="G596" s="63" t="e">
        <f t="shared" si="116"/>
        <v>#VALUE!</v>
      </c>
      <c r="H596" s="63" t="e">
        <f t="shared" si="116"/>
        <v>#VALUE!</v>
      </c>
      <c r="I596" s="63" t="e">
        <f t="shared" si="116"/>
        <v>#VALUE!</v>
      </c>
      <c r="J596" s="63" t="e">
        <f t="shared" si="116"/>
        <v>#VALUE!</v>
      </c>
      <c r="K596" s="63" t="e">
        <f t="shared" si="116"/>
        <v>#VALUE!</v>
      </c>
      <c r="L596" s="63">
        <f t="shared" si="116"/>
        <v>3.1076147444949187E-2</v>
      </c>
      <c r="M596" s="63">
        <f t="shared" si="116"/>
        <v>6.8751097741005129E-2</v>
      </c>
      <c r="N596" s="63">
        <f t="shared" si="116"/>
        <v>4.4037142779967182E-2</v>
      </c>
      <c r="O596" s="63">
        <f>O551/O438</f>
        <v>6.08157875582684E-2</v>
      </c>
      <c r="P596" s="63">
        <f>P551/P438</f>
        <v>6.2340099407397022E-2</v>
      </c>
      <c r="Q596" s="20"/>
      <c r="R596" s="60" t="s">
        <v>234</v>
      </c>
    </row>
    <row r="597" spans="2:18" x14ac:dyDescent="0.3">
      <c r="B597" s="142" t="s">
        <v>235</v>
      </c>
      <c r="C597" s="142"/>
      <c r="D597" s="142"/>
      <c r="E597" s="142"/>
      <c r="F597" s="142"/>
      <c r="G597" s="142"/>
      <c r="H597" s="142"/>
      <c r="I597" s="142"/>
      <c r="J597" s="142"/>
      <c r="K597" s="142"/>
      <c r="L597" s="142"/>
      <c r="M597" s="142"/>
      <c r="N597" s="142"/>
      <c r="O597" s="142"/>
      <c r="P597" s="61"/>
      <c r="Q597" s="59"/>
      <c r="R597" s="60"/>
    </row>
    <row r="598" spans="2:18" x14ac:dyDescent="0.3">
      <c r="B598" s="64" t="e">
        <f t="shared" ref="B598:N598" si="117">B419/B438</f>
        <v>#VALUE!</v>
      </c>
      <c r="C598" s="64" t="e">
        <f t="shared" si="117"/>
        <v>#VALUE!</v>
      </c>
      <c r="D598" s="64" t="e">
        <f t="shared" si="117"/>
        <v>#VALUE!</v>
      </c>
      <c r="E598" s="64" t="e">
        <f t="shared" si="117"/>
        <v>#VALUE!</v>
      </c>
      <c r="F598" s="64" t="e">
        <f t="shared" si="117"/>
        <v>#VALUE!</v>
      </c>
      <c r="G598" s="64" t="e">
        <f t="shared" si="117"/>
        <v>#VALUE!</v>
      </c>
      <c r="H598" s="64" t="e">
        <f t="shared" si="117"/>
        <v>#VALUE!</v>
      </c>
      <c r="I598" s="64" t="e">
        <f t="shared" si="117"/>
        <v>#VALUE!</v>
      </c>
      <c r="J598" s="64" t="e">
        <f t="shared" si="117"/>
        <v>#VALUE!</v>
      </c>
      <c r="K598" s="64" t="e">
        <f t="shared" si="117"/>
        <v>#VALUE!</v>
      </c>
      <c r="L598" s="64">
        <f t="shared" si="117"/>
        <v>0</v>
      </c>
      <c r="M598" s="64">
        <f t="shared" si="117"/>
        <v>0</v>
      </c>
      <c r="N598" s="64">
        <f t="shared" si="117"/>
        <v>0</v>
      </c>
      <c r="O598" s="64">
        <f>O419/O438</f>
        <v>0</v>
      </c>
      <c r="P598" s="64">
        <f>P419/P438</f>
        <v>0</v>
      </c>
      <c r="Q598" s="20"/>
      <c r="R598" s="60" t="s">
        <v>236</v>
      </c>
    </row>
    <row r="599" spans="2:18" x14ac:dyDescent="0.3">
      <c r="B599" s="65" t="e">
        <f t="shared" ref="B599:N599" si="118">B419/B551</f>
        <v>#VALUE!</v>
      </c>
      <c r="C599" s="65" t="e">
        <f t="shared" si="118"/>
        <v>#VALUE!</v>
      </c>
      <c r="D599" s="65" t="e">
        <f t="shared" si="118"/>
        <v>#VALUE!</v>
      </c>
      <c r="E599" s="65" t="e">
        <f t="shared" si="118"/>
        <v>#VALUE!</v>
      </c>
      <c r="F599" s="65" t="e">
        <f t="shared" si="118"/>
        <v>#VALUE!</v>
      </c>
      <c r="G599" s="65" t="e">
        <f t="shared" si="118"/>
        <v>#VALUE!</v>
      </c>
      <c r="H599" s="65" t="e">
        <f t="shared" si="118"/>
        <v>#VALUE!</v>
      </c>
      <c r="I599" s="65" t="e">
        <f t="shared" si="118"/>
        <v>#VALUE!</v>
      </c>
      <c r="J599" s="65" t="e">
        <f t="shared" si="118"/>
        <v>#VALUE!</v>
      </c>
      <c r="K599" s="65" t="e">
        <f t="shared" si="118"/>
        <v>#VALUE!</v>
      </c>
      <c r="L599" s="65">
        <f t="shared" si="118"/>
        <v>0</v>
      </c>
      <c r="M599" s="65">
        <f t="shared" si="118"/>
        <v>0</v>
      </c>
      <c r="N599" s="65">
        <f t="shared" si="118"/>
        <v>0</v>
      </c>
      <c r="O599" s="65">
        <f>O419/O551</f>
        <v>0</v>
      </c>
      <c r="P599" s="65">
        <f>P419/P551</f>
        <v>0</v>
      </c>
      <c r="Q599" s="20"/>
      <c r="R599" s="60" t="s">
        <v>237</v>
      </c>
    </row>
    <row r="600" spans="2:18" x14ac:dyDescent="0.3">
      <c r="B600" s="142" t="s">
        <v>238</v>
      </c>
      <c r="C600" s="142"/>
      <c r="D600" s="142"/>
      <c r="E600" s="142"/>
      <c r="F600" s="142"/>
      <c r="G600" s="142"/>
      <c r="H600" s="142"/>
      <c r="I600" s="142"/>
      <c r="J600" s="142"/>
      <c r="K600" s="142"/>
      <c r="L600" s="142"/>
      <c r="M600" s="142"/>
      <c r="N600" s="142"/>
      <c r="O600" s="142"/>
      <c r="P600" s="61"/>
      <c r="Q600" s="59"/>
      <c r="R600" s="60"/>
    </row>
    <row r="601" spans="2:18" x14ac:dyDescent="0.3">
      <c r="B601" s="66"/>
      <c r="C601" s="66"/>
      <c r="D601" s="66"/>
      <c r="E601" s="66"/>
      <c r="F601" s="66"/>
      <c r="G601" s="66"/>
      <c r="H601" s="66"/>
      <c r="I601" s="66"/>
      <c r="J601" s="66"/>
      <c r="K601" s="66"/>
      <c r="L601" s="66"/>
      <c r="M601" s="66">
        <v>3015000</v>
      </c>
      <c r="N601" s="66">
        <v>3232042.3</v>
      </c>
      <c r="O601" s="66">
        <v>3232042.3</v>
      </c>
      <c r="P601" s="66">
        <v>3232042.3</v>
      </c>
      <c r="Q601" s="67"/>
      <c r="R601" s="68" t="s">
        <v>239</v>
      </c>
    </row>
    <row r="602" spans="2:18" x14ac:dyDescent="0.3">
      <c r="B602" s="65" t="e">
        <f t="shared" ref="B602:O602" si="119">B438/B601</f>
        <v>#VALUE!</v>
      </c>
      <c r="C602" s="65" t="e">
        <f t="shared" si="119"/>
        <v>#VALUE!</v>
      </c>
      <c r="D602" s="65" t="e">
        <f t="shared" si="119"/>
        <v>#VALUE!</v>
      </c>
      <c r="E602" s="65" t="e">
        <f t="shared" si="119"/>
        <v>#VALUE!</v>
      </c>
      <c r="F602" s="65" t="e">
        <f t="shared" si="119"/>
        <v>#VALUE!</v>
      </c>
      <c r="G602" s="65" t="e">
        <f t="shared" si="119"/>
        <v>#VALUE!</v>
      </c>
      <c r="H602" s="65" t="e">
        <f t="shared" si="119"/>
        <v>#VALUE!</v>
      </c>
      <c r="I602" s="65" t="e">
        <f t="shared" si="119"/>
        <v>#VALUE!</v>
      </c>
      <c r="J602" s="65" t="e">
        <f t="shared" si="119"/>
        <v>#VALUE!</v>
      </c>
      <c r="K602" s="65" t="e">
        <f t="shared" si="119"/>
        <v>#VALUE!</v>
      </c>
      <c r="L602" s="65" t="e">
        <f t="shared" si="119"/>
        <v>#DIV/0!</v>
      </c>
      <c r="M602" s="65">
        <f t="shared" si="119"/>
        <v>12.293903867330016</v>
      </c>
      <c r="N602" s="65">
        <f t="shared" si="119"/>
        <v>12.932081055993606</v>
      </c>
      <c r="O602" s="65">
        <f t="shared" si="119"/>
        <v>13.228661023403067</v>
      </c>
      <c r="P602" s="65">
        <f>P438/P601</f>
        <v>13.523342500808235</v>
      </c>
      <c r="Q602" s="20"/>
      <c r="R602" s="68" t="s">
        <v>240</v>
      </c>
    </row>
    <row r="603" spans="2:18" x14ac:dyDescent="0.3">
      <c r="B603" s="65" t="e">
        <f t="shared" ref="B603:P603" si="120">B551/B601</f>
        <v>#DIV/0!</v>
      </c>
      <c r="C603" s="65" t="e">
        <f t="shared" si="120"/>
        <v>#DIV/0!</v>
      </c>
      <c r="D603" s="65" t="e">
        <f t="shared" si="120"/>
        <v>#DIV/0!</v>
      </c>
      <c r="E603" s="65" t="e">
        <f t="shared" si="120"/>
        <v>#DIV/0!</v>
      </c>
      <c r="F603" s="65" t="e">
        <f t="shared" si="120"/>
        <v>#DIV/0!</v>
      </c>
      <c r="G603" s="65" t="e">
        <f t="shared" si="120"/>
        <v>#DIV/0!</v>
      </c>
      <c r="H603" s="65" t="e">
        <f t="shared" si="120"/>
        <v>#DIV/0!</v>
      </c>
      <c r="I603" s="65" t="e">
        <f t="shared" si="120"/>
        <v>#DIV/0!</v>
      </c>
      <c r="J603" s="65" t="e">
        <f t="shared" si="120"/>
        <v>#DIV/0!</v>
      </c>
      <c r="K603" s="65" t="e">
        <f t="shared" si="120"/>
        <v>#DIV/0!</v>
      </c>
      <c r="L603" s="65" t="e">
        <f t="shared" si="120"/>
        <v>#DIV/0!</v>
      </c>
      <c r="M603" s="65">
        <f t="shared" si="120"/>
        <v>0.84521938640132677</v>
      </c>
      <c r="N603" s="65">
        <f t="shared" si="120"/>
        <v>0.56949189990489923</v>
      </c>
      <c r="O603" s="65">
        <f t="shared" si="120"/>
        <v>0.80451143847962636</v>
      </c>
      <c r="P603" s="65">
        <f t="shared" si="120"/>
        <v>0.84304651582066237</v>
      </c>
      <c r="Q603" s="20"/>
      <c r="R603" s="60" t="s">
        <v>241</v>
      </c>
    </row>
    <row r="604" spans="2:18" x14ac:dyDescent="0.3">
      <c r="B604" s="69"/>
      <c r="C604" s="69" t="e">
        <f t="shared" ref="C604:M604" si="121">+C603/B603-1</f>
        <v>#DIV/0!</v>
      </c>
      <c r="D604" s="70" t="e">
        <f t="shared" si="121"/>
        <v>#DIV/0!</v>
      </c>
      <c r="E604" s="69" t="e">
        <f t="shared" si="121"/>
        <v>#DIV/0!</v>
      </c>
      <c r="F604" s="70" t="e">
        <f t="shared" si="121"/>
        <v>#DIV/0!</v>
      </c>
      <c r="G604" s="69" t="e">
        <f t="shared" si="121"/>
        <v>#DIV/0!</v>
      </c>
      <c r="H604" s="70" t="e">
        <f t="shared" si="121"/>
        <v>#DIV/0!</v>
      </c>
      <c r="I604" s="69" t="e">
        <f t="shared" si="121"/>
        <v>#DIV/0!</v>
      </c>
      <c r="J604" s="70" t="e">
        <f t="shared" si="121"/>
        <v>#DIV/0!</v>
      </c>
      <c r="K604" s="69" t="e">
        <f t="shared" si="121"/>
        <v>#DIV/0!</v>
      </c>
      <c r="L604" s="70" t="e">
        <f t="shared" si="121"/>
        <v>#DIV/0!</v>
      </c>
      <c r="M604" s="69" t="e">
        <f t="shared" si="121"/>
        <v>#DIV/0!</v>
      </c>
      <c r="N604" s="71">
        <f>+N603/M603-1</f>
        <v>-0.32622002160928509</v>
      </c>
      <c r="O604" s="71">
        <f>+O603/N603-1</f>
        <v>0.41268284696230717</v>
      </c>
      <c r="P604" s="71">
        <f>+P603/O603-1</f>
        <v>4.7898731451053056E-2</v>
      </c>
      <c r="Q604" s="72"/>
      <c r="R604" s="73" t="s">
        <v>242</v>
      </c>
    </row>
    <row r="605" spans="2:18" x14ac:dyDescent="0.3">
      <c r="B605" s="74">
        <v>0</v>
      </c>
      <c r="C605" s="74">
        <v>0</v>
      </c>
      <c r="D605" s="74">
        <v>0</v>
      </c>
      <c r="E605" s="74">
        <v>0</v>
      </c>
      <c r="F605" s="74">
        <v>0</v>
      </c>
      <c r="G605" s="74">
        <v>0</v>
      </c>
      <c r="H605" s="74">
        <v>0</v>
      </c>
      <c r="I605" s="74">
        <v>0</v>
      </c>
      <c r="J605" s="74">
        <v>0</v>
      </c>
      <c r="K605" s="74">
        <v>0</v>
      </c>
      <c r="L605" s="74">
        <v>0</v>
      </c>
      <c r="M605" s="74">
        <v>1.05</v>
      </c>
      <c r="N605" s="74">
        <v>0.51249999999999996</v>
      </c>
      <c r="O605" s="74">
        <v>0.55000000000000004</v>
      </c>
      <c r="P605" s="74">
        <v>0.55000000000000004</v>
      </c>
      <c r="Q605" s="20"/>
      <c r="R605" s="68" t="s">
        <v>243</v>
      </c>
    </row>
    <row r="606" spans="2:18" x14ac:dyDescent="0.3">
      <c r="B606" s="69" t="e">
        <f t="shared" ref="B606:P606" si="122">+B605/B614</f>
        <v>#DIV/0!</v>
      </c>
      <c r="C606" s="69" t="e">
        <f t="shared" si="122"/>
        <v>#DIV/0!</v>
      </c>
      <c r="D606" s="70" t="e">
        <f t="shared" si="122"/>
        <v>#DIV/0!</v>
      </c>
      <c r="E606" s="69" t="e">
        <f t="shared" si="122"/>
        <v>#DIV/0!</v>
      </c>
      <c r="F606" s="70" t="e">
        <f t="shared" si="122"/>
        <v>#DIV/0!</v>
      </c>
      <c r="G606" s="69" t="e">
        <f t="shared" si="122"/>
        <v>#DIV/0!</v>
      </c>
      <c r="H606" s="70" t="e">
        <f t="shared" si="122"/>
        <v>#DIV/0!</v>
      </c>
      <c r="I606" s="69" t="e">
        <f t="shared" si="122"/>
        <v>#DIV/0!</v>
      </c>
      <c r="J606" s="70" t="e">
        <f t="shared" si="122"/>
        <v>#DIV/0!</v>
      </c>
      <c r="K606" s="69" t="e">
        <f t="shared" si="122"/>
        <v>#DIV/0!</v>
      </c>
      <c r="L606" s="70" t="e">
        <f t="shared" si="122"/>
        <v>#DIV/0!</v>
      </c>
      <c r="M606" s="69">
        <f t="shared" si="122"/>
        <v>5.8755507152569546E-2</v>
      </c>
      <c r="N606" s="71">
        <f t="shared" si="122"/>
        <v>2.2294046536059074E-2</v>
      </c>
      <c r="O606" s="71">
        <f t="shared" si="122"/>
        <v>2.7181272299948527E-2</v>
      </c>
      <c r="P606" s="71">
        <f t="shared" si="122"/>
        <v>3.5031847133757968E-2</v>
      </c>
      <c r="Q606" s="20"/>
      <c r="R606" s="73" t="s">
        <v>244</v>
      </c>
    </row>
    <row r="607" spans="2:18" x14ac:dyDescent="0.3">
      <c r="B607" s="75" t="e">
        <f t="shared" ref="B607:M607" si="123">+B605/B603</f>
        <v>#DIV/0!</v>
      </c>
      <c r="C607" s="75" t="e">
        <f t="shared" si="123"/>
        <v>#DIV/0!</v>
      </c>
      <c r="D607" s="76" t="e">
        <f t="shared" si="123"/>
        <v>#DIV/0!</v>
      </c>
      <c r="E607" s="75" t="e">
        <f t="shared" si="123"/>
        <v>#DIV/0!</v>
      </c>
      <c r="F607" s="76" t="e">
        <f t="shared" si="123"/>
        <v>#DIV/0!</v>
      </c>
      <c r="G607" s="75" t="e">
        <f t="shared" si="123"/>
        <v>#DIV/0!</v>
      </c>
      <c r="H607" s="76" t="e">
        <f t="shared" si="123"/>
        <v>#DIV/0!</v>
      </c>
      <c r="I607" s="75" t="e">
        <f t="shared" si="123"/>
        <v>#DIV/0!</v>
      </c>
      <c r="J607" s="76" t="e">
        <f t="shared" si="123"/>
        <v>#DIV/0!</v>
      </c>
      <c r="K607" s="75" t="e">
        <f t="shared" si="123"/>
        <v>#DIV/0!</v>
      </c>
      <c r="L607" s="76" t="e">
        <f t="shared" si="123"/>
        <v>#DIV/0!</v>
      </c>
      <c r="M607" s="75">
        <f t="shared" si="123"/>
        <v>1.2422810182697814</v>
      </c>
      <c r="N607" s="77">
        <f>+N605/N603</f>
        <v>0.89992500347341819</v>
      </c>
      <c r="O607" s="77">
        <f>+O605/O603</f>
        <v>0.68364472360939388</v>
      </c>
      <c r="P607" s="77">
        <f>+P605/P603</f>
        <v>0.65239579273345716</v>
      </c>
      <c r="Q607" s="59"/>
      <c r="R607" s="78" t="s">
        <v>245</v>
      </c>
    </row>
    <row r="608" spans="2:18" x14ac:dyDescent="0.3">
      <c r="B608" s="38">
        <f t="shared" ref="B608:P608" si="124">+B614*B601</f>
        <v>0</v>
      </c>
      <c r="C608" s="38">
        <f t="shared" si="124"/>
        <v>0</v>
      </c>
      <c r="D608" s="38">
        <f t="shared" si="124"/>
        <v>0</v>
      </c>
      <c r="E608" s="38">
        <f t="shared" si="124"/>
        <v>0</v>
      </c>
      <c r="F608" s="38">
        <f t="shared" si="124"/>
        <v>0</v>
      </c>
      <c r="G608" s="38">
        <f t="shared" si="124"/>
        <v>0</v>
      </c>
      <c r="H608" s="38">
        <f t="shared" si="124"/>
        <v>0</v>
      </c>
      <c r="I608" s="38">
        <f t="shared" si="124"/>
        <v>0</v>
      </c>
      <c r="J608" s="38">
        <f t="shared" si="124"/>
        <v>0</v>
      </c>
      <c r="K608" s="38">
        <f t="shared" si="124"/>
        <v>0</v>
      </c>
      <c r="L608" s="38">
        <f t="shared" si="124"/>
        <v>0</v>
      </c>
      <c r="M608" s="38">
        <f t="shared" si="124"/>
        <v>53880055.732980818</v>
      </c>
      <c r="N608" s="38">
        <f t="shared" si="124"/>
        <v>74298834.716741651</v>
      </c>
      <c r="O608" s="38">
        <f t="shared" si="124"/>
        <v>65398824.800536148</v>
      </c>
      <c r="P608" s="38">
        <f t="shared" si="124"/>
        <v>50743064.109999992</v>
      </c>
      <c r="Q608" s="20"/>
      <c r="R608" s="60" t="s">
        <v>246</v>
      </c>
    </row>
    <row r="609" spans="1:18" x14ac:dyDescent="0.3">
      <c r="B609" s="79" t="e">
        <f t="shared" ref="B609:O609" si="125">+B614/B$602</f>
        <v>#VALUE!</v>
      </c>
      <c r="C609" s="79" t="e">
        <f t="shared" si="125"/>
        <v>#VALUE!</v>
      </c>
      <c r="D609" s="80" t="e">
        <f t="shared" si="125"/>
        <v>#VALUE!</v>
      </c>
      <c r="E609" s="79" t="e">
        <f t="shared" si="125"/>
        <v>#VALUE!</v>
      </c>
      <c r="F609" s="80" t="e">
        <f t="shared" si="125"/>
        <v>#VALUE!</v>
      </c>
      <c r="G609" s="79" t="e">
        <f t="shared" si="125"/>
        <v>#VALUE!</v>
      </c>
      <c r="H609" s="80" t="e">
        <f t="shared" si="125"/>
        <v>#VALUE!</v>
      </c>
      <c r="I609" s="79" t="e">
        <f t="shared" si="125"/>
        <v>#VALUE!</v>
      </c>
      <c r="J609" s="80" t="e">
        <f t="shared" si="125"/>
        <v>#VALUE!</v>
      </c>
      <c r="K609" s="79" t="e">
        <f t="shared" si="125"/>
        <v>#VALUE!</v>
      </c>
      <c r="L609" s="80" t="e">
        <f t="shared" si="125"/>
        <v>#DIV/0!</v>
      </c>
      <c r="M609" s="79">
        <f t="shared" si="125"/>
        <v>1.4536200578965808</v>
      </c>
      <c r="N609" s="81">
        <f t="shared" si="125"/>
        <v>1.7776102604398176</v>
      </c>
      <c r="O609" s="81">
        <f t="shared" si="125"/>
        <v>1.5295969893373513</v>
      </c>
      <c r="P609" s="81">
        <f>+P614/P$602</f>
        <v>1.1609555846908168</v>
      </c>
      <c r="Q609" s="82">
        <f>(SUM(INDEX($B609:$P609,,$R$347-$B$347-$Q$347+1):INDEX($B609:$P609,$R$347-$B$347+1))-MAX(INDEX($B609:$P609,,$R$347-$B$347-$Q$347+1):INDEX($B609:$P609,$R$347-$B$347+1))-MIN(INDEX($B609:$P609,,$R$347-$B$347-$Q$347+1):INDEX($B609:$P609,$R$347-$B$347+1)))/(COUNT(INDEX($B609:$P609,,$R$347-$B$347-$Q$347+1):INDEX($B609:$P609,$R$347-$B$347+1))-2)</f>
        <v>1.4916085236169661</v>
      </c>
      <c r="R609" s="83" t="s">
        <v>247</v>
      </c>
    </row>
    <row r="610" spans="1:18" x14ac:dyDescent="0.3">
      <c r="B610" s="79" t="e">
        <f t="shared" ref="B610:P610" si="126">+B614/B$603</f>
        <v>#DIV/0!</v>
      </c>
      <c r="C610" s="79" t="e">
        <f t="shared" si="126"/>
        <v>#DIV/0!</v>
      </c>
      <c r="D610" s="80" t="e">
        <f t="shared" si="126"/>
        <v>#DIV/0!</v>
      </c>
      <c r="E610" s="79" t="e">
        <f t="shared" si="126"/>
        <v>#DIV/0!</v>
      </c>
      <c r="F610" s="80" t="e">
        <f t="shared" si="126"/>
        <v>#DIV/0!</v>
      </c>
      <c r="G610" s="79" t="e">
        <f t="shared" si="126"/>
        <v>#DIV/0!</v>
      </c>
      <c r="H610" s="80" t="e">
        <f t="shared" si="126"/>
        <v>#DIV/0!</v>
      </c>
      <c r="I610" s="79" t="e">
        <f t="shared" si="126"/>
        <v>#DIV/0!</v>
      </c>
      <c r="J610" s="80" t="e">
        <f t="shared" si="126"/>
        <v>#DIV/0!</v>
      </c>
      <c r="K610" s="79" t="e">
        <f t="shared" si="126"/>
        <v>#DIV/0!</v>
      </c>
      <c r="L610" s="80" t="e">
        <f t="shared" si="126"/>
        <v>#DIV/0!</v>
      </c>
      <c r="M610" s="79">
        <f t="shared" si="126"/>
        <v>21.143226881592035</v>
      </c>
      <c r="N610" s="81">
        <f t="shared" si="126"/>
        <v>40.366157934489458</v>
      </c>
      <c r="O610" s="81">
        <f t="shared" si="126"/>
        <v>25.151314333828605</v>
      </c>
      <c r="P610" s="81">
        <f t="shared" si="126"/>
        <v>18.622934447118684</v>
      </c>
      <c r="Q610" s="82">
        <f>(SUM(INDEX($B610:$P610,,$R$347-$B$347-$Q$347+1):INDEX($B610:$P610,$R$347-$B$347+1))-MAX(INDEX($B610:$P610,,$R$347-$B$347-$Q$347+1):INDEX($B610:$P610,$R$347-$B$347+1))-MIN(INDEX($B610:$P610,,$R$347-$B$347-$Q$347+1):INDEX($B610:$P610,$R$347-$B$347+1)))/(COUNT(INDEX($B610:$P610,,$R$347-$B$347-$Q$347+1):INDEX($B610:$P610,$R$347-$B$347+1))-2)</f>
        <v>23.147270607710318</v>
      </c>
      <c r="R610" s="83" t="s">
        <v>248</v>
      </c>
    </row>
    <row r="611" spans="1:18" x14ac:dyDescent="0.3">
      <c r="B611" s="79" t="e">
        <f t="shared" ref="B611:P611" si="127">B608/B446</f>
        <v>#DIV/0!</v>
      </c>
      <c r="C611" s="79" t="e">
        <f t="shared" si="127"/>
        <v>#DIV/0!</v>
      </c>
      <c r="D611" s="80" t="e">
        <f t="shared" si="127"/>
        <v>#DIV/0!</v>
      </c>
      <c r="E611" s="79" t="e">
        <f t="shared" si="127"/>
        <v>#DIV/0!</v>
      </c>
      <c r="F611" s="80" t="e">
        <f t="shared" si="127"/>
        <v>#DIV/0!</v>
      </c>
      <c r="G611" s="79" t="e">
        <f t="shared" si="127"/>
        <v>#DIV/0!</v>
      </c>
      <c r="H611" s="80" t="e">
        <f t="shared" si="127"/>
        <v>#DIV/0!</v>
      </c>
      <c r="I611" s="79" t="e">
        <f t="shared" si="127"/>
        <v>#DIV/0!</v>
      </c>
      <c r="J611" s="80" t="e">
        <f t="shared" si="127"/>
        <v>#DIV/0!</v>
      </c>
      <c r="K611" s="79" t="e">
        <f t="shared" si="127"/>
        <v>#DIV/0!</v>
      </c>
      <c r="L611" s="80">
        <f t="shared" si="127"/>
        <v>0</v>
      </c>
      <c r="M611" s="79">
        <f t="shared" si="127"/>
        <v>16.04669625862843</v>
      </c>
      <c r="N611" s="81">
        <f t="shared" si="127"/>
        <v>7.4699438768223541</v>
      </c>
      <c r="O611" s="81">
        <f t="shared" si="127"/>
        <v>6.8343207363116125</v>
      </c>
      <c r="P611" s="81">
        <f t="shared" si="127"/>
        <v>5.1575261906010619</v>
      </c>
      <c r="Q611" s="82">
        <f>(SUM(INDEX($B611:$P611,,$R$347-$B$347-$Q$347+1):INDEX($B611:$P611,$R$347-$B$347+1))-MAX(INDEX($B611:$P611,,$R$347-$B$347-$Q$347+1):INDEX($B611:$P611,$R$347-$B$347+1))-MIN(INDEX($B611:$P611,,$R$347-$B$347-$Q$347+1):INDEX($B611:$P611,$R$347-$B$347+1)))/(COUNT(INDEX($B611:$P611,,$R$347-$B$347-$Q$347+1):INDEX($B611:$P611,$R$347-$B$347+1))-2)</f>
        <v>7.1521323065669833</v>
      </c>
      <c r="R611" s="83" t="s">
        <v>249</v>
      </c>
    </row>
    <row r="612" spans="1:18" s="34" customFormat="1" x14ac:dyDescent="0.3">
      <c r="A612" s="2"/>
      <c r="B612" s="84"/>
      <c r="C612" s="84"/>
      <c r="D612" s="84"/>
      <c r="E612" s="84"/>
      <c r="F612" s="84"/>
      <c r="G612" s="84"/>
      <c r="H612" s="84"/>
      <c r="I612" s="84"/>
      <c r="J612" s="84"/>
      <c r="K612" s="84"/>
      <c r="L612" s="84"/>
      <c r="M612" s="84">
        <v>18.5</v>
      </c>
      <c r="N612" s="85">
        <v>36.25</v>
      </c>
      <c r="O612" s="85">
        <v>23.3</v>
      </c>
      <c r="P612" s="85">
        <v>22.3</v>
      </c>
      <c r="Q612" s="72"/>
      <c r="R612" s="86" t="s">
        <v>250</v>
      </c>
    </row>
    <row r="613" spans="1:18" s="91" customFormat="1" x14ac:dyDescent="0.3">
      <c r="A613" s="2"/>
      <c r="B613" s="87"/>
      <c r="C613" s="87"/>
      <c r="D613" s="87"/>
      <c r="E613" s="87"/>
      <c r="F613" s="87"/>
      <c r="G613" s="87"/>
      <c r="H613" s="87"/>
      <c r="I613" s="87"/>
      <c r="J613" s="87"/>
      <c r="K613" s="87"/>
      <c r="L613" s="87"/>
      <c r="M613" s="87">
        <v>17.2</v>
      </c>
      <c r="N613" s="88">
        <v>15.6</v>
      </c>
      <c r="O613" s="88">
        <v>15.8</v>
      </c>
      <c r="P613" s="88">
        <v>14.5</v>
      </c>
      <c r="Q613" s="89"/>
      <c r="R613" s="90" t="s">
        <v>251</v>
      </c>
    </row>
    <row r="614" spans="1:18" s="3" customFormat="1" x14ac:dyDescent="0.3">
      <c r="A614" s="2"/>
      <c r="B614" s="92"/>
      <c r="C614" s="92"/>
      <c r="D614" s="92"/>
      <c r="E614" s="92"/>
      <c r="F614" s="92"/>
      <c r="G614" s="92"/>
      <c r="H614" s="92"/>
      <c r="I614" s="92"/>
      <c r="J614" s="92"/>
      <c r="K614" s="92"/>
      <c r="L614" s="92"/>
      <c r="M614" s="92">
        <v>17.870665251403256</v>
      </c>
      <c r="N614" s="93">
        <v>22.988199973973625</v>
      </c>
      <c r="O614" s="93">
        <v>20.234520074361697</v>
      </c>
      <c r="P614" s="94" t="str">
        <f>VLOOKUP($Q614,[1]Price!$A$1:$F$1206,6,FALSE)</f>
        <v>15.70</v>
      </c>
      <c r="Q614" s="95" t="s">
        <v>252</v>
      </c>
      <c r="R614" s="83" t="s">
        <v>253</v>
      </c>
    </row>
    <row r="615" spans="1:18" x14ac:dyDescent="0.3">
      <c r="B615" s="143" t="s">
        <v>254</v>
      </c>
      <c r="C615" s="144"/>
      <c r="D615" s="144"/>
      <c r="E615" s="144"/>
      <c r="F615" s="144"/>
      <c r="G615" s="144"/>
      <c r="H615" s="144"/>
      <c r="I615" s="144"/>
      <c r="J615" s="144"/>
      <c r="K615" s="144"/>
      <c r="L615" s="144"/>
      <c r="M615" s="144"/>
      <c r="N615" s="144"/>
      <c r="O615" s="96"/>
      <c r="P615" s="96"/>
      <c r="Q615" s="59"/>
      <c r="R615" s="60"/>
    </row>
    <row r="616" spans="1:18" x14ac:dyDescent="0.3">
      <c r="B616" s="97"/>
      <c r="C616" s="98" t="e">
        <f t="shared" ref="C616:O616" si="128">+C610/C604/100</f>
        <v>#DIV/0!</v>
      </c>
      <c r="D616" s="97" t="e">
        <f t="shared" si="128"/>
        <v>#DIV/0!</v>
      </c>
      <c r="E616" s="98" t="e">
        <f t="shared" si="128"/>
        <v>#DIV/0!</v>
      </c>
      <c r="F616" s="97" t="e">
        <f t="shared" si="128"/>
        <v>#DIV/0!</v>
      </c>
      <c r="G616" s="98" t="e">
        <f t="shared" si="128"/>
        <v>#DIV/0!</v>
      </c>
      <c r="H616" s="97" t="e">
        <f t="shared" si="128"/>
        <v>#DIV/0!</v>
      </c>
      <c r="I616" s="98" t="e">
        <f t="shared" si="128"/>
        <v>#DIV/0!</v>
      </c>
      <c r="J616" s="97" t="e">
        <f t="shared" si="128"/>
        <v>#DIV/0!</v>
      </c>
      <c r="K616" s="98" t="e">
        <f t="shared" si="128"/>
        <v>#DIV/0!</v>
      </c>
      <c r="L616" s="97" t="e">
        <f t="shared" si="128"/>
        <v>#DIV/0!</v>
      </c>
      <c r="M616" s="98" t="e">
        <f t="shared" si="128"/>
        <v>#DIV/0!</v>
      </c>
      <c r="N616" s="99">
        <f t="shared" si="128"/>
        <v>-1.2373905726373886</v>
      </c>
      <c r="O616" s="99">
        <f t="shared" si="128"/>
        <v>0.60945868041192963</v>
      </c>
      <c r="P616" s="99">
        <f>+P610/P604/100</f>
        <v>3.887980721608288</v>
      </c>
      <c r="Q616" s="59"/>
      <c r="R616" s="60" t="s">
        <v>255</v>
      </c>
    </row>
    <row r="617" spans="1:18" x14ac:dyDescent="0.3">
      <c r="B617" s="100"/>
      <c r="D617" s="100"/>
      <c r="F617" s="100"/>
      <c r="H617" s="100"/>
      <c r="I617" s="101"/>
      <c r="J617" s="102"/>
      <c r="K617" s="101"/>
      <c r="L617" s="102"/>
      <c r="M617" s="101"/>
      <c r="N617" s="103"/>
      <c r="O617" s="104"/>
      <c r="P617" s="104"/>
      <c r="Q617" s="67"/>
      <c r="R617" s="68" t="s">
        <v>256</v>
      </c>
    </row>
    <row r="618" spans="1:18" x14ac:dyDescent="0.3">
      <c r="B618" s="105" t="e">
        <f t="shared" ref="B618:P618" si="129">($Q609-B609)/$Q609</f>
        <v>#VALUE!</v>
      </c>
      <c r="C618" s="106" t="e">
        <f t="shared" si="129"/>
        <v>#VALUE!</v>
      </c>
      <c r="D618" s="105" t="e">
        <f t="shared" si="129"/>
        <v>#VALUE!</v>
      </c>
      <c r="E618" s="106" t="e">
        <f t="shared" si="129"/>
        <v>#VALUE!</v>
      </c>
      <c r="F618" s="105" t="e">
        <f t="shared" si="129"/>
        <v>#VALUE!</v>
      </c>
      <c r="G618" s="106" t="e">
        <f t="shared" si="129"/>
        <v>#VALUE!</v>
      </c>
      <c r="H618" s="105" t="e">
        <f t="shared" si="129"/>
        <v>#VALUE!</v>
      </c>
      <c r="I618" s="106" t="e">
        <f t="shared" si="129"/>
        <v>#VALUE!</v>
      </c>
      <c r="J618" s="105" t="e">
        <f t="shared" si="129"/>
        <v>#VALUE!</v>
      </c>
      <c r="K618" s="106" t="e">
        <f t="shared" si="129"/>
        <v>#VALUE!</v>
      </c>
      <c r="L618" s="105" t="e">
        <f t="shared" si="129"/>
        <v>#DIV/0!</v>
      </c>
      <c r="M618" s="106">
        <f t="shared" si="129"/>
        <v>2.5468120568437051E-2</v>
      </c>
      <c r="N618" s="107">
        <f t="shared" si="129"/>
        <v>-0.19174048169779342</v>
      </c>
      <c r="O618" s="107">
        <f t="shared" si="129"/>
        <v>-2.5468120568437051E-2</v>
      </c>
      <c r="P618" s="107">
        <f t="shared" si="129"/>
        <v>0.22167541529218188</v>
      </c>
      <c r="Q618" s="72"/>
      <c r="R618" s="108" t="s">
        <v>257</v>
      </c>
    </row>
    <row r="619" spans="1:18" x14ac:dyDescent="0.3">
      <c r="B619" s="105" t="e">
        <f t="shared" ref="B619:P619" si="130">($Q610-B610)/$Q610</f>
        <v>#DIV/0!</v>
      </c>
      <c r="C619" s="106" t="e">
        <f t="shared" si="130"/>
        <v>#DIV/0!</v>
      </c>
      <c r="D619" s="105" t="e">
        <f t="shared" si="130"/>
        <v>#DIV/0!</v>
      </c>
      <c r="E619" s="106" t="e">
        <f t="shared" si="130"/>
        <v>#DIV/0!</v>
      </c>
      <c r="F619" s="105" t="e">
        <f t="shared" si="130"/>
        <v>#DIV/0!</v>
      </c>
      <c r="G619" s="106" t="e">
        <f t="shared" si="130"/>
        <v>#DIV/0!</v>
      </c>
      <c r="H619" s="105" t="e">
        <f t="shared" si="130"/>
        <v>#DIV/0!</v>
      </c>
      <c r="I619" s="106" t="e">
        <f t="shared" si="130"/>
        <v>#DIV/0!</v>
      </c>
      <c r="J619" s="105" t="e">
        <f t="shared" si="130"/>
        <v>#DIV/0!</v>
      </c>
      <c r="K619" s="106" t="e">
        <f t="shared" si="130"/>
        <v>#DIV/0!</v>
      </c>
      <c r="L619" s="105" t="e">
        <f t="shared" si="130"/>
        <v>#DIV/0!</v>
      </c>
      <c r="M619" s="106">
        <f t="shared" si="130"/>
        <v>8.6577971117283228E-2</v>
      </c>
      <c r="N619" s="107">
        <f t="shared" si="130"/>
        <v>-0.74388413297607348</v>
      </c>
      <c r="O619" s="107">
        <f t="shared" si="130"/>
        <v>-8.6577971117283381E-2</v>
      </c>
      <c r="P619" s="107">
        <f t="shared" si="130"/>
        <v>0.19545873192861818</v>
      </c>
      <c r="Q619" s="72"/>
      <c r="R619" s="108" t="s">
        <v>258</v>
      </c>
    </row>
    <row r="620" spans="1:18" x14ac:dyDescent="0.3">
      <c r="B620" s="105" t="e">
        <f t="shared" ref="B620:P620" si="131">($Q611-B611)/$Q611</f>
        <v>#DIV/0!</v>
      </c>
      <c r="C620" s="106" t="e">
        <f t="shared" si="131"/>
        <v>#DIV/0!</v>
      </c>
      <c r="D620" s="105" t="e">
        <f t="shared" si="131"/>
        <v>#DIV/0!</v>
      </c>
      <c r="E620" s="106" t="e">
        <f t="shared" si="131"/>
        <v>#DIV/0!</v>
      </c>
      <c r="F620" s="105" t="e">
        <f t="shared" si="131"/>
        <v>#DIV/0!</v>
      </c>
      <c r="G620" s="106" t="e">
        <f t="shared" si="131"/>
        <v>#DIV/0!</v>
      </c>
      <c r="H620" s="105" t="e">
        <f t="shared" si="131"/>
        <v>#DIV/0!</v>
      </c>
      <c r="I620" s="106" t="e">
        <f t="shared" si="131"/>
        <v>#DIV/0!</v>
      </c>
      <c r="J620" s="105" t="e">
        <f t="shared" si="131"/>
        <v>#DIV/0!</v>
      </c>
      <c r="K620" s="106" t="e">
        <f t="shared" si="131"/>
        <v>#DIV/0!</v>
      </c>
      <c r="L620" s="105">
        <f t="shared" si="131"/>
        <v>1</v>
      </c>
      <c r="M620" s="106">
        <f t="shared" si="131"/>
        <v>-1.2436240789190363</v>
      </c>
      <c r="N620" s="107">
        <f t="shared" si="131"/>
        <v>-4.4435918776776662E-2</v>
      </c>
      <c r="O620" s="107">
        <f t="shared" si="131"/>
        <v>4.4435918776776662E-2</v>
      </c>
      <c r="P620" s="107">
        <f t="shared" si="131"/>
        <v>0.27888272063067165</v>
      </c>
      <c r="Q620" s="72"/>
      <c r="R620" s="108" t="s">
        <v>259</v>
      </c>
    </row>
    <row r="621" spans="1:18" x14ac:dyDescent="0.3">
      <c r="B621" s="100"/>
      <c r="D621" s="100"/>
      <c r="F621" s="100"/>
      <c r="H621" s="100"/>
      <c r="I621" s="76"/>
      <c r="J621" s="75"/>
      <c r="K621" s="76"/>
      <c r="L621" s="75"/>
      <c r="M621" s="76"/>
      <c r="N621" s="77">
        <f>N617/N614-1</f>
        <v>-1</v>
      </c>
      <c r="O621" s="77">
        <f>O617/O614-1</f>
        <v>-1</v>
      </c>
      <c r="P621" s="77">
        <f>P617/P614-1</f>
        <v>-1</v>
      </c>
      <c r="Q621" s="59"/>
      <c r="R621" s="78" t="s">
        <v>260</v>
      </c>
    </row>
    <row r="622" spans="1:18" x14ac:dyDescent="0.3">
      <c r="B622" s="109" t="e">
        <f t="shared" ref="B622:N622" si="132">AVERAGE(B618:B621)</f>
        <v>#VALUE!</v>
      </c>
      <c r="C622" s="110" t="e">
        <f t="shared" si="132"/>
        <v>#VALUE!</v>
      </c>
      <c r="D622" s="109" t="e">
        <f t="shared" si="132"/>
        <v>#VALUE!</v>
      </c>
      <c r="E622" s="110" t="e">
        <f t="shared" si="132"/>
        <v>#VALUE!</v>
      </c>
      <c r="F622" s="109" t="e">
        <f t="shared" si="132"/>
        <v>#VALUE!</v>
      </c>
      <c r="G622" s="110" t="e">
        <f t="shared" si="132"/>
        <v>#VALUE!</v>
      </c>
      <c r="H622" s="109" t="e">
        <f t="shared" si="132"/>
        <v>#VALUE!</v>
      </c>
      <c r="I622" s="110" t="e">
        <f t="shared" si="132"/>
        <v>#VALUE!</v>
      </c>
      <c r="J622" s="111" t="e">
        <f t="shared" si="132"/>
        <v>#VALUE!</v>
      </c>
      <c r="K622" s="112" t="e">
        <f t="shared" si="132"/>
        <v>#VALUE!</v>
      </c>
      <c r="L622" s="111" t="e">
        <f t="shared" si="132"/>
        <v>#DIV/0!</v>
      </c>
      <c r="M622" s="112">
        <f t="shared" si="132"/>
        <v>-0.37719266241110533</v>
      </c>
      <c r="N622" s="113">
        <f t="shared" si="132"/>
        <v>-0.4950151333626609</v>
      </c>
      <c r="O622" s="113">
        <f>AVERAGE(O618:O621)</f>
        <v>-0.26690254322723594</v>
      </c>
      <c r="P622" s="113">
        <f>AVERAGE(P618:P621)</f>
        <v>-7.5995783037132059E-2</v>
      </c>
      <c r="Q622" s="72"/>
      <c r="R622" s="108" t="s">
        <v>261</v>
      </c>
    </row>
    <row r="623" spans="1:18" x14ac:dyDescent="0.3">
      <c r="B623" s="138" t="s">
        <v>262</v>
      </c>
      <c r="C623" s="139"/>
      <c r="D623" s="139"/>
      <c r="E623" s="139"/>
      <c r="F623" s="139"/>
      <c r="G623" s="139"/>
      <c r="H623" s="139"/>
      <c r="I623" s="139"/>
      <c r="J623" s="139"/>
      <c r="K623" s="139"/>
      <c r="L623" s="139"/>
      <c r="M623" s="139"/>
      <c r="N623" s="139"/>
      <c r="O623" s="114"/>
      <c r="P623" s="114"/>
      <c r="Q623" s="59"/>
      <c r="R623" s="60"/>
    </row>
    <row r="624" spans="1:18" s="3" customFormat="1" x14ac:dyDescent="0.3">
      <c r="A624" s="2"/>
      <c r="B624" s="115"/>
      <c r="C624" s="116">
        <f>+B$605+B624</f>
        <v>0</v>
      </c>
      <c r="D624" s="116">
        <f t="shared" ref="D624:N624" si="133">+C$605+C624</f>
        <v>0</v>
      </c>
      <c r="E624" s="116">
        <f t="shared" si="133"/>
        <v>0</v>
      </c>
      <c r="F624" s="116">
        <f t="shared" si="133"/>
        <v>0</v>
      </c>
      <c r="G624" s="116">
        <f t="shared" si="133"/>
        <v>0</v>
      </c>
      <c r="H624" s="116">
        <f t="shared" si="133"/>
        <v>0</v>
      </c>
      <c r="I624" s="116">
        <f t="shared" si="133"/>
        <v>0</v>
      </c>
      <c r="J624" s="116">
        <f t="shared" si="133"/>
        <v>0</v>
      </c>
      <c r="K624" s="116">
        <f t="shared" si="133"/>
        <v>0</v>
      </c>
      <c r="L624" s="116">
        <f t="shared" si="133"/>
        <v>0</v>
      </c>
      <c r="M624" s="116">
        <f t="shared" si="133"/>
        <v>0</v>
      </c>
      <c r="N624" s="117">
        <f t="shared" si="133"/>
        <v>1.05</v>
      </c>
      <c r="O624" s="117">
        <f>+N$605+N624</f>
        <v>1.5625</v>
      </c>
      <c r="P624" s="117">
        <f>+O$605+O624</f>
        <v>2.1124999999999998</v>
      </c>
      <c r="Q624" s="72"/>
      <c r="R624" s="83" t="s">
        <v>263</v>
      </c>
    </row>
    <row r="625" spans="1:18" s="3" customFormat="1" x14ac:dyDescent="0.3">
      <c r="A625" s="2"/>
      <c r="B625" s="118">
        <f>+B$614+B624</f>
        <v>0</v>
      </c>
      <c r="C625" s="119">
        <f t="shared" ref="C625:N625" si="134">+C$614+C624</f>
        <v>0</v>
      </c>
      <c r="D625" s="119">
        <f t="shared" si="134"/>
        <v>0</v>
      </c>
      <c r="E625" s="119">
        <f t="shared" si="134"/>
        <v>0</v>
      </c>
      <c r="F625" s="119">
        <f t="shared" si="134"/>
        <v>0</v>
      </c>
      <c r="G625" s="119">
        <f t="shared" si="134"/>
        <v>0</v>
      </c>
      <c r="H625" s="119">
        <f t="shared" si="134"/>
        <v>0</v>
      </c>
      <c r="I625" s="119">
        <f t="shared" si="134"/>
        <v>0</v>
      </c>
      <c r="J625" s="119">
        <f t="shared" si="134"/>
        <v>0</v>
      </c>
      <c r="K625" s="119">
        <f t="shared" si="134"/>
        <v>0</v>
      </c>
      <c r="L625" s="119">
        <f t="shared" si="134"/>
        <v>0</v>
      </c>
      <c r="M625" s="119">
        <f t="shared" si="134"/>
        <v>17.870665251403256</v>
      </c>
      <c r="N625" s="120">
        <f t="shared" si="134"/>
        <v>24.038199973973626</v>
      </c>
      <c r="O625" s="120">
        <f>+O$614+O624</f>
        <v>21.797020074361697</v>
      </c>
      <c r="P625" s="120">
        <f>+P$614+P624</f>
        <v>17.8125</v>
      </c>
      <c r="Q625" s="72"/>
      <c r="R625" s="83" t="s">
        <v>264</v>
      </c>
    </row>
    <row r="626" spans="1:18" s="3" customFormat="1" x14ac:dyDescent="0.3">
      <c r="A626" s="2"/>
      <c r="B626" s="121"/>
      <c r="I626" s="122"/>
      <c r="J626" s="122"/>
      <c r="K626" s="122"/>
      <c r="L626" s="122"/>
      <c r="M626" s="122"/>
      <c r="N626" s="123" t="e">
        <f>+N625/B625-1</f>
        <v>#DIV/0!</v>
      </c>
      <c r="O626" s="123" t="e">
        <f>+O625/C625-1</f>
        <v>#DIV/0!</v>
      </c>
      <c r="P626" s="123" t="e">
        <f>+P625/D625-1</f>
        <v>#DIV/0!</v>
      </c>
      <c r="Q626" s="72"/>
      <c r="R626" s="124" t="s">
        <v>265</v>
      </c>
    </row>
    <row r="627" spans="1:18" s="130" customFormat="1" x14ac:dyDescent="0.3">
      <c r="A627" s="2"/>
      <c r="B627" s="125"/>
      <c r="C627" s="126" t="e">
        <f>RATE(C$347-$B$347,,-$B625,C625)</f>
        <v>#NUM!</v>
      </c>
      <c r="D627" s="126" t="e">
        <f t="shared" ref="D627:P627" si="135">RATE(D$347-$B$347,,-$B625,D625)</f>
        <v>#NUM!</v>
      </c>
      <c r="E627" s="126" t="e">
        <f t="shared" si="135"/>
        <v>#NUM!</v>
      </c>
      <c r="F627" s="126" t="e">
        <f t="shared" si="135"/>
        <v>#NUM!</v>
      </c>
      <c r="G627" s="126" t="e">
        <f t="shared" si="135"/>
        <v>#NUM!</v>
      </c>
      <c r="H627" s="126" t="e">
        <f t="shared" si="135"/>
        <v>#NUM!</v>
      </c>
      <c r="I627" s="126" t="e">
        <f t="shared" si="135"/>
        <v>#NUM!</v>
      </c>
      <c r="J627" s="126" t="e">
        <f t="shared" si="135"/>
        <v>#NUM!</v>
      </c>
      <c r="K627" s="126" t="e">
        <f t="shared" si="135"/>
        <v>#NUM!</v>
      </c>
      <c r="L627" s="126" t="e">
        <f t="shared" si="135"/>
        <v>#NUM!</v>
      </c>
      <c r="M627" s="126" t="e">
        <f t="shared" si="135"/>
        <v>#NUM!</v>
      </c>
      <c r="N627" s="127" t="e">
        <f t="shared" si="135"/>
        <v>#NUM!</v>
      </c>
      <c r="O627" s="127" t="e">
        <f t="shared" si="135"/>
        <v>#NUM!</v>
      </c>
      <c r="P627" s="127" t="e">
        <f t="shared" si="135"/>
        <v>#NUM!</v>
      </c>
      <c r="Q627" s="128"/>
      <c r="R627" s="129" t="s">
        <v>266</v>
      </c>
    </row>
    <row r="628" spans="1:18" s="3" customFormat="1" x14ac:dyDescent="0.3">
      <c r="A628" s="2"/>
      <c r="B628" s="115"/>
      <c r="C628" s="116"/>
      <c r="D628" s="116">
        <f t="shared" ref="D628:P628" si="136">+C$605+C628</f>
        <v>0</v>
      </c>
      <c r="E628" s="116">
        <f t="shared" si="136"/>
        <v>0</v>
      </c>
      <c r="F628" s="116">
        <f t="shared" si="136"/>
        <v>0</v>
      </c>
      <c r="G628" s="116">
        <f t="shared" si="136"/>
        <v>0</v>
      </c>
      <c r="H628" s="116">
        <f t="shared" si="136"/>
        <v>0</v>
      </c>
      <c r="I628" s="116">
        <f t="shared" si="136"/>
        <v>0</v>
      </c>
      <c r="J628" s="116">
        <f t="shared" si="136"/>
        <v>0</v>
      </c>
      <c r="K628" s="116">
        <f t="shared" si="136"/>
        <v>0</v>
      </c>
      <c r="L628" s="116">
        <f t="shared" si="136"/>
        <v>0</v>
      </c>
      <c r="M628" s="116">
        <f t="shared" si="136"/>
        <v>0</v>
      </c>
      <c r="N628" s="117">
        <f t="shared" si="136"/>
        <v>1.05</v>
      </c>
      <c r="O628" s="117">
        <f t="shared" si="136"/>
        <v>1.5625</v>
      </c>
      <c r="P628" s="117">
        <f t="shared" si="136"/>
        <v>2.1124999999999998</v>
      </c>
      <c r="Q628" s="72"/>
      <c r="R628" s="83" t="s">
        <v>263</v>
      </c>
    </row>
    <row r="629" spans="1:18" s="3" customFormat="1" x14ac:dyDescent="0.3">
      <c r="A629" s="2"/>
      <c r="B629" s="118"/>
      <c r="C629" s="119">
        <f t="shared" ref="C629:P629" si="137">+C$614+C628</f>
        <v>0</v>
      </c>
      <c r="D629" s="119">
        <f t="shared" si="137"/>
        <v>0</v>
      </c>
      <c r="E629" s="119">
        <f t="shared" si="137"/>
        <v>0</v>
      </c>
      <c r="F629" s="119">
        <f t="shared" si="137"/>
        <v>0</v>
      </c>
      <c r="G629" s="119">
        <f t="shared" si="137"/>
        <v>0</v>
      </c>
      <c r="H629" s="119">
        <f t="shared" si="137"/>
        <v>0</v>
      </c>
      <c r="I629" s="119">
        <f t="shared" si="137"/>
        <v>0</v>
      </c>
      <c r="J629" s="119">
        <f t="shared" si="137"/>
        <v>0</v>
      </c>
      <c r="K629" s="119">
        <f t="shared" si="137"/>
        <v>0</v>
      </c>
      <c r="L629" s="119">
        <f t="shared" si="137"/>
        <v>0</v>
      </c>
      <c r="M629" s="119">
        <f t="shared" si="137"/>
        <v>17.870665251403256</v>
      </c>
      <c r="N629" s="120">
        <f t="shared" si="137"/>
        <v>24.038199973973626</v>
      </c>
      <c r="O629" s="120">
        <f t="shared" si="137"/>
        <v>21.797020074361697</v>
      </c>
      <c r="P629" s="120">
        <f t="shared" si="137"/>
        <v>17.8125</v>
      </c>
      <c r="Q629" s="72"/>
      <c r="R629" s="83" t="s">
        <v>264</v>
      </c>
    </row>
    <row r="630" spans="1:18" s="3" customFormat="1" x14ac:dyDescent="0.3">
      <c r="A630" s="2"/>
      <c r="B630" s="121"/>
      <c r="I630" s="122"/>
      <c r="J630" s="122"/>
      <c r="K630" s="122"/>
      <c r="L630" s="122"/>
      <c r="M630" s="122"/>
      <c r="N630" s="123" t="e">
        <f>+N629/C629-1</f>
        <v>#DIV/0!</v>
      </c>
      <c r="O630" s="123" t="e">
        <f>+O629/D629-1</f>
        <v>#DIV/0!</v>
      </c>
      <c r="P630" s="123" t="e">
        <f>+P629/E629-1</f>
        <v>#DIV/0!</v>
      </c>
      <c r="Q630" s="72"/>
      <c r="R630" s="124" t="s">
        <v>265</v>
      </c>
    </row>
    <row r="631" spans="1:18" s="130" customFormat="1" x14ac:dyDescent="0.3">
      <c r="A631" s="2"/>
      <c r="B631" s="125"/>
      <c r="C631" s="126"/>
      <c r="D631" s="126" t="e">
        <f>RATE(D$347-$C$347,,-$C629,D629)</f>
        <v>#NUM!</v>
      </c>
      <c r="E631" s="126" t="e">
        <f t="shared" ref="E631:P631" si="138">RATE(E$347-$C$347,,-$C629,E629)</f>
        <v>#NUM!</v>
      </c>
      <c r="F631" s="126" t="e">
        <f t="shared" si="138"/>
        <v>#NUM!</v>
      </c>
      <c r="G631" s="126" t="e">
        <f t="shared" si="138"/>
        <v>#NUM!</v>
      </c>
      <c r="H631" s="126" t="e">
        <f t="shared" si="138"/>
        <v>#NUM!</v>
      </c>
      <c r="I631" s="126" t="e">
        <f t="shared" si="138"/>
        <v>#NUM!</v>
      </c>
      <c r="J631" s="126" t="e">
        <f t="shared" si="138"/>
        <v>#NUM!</v>
      </c>
      <c r="K631" s="126" t="e">
        <f t="shared" si="138"/>
        <v>#NUM!</v>
      </c>
      <c r="L631" s="126" t="e">
        <f t="shared" si="138"/>
        <v>#NUM!</v>
      </c>
      <c r="M631" s="126" t="e">
        <f t="shared" si="138"/>
        <v>#NUM!</v>
      </c>
      <c r="N631" s="127" t="e">
        <f t="shared" si="138"/>
        <v>#NUM!</v>
      </c>
      <c r="O631" s="127" t="e">
        <f t="shared" si="138"/>
        <v>#NUM!</v>
      </c>
      <c r="P631" s="127" t="e">
        <f t="shared" si="138"/>
        <v>#NUM!</v>
      </c>
      <c r="Q631" s="128"/>
      <c r="R631" s="129" t="s">
        <v>266</v>
      </c>
    </row>
    <row r="632" spans="1:18" s="3" customFormat="1" x14ac:dyDescent="0.3">
      <c r="A632" s="2"/>
      <c r="B632" s="115"/>
      <c r="C632" s="116"/>
      <c r="D632" s="116"/>
      <c r="E632" s="116">
        <f t="shared" ref="E632:P632" si="139">+D$605+D632</f>
        <v>0</v>
      </c>
      <c r="F632" s="116">
        <f t="shared" si="139"/>
        <v>0</v>
      </c>
      <c r="G632" s="116">
        <f t="shared" si="139"/>
        <v>0</v>
      </c>
      <c r="H632" s="116">
        <f t="shared" si="139"/>
        <v>0</v>
      </c>
      <c r="I632" s="116">
        <f t="shared" si="139"/>
        <v>0</v>
      </c>
      <c r="J632" s="116">
        <f t="shared" si="139"/>
        <v>0</v>
      </c>
      <c r="K632" s="116">
        <f t="shared" si="139"/>
        <v>0</v>
      </c>
      <c r="L632" s="116">
        <f t="shared" si="139"/>
        <v>0</v>
      </c>
      <c r="M632" s="116">
        <f t="shared" si="139"/>
        <v>0</v>
      </c>
      <c r="N632" s="117">
        <f t="shared" si="139"/>
        <v>1.05</v>
      </c>
      <c r="O632" s="117">
        <f t="shared" si="139"/>
        <v>1.5625</v>
      </c>
      <c r="P632" s="117">
        <f t="shared" si="139"/>
        <v>2.1124999999999998</v>
      </c>
      <c r="Q632" s="72"/>
      <c r="R632" s="83" t="s">
        <v>263</v>
      </c>
    </row>
    <row r="633" spans="1:18" s="3" customFormat="1" x14ac:dyDescent="0.3">
      <c r="A633" s="2"/>
      <c r="B633" s="118"/>
      <c r="C633" s="119"/>
      <c r="D633" s="119">
        <f t="shared" ref="D633:P633" si="140">+D$614+D632</f>
        <v>0</v>
      </c>
      <c r="E633" s="119">
        <f t="shared" si="140"/>
        <v>0</v>
      </c>
      <c r="F633" s="119">
        <f t="shared" si="140"/>
        <v>0</v>
      </c>
      <c r="G633" s="119">
        <f t="shared" si="140"/>
        <v>0</v>
      </c>
      <c r="H633" s="119">
        <f t="shared" si="140"/>
        <v>0</v>
      </c>
      <c r="I633" s="119">
        <f t="shared" si="140"/>
        <v>0</v>
      </c>
      <c r="J633" s="119">
        <f t="shared" si="140"/>
        <v>0</v>
      </c>
      <c r="K633" s="119">
        <f t="shared" si="140"/>
        <v>0</v>
      </c>
      <c r="L633" s="119">
        <f t="shared" si="140"/>
        <v>0</v>
      </c>
      <c r="M633" s="119">
        <f t="shared" si="140"/>
        <v>17.870665251403256</v>
      </c>
      <c r="N633" s="120">
        <f t="shared" si="140"/>
        <v>24.038199973973626</v>
      </c>
      <c r="O633" s="120">
        <f t="shared" si="140"/>
        <v>21.797020074361697</v>
      </c>
      <c r="P633" s="120">
        <f t="shared" si="140"/>
        <v>17.8125</v>
      </c>
      <c r="Q633" s="72"/>
      <c r="R633" s="83" t="s">
        <v>264</v>
      </c>
    </row>
    <row r="634" spans="1:18" s="3" customFormat="1" x14ac:dyDescent="0.3">
      <c r="A634" s="2"/>
      <c r="B634" s="121"/>
      <c r="I634" s="122"/>
      <c r="J634" s="122"/>
      <c r="K634" s="122"/>
      <c r="L634" s="122"/>
      <c r="M634" s="122"/>
      <c r="N634" s="123" t="e">
        <f>+N633/D633-1</f>
        <v>#DIV/0!</v>
      </c>
      <c r="O634" s="123" t="e">
        <f>+O633/E633-1</f>
        <v>#DIV/0!</v>
      </c>
      <c r="P634" s="123" t="e">
        <f>+P633/F633-1</f>
        <v>#DIV/0!</v>
      </c>
      <c r="Q634" s="72"/>
      <c r="R634" s="124" t="s">
        <v>265</v>
      </c>
    </row>
    <row r="635" spans="1:18" s="130" customFormat="1" x14ac:dyDescent="0.3">
      <c r="A635" s="2"/>
      <c r="B635" s="125"/>
      <c r="C635" s="126"/>
      <c r="D635" s="126"/>
      <c r="E635" s="126" t="e">
        <f>RATE(E$347-$D$347,,-$D633,E633)</f>
        <v>#NUM!</v>
      </c>
      <c r="F635" s="126" t="e">
        <f t="shared" ref="F635:P635" si="141">RATE(F$347-$D$347,,-$D633,F633)</f>
        <v>#NUM!</v>
      </c>
      <c r="G635" s="126" t="e">
        <f t="shared" si="141"/>
        <v>#NUM!</v>
      </c>
      <c r="H635" s="126" t="e">
        <f t="shared" si="141"/>
        <v>#NUM!</v>
      </c>
      <c r="I635" s="126" t="e">
        <f t="shared" si="141"/>
        <v>#NUM!</v>
      </c>
      <c r="J635" s="126" t="e">
        <f t="shared" si="141"/>
        <v>#NUM!</v>
      </c>
      <c r="K635" s="126" t="e">
        <f t="shared" si="141"/>
        <v>#NUM!</v>
      </c>
      <c r="L635" s="126" t="e">
        <f t="shared" si="141"/>
        <v>#NUM!</v>
      </c>
      <c r="M635" s="126" t="e">
        <f t="shared" si="141"/>
        <v>#NUM!</v>
      </c>
      <c r="N635" s="127" t="e">
        <f t="shared" si="141"/>
        <v>#NUM!</v>
      </c>
      <c r="O635" s="127" t="e">
        <f t="shared" si="141"/>
        <v>#NUM!</v>
      </c>
      <c r="P635" s="127" t="e">
        <f t="shared" si="141"/>
        <v>#NUM!</v>
      </c>
      <c r="Q635" s="128"/>
      <c r="R635" s="129" t="s">
        <v>266</v>
      </c>
    </row>
    <row r="636" spans="1:18" s="3" customFormat="1" x14ac:dyDescent="0.3">
      <c r="A636" s="2"/>
      <c r="B636" s="115"/>
      <c r="C636" s="116"/>
      <c r="D636" s="116"/>
      <c r="E636" s="116"/>
      <c r="F636" s="116">
        <f t="shared" ref="F636:P636" si="142">+E$605+E636</f>
        <v>0</v>
      </c>
      <c r="G636" s="116">
        <f t="shared" si="142"/>
        <v>0</v>
      </c>
      <c r="H636" s="116">
        <f t="shared" si="142"/>
        <v>0</v>
      </c>
      <c r="I636" s="116">
        <f t="shared" si="142"/>
        <v>0</v>
      </c>
      <c r="J636" s="116">
        <f t="shared" si="142"/>
        <v>0</v>
      </c>
      <c r="K636" s="116">
        <f t="shared" si="142"/>
        <v>0</v>
      </c>
      <c r="L636" s="116">
        <f t="shared" si="142"/>
        <v>0</v>
      </c>
      <c r="M636" s="116">
        <f t="shared" si="142"/>
        <v>0</v>
      </c>
      <c r="N636" s="117">
        <f t="shared" si="142"/>
        <v>1.05</v>
      </c>
      <c r="O636" s="117">
        <f t="shared" si="142"/>
        <v>1.5625</v>
      </c>
      <c r="P636" s="117">
        <f t="shared" si="142"/>
        <v>2.1124999999999998</v>
      </c>
      <c r="Q636" s="72"/>
      <c r="R636" s="83" t="s">
        <v>263</v>
      </c>
    </row>
    <row r="637" spans="1:18" s="3" customFormat="1" x14ac:dyDescent="0.3">
      <c r="A637" s="2"/>
      <c r="B637" s="118"/>
      <c r="C637" s="119"/>
      <c r="D637" s="119"/>
      <c r="E637" s="119">
        <f t="shared" ref="E637:P637" si="143">+E$614+E636</f>
        <v>0</v>
      </c>
      <c r="F637" s="119">
        <f t="shared" si="143"/>
        <v>0</v>
      </c>
      <c r="G637" s="119">
        <f t="shared" si="143"/>
        <v>0</v>
      </c>
      <c r="H637" s="119">
        <f t="shared" si="143"/>
        <v>0</v>
      </c>
      <c r="I637" s="119">
        <f t="shared" si="143"/>
        <v>0</v>
      </c>
      <c r="J637" s="119">
        <f t="shared" si="143"/>
        <v>0</v>
      </c>
      <c r="K637" s="119">
        <f t="shared" si="143"/>
        <v>0</v>
      </c>
      <c r="L637" s="119">
        <f t="shared" si="143"/>
        <v>0</v>
      </c>
      <c r="M637" s="119">
        <f t="shared" si="143"/>
        <v>17.870665251403256</v>
      </c>
      <c r="N637" s="120">
        <f t="shared" si="143"/>
        <v>24.038199973973626</v>
      </c>
      <c r="O637" s="120">
        <f t="shared" si="143"/>
        <v>21.797020074361697</v>
      </c>
      <c r="P637" s="120">
        <f t="shared" si="143"/>
        <v>17.8125</v>
      </c>
      <c r="Q637" s="72"/>
      <c r="R637" s="83" t="s">
        <v>264</v>
      </c>
    </row>
    <row r="638" spans="1:18" s="3" customFormat="1" x14ac:dyDescent="0.3">
      <c r="A638" s="2"/>
      <c r="B638" s="121"/>
      <c r="I638" s="122"/>
      <c r="J638" s="122"/>
      <c r="K638" s="122"/>
      <c r="L638" s="122"/>
      <c r="M638" s="122"/>
      <c r="N638" s="123" t="e">
        <f>+N637/E637-1</f>
        <v>#DIV/0!</v>
      </c>
      <c r="O638" s="123" t="e">
        <f>+O637/F637-1</f>
        <v>#DIV/0!</v>
      </c>
      <c r="P638" s="123" t="e">
        <f>+P637/G637-1</f>
        <v>#DIV/0!</v>
      </c>
      <c r="Q638" s="72"/>
      <c r="R638" s="124" t="s">
        <v>265</v>
      </c>
    </row>
    <row r="639" spans="1:18" s="130" customFormat="1" x14ac:dyDescent="0.3">
      <c r="A639" s="2"/>
      <c r="B639" s="125"/>
      <c r="C639" s="126"/>
      <c r="D639" s="126"/>
      <c r="E639" s="126"/>
      <c r="F639" s="126" t="e">
        <f>RATE(F$347-$E$347,,-$E637,F637)</f>
        <v>#NUM!</v>
      </c>
      <c r="G639" s="126" t="e">
        <f t="shared" ref="G639:P639" si="144">RATE(G$347-$E$347,,-$E637,G637)</f>
        <v>#NUM!</v>
      </c>
      <c r="H639" s="126" t="e">
        <f t="shared" si="144"/>
        <v>#NUM!</v>
      </c>
      <c r="I639" s="126" t="e">
        <f t="shared" si="144"/>
        <v>#NUM!</v>
      </c>
      <c r="J639" s="126" t="e">
        <f t="shared" si="144"/>
        <v>#NUM!</v>
      </c>
      <c r="K639" s="126" t="e">
        <f t="shared" si="144"/>
        <v>#NUM!</v>
      </c>
      <c r="L639" s="126" t="e">
        <f t="shared" si="144"/>
        <v>#NUM!</v>
      </c>
      <c r="M639" s="126" t="e">
        <f t="shared" si="144"/>
        <v>#NUM!</v>
      </c>
      <c r="N639" s="127" t="e">
        <f t="shared" si="144"/>
        <v>#NUM!</v>
      </c>
      <c r="O639" s="127" t="e">
        <f t="shared" si="144"/>
        <v>#NUM!</v>
      </c>
      <c r="P639" s="127" t="e">
        <f t="shared" si="144"/>
        <v>#NUM!</v>
      </c>
      <c r="Q639" s="128"/>
      <c r="R639" s="129" t="s">
        <v>266</v>
      </c>
    </row>
    <row r="640" spans="1:18" s="3" customFormat="1" x14ac:dyDescent="0.3">
      <c r="A640" s="2"/>
      <c r="B640" s="115"/>
      <c r="C640" s="116"/>
      <c r="D640" s="116"/>
      <c r="E640" s="116"/>
      <c r="F640" s="116"/>
      <c r="G640" s="116">
        <f t="shared" ref="G640:P640" si="145">+F$605+F640</f>
        <v>0</v>
      </c>
      <c r="H640" s="116">
        <f t="shared" si="145"/>
        <v>0</v>
      </c>
      <c r="I640" s="116">
        <f t="shared" si="145"/>
        <v>0</v>
      </c>
      <c r="J640" s="116">
        <f t="shared" si="145"/>
        <v>0</v>
      </c>
      <c r="K640" s="116">
        <f t="shared" si="145"/>
        <v>0</v>
      </c>
      <c r="L640" s="116">
        <f t="shared" si="145"/>
        <v>0</v>
      </c>
      <c r="M640" s="116">
        <f t="shared" si="145"/>
        <v>0</v>
      </c>
      <c r="N640" s="117">
        <f t="shared" si="145"/>
        <v>1.05</v>
      </c>
      <c r="O640" s="117">
        <f t="shared" si="145"/>
        <v>1.5625</v>
      </c>
      <c r="P640" s="117">
        <f t="shared" si="145"/>
        <v>2.1124999999999998</v>
      </c>
      <c r="Q640" s="72"/>
      <c r="R640" s="83" t="s">
        <v>263</v>
      </c>
    </row>
    <row r="641" spans="1:18" s="3" customFormat="1" x14ac:dyDescent="0.3">
      <c r="A641" s="2"/>
      <c r="B641" s="118"/>
      <c r="C641" s="119"/>
      <c r="D641" s="119"/>
      <c r="E641" s="119"/>
      <c r="F641" s="119">
        <f t="shared" ref="F641:P641" si="146">+F$614+F640</f>
        <v>0</v>
      </c>
      <c r="G641" s="119">
        <f t="shared" si="146"/>
        <v>0</v>
      </c>
      <c r="H641" s="119">
        <f t="shared" si="146"/>
        <v>0</v>
      </c>
      <c r="I641" s="119">
        <f t="shared" si="146"/>
        <v>0</v>
      </c>
      <c r="J641" s="119">
        <f t="shared" si="146"/>
        <v>0</v>
      </c>
      <c r="K641" s="119">
        <f t="shared" si="146"/>
        <v>0</v>
      </c>
      <c r="L641" s="119">
        <f t="shared" si="146"/>
        <v>0</v>
      </c>
      <c r="M641" s="119">
        <f t="shared" si="146"/>
        <v>17.870665251403256</v>
      </c>
      <c r="N641" s="120">
        <f t="shared" si="146"/>
        <v>24.038199973973626</v>
      </c>
      <c r="O641" s="120">
        <f t="shared" si="146"/>
        <v>21.797020074361697</v>
      </c>
      <c r="P641" s="120">
        <f t="shared" si="146"/>
        <v>17.8125</v>
      </c>
      <c r="Q641" s="72"/>
      <c r="R641" s="83" t="s">
        <v>264</v>
      </c>
    </row>
    <row r="642" spans="1:18" s="3" customFormat="1" x14ac:dyDescent="0.3">
      <c r="A642" s="2"/>
      <c r="B642" s="121"/>
      <c r="I642" s="122"/>
      <c r="J642" s="122"/>
      <c r="K642" s="122"/>
      <c r="L642" s="122"/>
      <c r="M642" s="122"/>
      <c r="N642" s="123" t="e">
        <f>+N641/F641-1</f>
        <v>#DIV/0!</v>
      </c>
      <c r="O642" s="123" t="e">
        <f>+O641/G641-1</f>
        <v>#DIV/0!</v>
      </c>
      <c r="P642" s="123" t="e">
        <f>+P641/H641-1</f>
        <v>#DIV/0!</v>
      </c>
      <c r="Q642" s="72"/>
      <c r="R642" s="124" t="s">
        <v>265</v>
      </c>
    </row>
    <row r="643" spans="1:18" s="130" customFormat="1" x14ac:dyDescent="0.3">
      <c r="A643" s="2"/>
      <c r="B643" s="125"/>
      <c r="C643" s="126"/>
      <c r="D643" s="126"/>
      <c r="E643" s="126"/>
      <c r="F643" s="126"/>
      <c r="G643" s="126" t="e">
        <f>RATE(G$347-$F$347,,-$F641,G641)</f>
        <v>#NUM!</v>
      </c>
      <c r="H643" s="126" t="e">
        <f t="shared" ref="H643:P643" si="147">RATE(H$347-$F$347,,-$F641,H641)</f>
        <v>#NUM!</v>
      </c>
      <c r="I643" s="126" t="e">
        <f t="shared" si="147"/>
        <v>#NUM!</v>
      </c>
      <c r="J643" s="126" t="e">
        <f t="shared" si="147"/>
        <v>#NUM!</v>
      </c>
      <c r="K643" s="126" t="e">
        <f t="shared" si="147"/>
        <v>#NUM!</v>
      </c>
      <c r="L643" s="126" t="e">
        <f t="shared" si="147"/>
        <v>#NUM!</v>
      </c>
      <c r="M643" s="126" t="e">
        <f t="shared" si="147"/>
        <v>#NUM!</v>
      </c>
      <c r="N643" s="127" t="e">
        <f t="shared" si="147"/>
        <v>#NUM!</v>
      </c>
      <c r="O643" s="127" t="e">
        <f t="shared" si="147"/>
        <v>#NUM!</v>
      </c>
      <c r="P643" s="127" t="e">
        <f t="shared" si="147"/>
        <v>#NUM!</v>
      </c>
      <c r="Q643" s="128"/>
      <c r="R643" s="129" t="s">
        <v>266</v>
      </c>
    </row>
    <row r="644" spans="1:18" s="3" customFormat="1" x14ac:dyDescent="0.3">
      <c r="A644" s="2"/>
      <c r="B644" s="115"/>
      <c r="C644" s="116"/>
      <c r="D644" s="116"/>
      <c r="E644" s="116"/>
      <c r="F644" s="116"/>
      <c r="G644" s="116"/>
      <c r="H644" s="116">
        <f t="shared" ref="H644:P644" si="148">+G$605+G644</f>
        <v>0</v>
      </c>
      <c r="I644" s="116">
        <f t="shared" si="148"/>
        <v>0</v>
      </c>
      <c r="J644" s="116">
        <f t="shared" si="148"/>
        <v>0</v>
      </c>
      <c r="K644" s="116">
        <f t="shared" si="148"/>
        <v>0</v>
      </c>
      <c r="L644" s="116">
        <f t="shared" si="148"/>
        <v>0</v>
      </c>
      <c r="M644" s="116">
        <f t="shared" si="148"/>
        <v>0</v>
      </c>
      <c r="N644" s="117">
        <f t="shared" si="148"/>
        <v>1.05</v>
      </c>
      <c r="O644" s="117">
        <f t="shared" si="148"/>
        <v>1.5625</v>
      </c>
      <c r="P644" s="117">
        <f t="shared" si="148"/>
        <v>2.1124999999999998</v>
      </c>
      <c r="Q644" s="72"/>
      <c r="R644" s="83" t="s">
        <v>263</v>
      </c>
    </row>
    <row r="645" spans="1:18" s="3" customFormat="1" x14ac:dyDescent="0.3">
      <c r="A645" s="2"/>
      <c r="B645" s="118"/>
      <c r="C645" s="119"/>
      <c r="D645" s="119"/>
      <c r="E645" s="119"/>
      <c r="F645" s="119"/>
      <c r="G645" s="119">
        <f t="shared" ref="G645:P645" si="149">+G$614+G644</f>
        <v>0</v>
      </c>
      <c r="H645" s="119">
        <f t="shared" si="149"/>
        <v>0</v>
      </c>
      <c r="I645" s="119">
        <f t="shared" si="149"/>
        <v>0</v>
      </c>
      <c r="J645" s="119">
        <f t="shared" si="149"/>
        <v>0</v>
      </c>
      <c r="K645" s="119">
        <f t="shared" si="149"/>
        <v>0</v>
      </c>
      <c r="L645" s="119">
        <f t="shared" si="149"/>
        <v>0</v>
      </c>
      <c r="M645" s="119">
        <f t="shared" si="149"/>
        <v>17.870665251403256</v>
      </c>
      <c r="N645" s="120">
        <f t="shared" si="149"/>
        <v>24.038199973973626</v>
      </c>
      <c r="O645" s="120">
        <f t="shared" si="149"/>
        <v>21.797020074361697</v>
      </c>
      <c r="P645" s="120">
        <f t="shared" si="149"/>
        <v>17.8125</v>
      </c>
      <c r="Q645" s="72"/>
      <c r="R645" s="83" t="s">
        <v>264</v>
      </c>
    </row>
    <row r="646" spans="1:18" s="3" customFormat="1" x14ac:dyDescent="0.3">
      <c r="A646" s="2"/>
      <c r="B646" s="121"/>
      <c r="I646" s="122"/>
      <c r="J646" s="122"/>
      <c r="K646" s="122"/>
      <c r="L646" s="122"/>
      <c r="M646" s="122"/>
      <c r="N646" s="123" t="e">
        <f>+N645/G645-1</f>
        <v>#DIV/0!</v>
      </c>
      <c r="O646" s="123" t="e">
        <f>+O645/H645-1</f>
        <v>#DIV/0!</v>
      </c>
      <c r="P646" s="123" t="e">
        <f>+P645/I645-1</f>
        <v>#DIV/0!</v>
      </c>
      <c r="Q646" s="72"/>
      <c r="R646" s="124" t="s">
        <v>265</v>
      </c>
    </row>
    <row r="647" spans="1:18" s="130" customFormat="1" x14ac:dyDescent="0.3">
      <c r="A647" s="2"/>
      <c r="B647" s="125"/>
      <c r="C647" s="126"/>
      <c r="D647" s="126"/>
      <c r="E647" s="126"/>
      <c r="F647" s="126"/>
      <c r="G647" s="126"/>
      <c r="H647" s="126" t="e">
        <f>RATE(H$347-$G$347,,-$G645,H645)</f>
        <v>#NUM!</v>
      </c>
      <c r="I647" s="126" t="e">
        <f t="shared" ref="I647:P647" si="150">RATE(I$347-$G$347,,-$G645,I645)</f>
        <v>#NUM!</v>
      </c>
      <c r="J647" s="126" t="e">
        <f t="shared" si="150"/>
        <v>#NUM!</v>
      </c>
      <c r="K647" s="126" t="e">
        <f t="shared" si="150"/>
        <v>#NUM!</v>
      </c>
      <c r="L647" s="126" t="e">
        <f t="shared" si="150"/>
        <v>#NUM!</v>
      </c>
      <c r="M647" s="126" t="e">
        <f t="shared" si="150"/>
        <v>#NUM!</v>
      </c>
      <c r="N647" s="127" t="e">
        <f t="shared" si="150"/>
        <v>#NUM!</v>
      </c>
      <c r="O647" s="127" t="e">
        <f t="shared" si="150"/>
        <v>#NUM!</v>
      </c>
      <c r="P647" s="127" t="e">
        <f t="shared" si="150"/>
        <v>#NUM!</v>
      </c>
      <c r="Q647" s="128"/>
      <c r="R647" s="129" t="s">
        <v>266</v>
      </c>
    </row>
    <row r="648" spans="1:18" s="3" customFormat="1" x14ac:dyDescent="0.3">
      <c r="A648" s="2"/>
      <c r="B648" s="115"/>
      <c r="C648" s="116"/>
      <c r="D648" s="116"/>
      <c r="E648" s="116"/>
      <c r="F648" s="116"/>
      <c r="G648" s="116"/>
      <c r="H648" s="116"/>
      <c r="I648" s="116">
        <f t="shared" ref="I648:P648" si="151">+H$605+H648</f>
        <v>0</v>
      </c>
      <c r="J648" s="116">
        <f t="shared" si="151"/>
        <v>0</v>
      </c>
      <c r="K648" s="116">
        <f t="shared" si="151"/>
        <v>0</v>
      </c>
      <c r="L648" s="116">
        <f t="shared" si="151"/>
        <v>0</v>
      </c>
      <c r="M648" s="116">
        <f t="shared" si="151"/>
        <v>0</v>
      </c>
      <c r="N648" s="117">
        <f t="shared" si="151"/>
        <v>1.05</v>
      </c>
      <c r="O648" s="117">
        <f t="shared" si="151"/>
        <v>1.5625</v>
      </c>
      <c r="P648" s="117">
        <f t="shared" si="151"/>
        <v>2.1124999999999998</v>
      </c>
      <c r="Q648" s="72"/>
      <c r="R648" s="83" t="s">
        <v>263</v>
      </c>
    </row>
    <row r="649" spans="1:18" s="3" customFormat="1" x14ac:dyDescent="0.3">
      <c r="A649" s="2"/>
      <c r="B649" s="118"/>
      <c r="C649" s="119"/>
      <c r="D649" s="119"/>
      <c r="E649" s="119"/>
      <c r="F649" s="119"/>
      <c r="G649" s="119"/>
      <c r="H649" s="119">
        <f t="shared" ref="H649:P649" si="152">+H$614+H648</f>
        <v>0</v>
      </c>
      <c r="I649" s="119">
        <f t="shared" si="152"/>
        <v>0</v>
      </c>
      <c r="J649" s="119">
        <f t="shared" si="152"/>
        <v>0</v>
      </c>
      <c r="K649" s="119">
        <f t="shared" si="152"/>
        <v>0</v>
      </c>
      <c r="L649" s="119">
        <f t="shared" si="152"/>
        <v>0</v>
      </c>
      <c r="M649" s="119">
        <f t="shared" si="152"/>
        <v>17.870665251403256</v>
      </c>
      <c r="N649" s="120">
        <f t="shared" si="152"/>
        <v>24.038199973973626</v>
      </c>
      <c r="O649" s="120">
        <f t="shared" si="152"/>
        <v>21.797020074361697</v>
      </c>
      <c r="P649" s="120">
        <f t="shared" si="152"/>
        <v>17.8125</v>
      </c>
      <c r="Q649" s="72"/>
      <c r="R649" s="83" t="s">
        <v>264</v>
      </c>
    </row>
    <row r="650" spans="1:18" s="3" customFormat="1" x14ac:dyDescent="0.3">
      <c r="A650" s="2"/>
      <c r="B650" s="121"/>
      <c r="I650" s="122"/>
      <c r="J650" s="122"/>
      <c r="K650" s="122"/>
      <c r="L650" s="122"/>
      <c r="M650" s="122"/>
      <c r="N650" s="123" t="e">
        <f>+N649/H649-1</f>
        <v>#DIV/0!</v>
      </c>
      <c r="O650" s="123" t="e">
        <f>+O649/I649-1</f>
        <v>#DIV/0!</v>
      </c>
      <c r="P650" s="123" t="e">
        <f>+P649/J649-1</f>
        <v>#DIV/0!</v>
      </c>
      <c r="Q650" s="72"/>
      <c r="R650" s="124" t="s">
        <v>265</v>
      </c>
    </row>
    <row r="651" spans="1:18" s="130" customFormat="1" x14ac:dyDescent="0.3">
      <c r="A651" s="2"/>
      <c r="B651" s="125"/>
      <c r="C651" s="126"/>
      <c r="D651" s="126"/>
      <c r="E651" s="126"/>
      <c r="F651" s="126"/>
      <c r="G651" s="126"/>
      <c r="H651" s="126"/>
      <c r="I651" s="126" t="e">
        <f t="shared" ref="I651:P651" si="153">RATE(I$347-$H$347,,-$H649,I649)</f>
        <v>#NUM!</v>
      </c>
      <c r="J651" s="126" t="e">
        <f t="shared" si="153"/>
        <v>#NUM!</v>
      </c>
      <c r="K651" s="126" t="e">
        <f t="shared" si="153"/>
        <v>#NUM!</v>
      </c>
      <c r="L651" s="126" t="e">
        <f t="shared" si="153"/>
        <v>#NUM!</v>
      </c>
      <c r="M651" s="126" t="e">
        <f t="shared" si="153"/>
        <v>#NUM!</v>
      </c>
      <c r="N651" s="127" t="e">
        <f t="shared" si="153"/>
        <v>#NUM!</v>
      </c>
      <c r="O651" s="127" t="e">
        <f t="shared" si="153"/>
        <v>#NUM!</v>
      </c>
      <c r="P651" s="127" t="e">
        <f t="shared" si="153"/>
        <v>#NUM!</v>
      </c>
      <c r="Q651" s="128"/>
      <c r="R651" s="129" t="s">
        <v>266</v>
      </c>
    </row>
    <row r="652" spans="1:18" s="3" customFormat="1" x14ac:dyDescent="0.3">
      <c r="A652" s="2"/>
      <c r="B652" s="115"/>
      <c r="C652" s="116"/>
      <c r="D652" s="116"/>
      <c r="E652" s="116"/>
      <c r="F652" s="116"/>
      <c r="G652" s="116"/>
      <c r="H652" s="116"/>
      <c r="I652" s="116"/>
      <c r="J652" s="116">
        <f t="shared" ref="J652:P652" si="154">+I$605+I652</f>
        <v>0</v>
      </c>
      <c r="K652" s="116">
        <f t="shared" si="154"/>
        <v>0</v>
      </c>
      <c r="L652" s="116">
        <f t="shared" si="154"/>
        <v>0</v>
      </c>
      <c r="M652" s="116">
        <f t="shared" si="154"/>
        <v>0</v>
      </c>
      <c r="N652" s="117">
        <f t="shared" si="154"/>
        <v>1.05</v>
      </c>
      <c r="O652" s="117">
        <f t="shared" si="154"/>
        <v>1.5625</v>
      </c>
      <c r="P652" s="117">
        <f t="shared" si="154"/>
        <v>2.1124999999999998</v>
      </c>
      <c r="Q652" s="72"/>
      <c r="R652" s="83" t="s">
        <v>263</v>
      </c>
    </row>
    <row r="653" spans="1:18" s="3" customFormat="1" x14ac:dyDescent="0.3">
      <c r="A653" s="2"/>
      <c r="B653" s="118"/>
      <c r="C653" s="119"/>
      <c r="D653" s="119"/>
      <c r="E653" s="119"/>
      <c r="F653" s="119"/>
      <c r="G653" s="119"/>
      <c r="H653" s="119"/>
      <c r="I653" s="119">
        <f t="shared" ref="I653:P653" si="155">+I$614+I652</f>
        <v>0</v>
      </c>
      <c r="J653" s="119">
        <f t="shared" si="155"/>
        <v>0</v>
      </c>
      <c r="K653" s="119">
        <f t="shared" si="155"/>
        <v>0</v>
      </c>
      <c r="L653" s="119">
        <f t="shared" si="155"/>
        <v>0</v>
      </c>
      <c r="M653" s="119">
        <f t="shared" si="155"/>
        <v>17.870665251403256</v>
      </c>
      <c r="N653" s="120">
        <f t="shared" si="155"/>
        <v>24.038199973973626</v>
      </c>
      <c r="O653" s="120">
        <f t="shared" si="155"/>
        <v>21.797020074361697</v>
      </c>
      <c r="P653" s="120">
        <f t="shared" si="155"/>
        <v>17.8125</v>
      </c>
      <c r="Q653" s="72"/>
      <c r="R653" s="83" t="s">
        <v>264</v>
      </c>
    </row>
    <row r="654" spans="1:18" s="3" customFormat="1" x14ac:dyDescent="0.3">
      <c r="A654" s="2"/>
      <c r="B654" s="121"/>
      <c r="I654" s="122"/>
      <c r="J654" s="122"/>
      <c r="K654" s="122"/>
      <c r="L654" s="122"/>
      <c r="M654" s="122"/>
      <c r="N654" s="123" t="e">
        <f>+N653/I653-1</f>
        <v>#DIV/0!</v>
      </c>
      <c r="O654" s="123" t="e">
        <f>+O653/J653-1</f>
        <v>#DIV/0!</v>
      </c>
      <c r="P654" s="123" t="e">
        <f>+P653/K653-1</f>
        <v>#DIV/0!</v>
      </c>
      <c r="Q654" s="72"/>
      <c r="R654" s="124" t="s">
        <v>265</v>
      </c>
    </row>
    <row r="655" spans="1:18" s="130" customFormat="1" x14ac:dyDescent="0.3">
      <c r="A655" s="2"/>
      <c r="B655" s="125"/>
      <c r="C655" s="126"/>
      <c r="D655" s="126"/>
      <c r="E655" s="126"/>
      <c r="F655" s="126"/>
      <c r="G655" s="126"/>
      <c r="H655" s="126"/>
      <c r="I655" s="126"/>
      <c r="J655" s="126" t="e">
        <f t="shared" ref="J655:P655" si="156">RATE(J$347-$I$347,,-$I653,J653)</f>
        <v>#NUM!</v>
      </c>
      <c r="K655" s="126" t="e">
        <f t="shared" si="156"/>
        <v>#NUM!</v>
      </c>
      <c r="L655" s="126" t="e">
        <f t="shared" si="156"/>
        <v>#NUM!</v>
      </c>
      <c r="M655" s="126" t="e">
        <f t="shared" si="156"/>
        <v>#NUM!</v>
      </c>
      <c r="N655" s="127" t="e">
        <f t="shared" si="156"/>
        <v>#NUM!</v>
      </c>
      <c r="O655" s="127" t="e">
        <f t="shared" si="156"/>
        <v>#NUM!</v>
      </c>
      <c r="P655" s="127" t="e">
        <f t="shared" si="156"/>
        <v>#NUM!</v>
      </c>
      <c r="Q655" s="128"/>
      <c r="R655" s="129" t="s">
        <v>266</v>
      </c>
    </row>
    <row r="656" spans="1:18" s="3" customFormat="1" ht="14.25" x14ac:dyDescent="0.2">
      <c r="B656" s="115"/>
      <c r="C656" s="116"/>
      <c r="D656" s="116"/>
      <c r="E656" s="116"/>
      <c r="F656" s="116"/>
      <c r="G656" s="116"/>
      <c r="H656" s="116"/>
      <c r="I656" s="116"/>
      <c r="J656" s="116"/>
      <c r="K656" s="116">
        <f t="shared" ref="K656:P656" si="157">+J$605+J656</f>
        <v>0</v>
      </c>
      <c r="L656" s="116">
        <f t="shared" si="157"/>
        <v>0</v>
      </c>
      <c r="M656" s="116">
        <f t="shared" si="157"/>
        <v>0</v>
      </c>
      <c r="N656" s="117">
        <f t="shared" si="157"/>
        <v>1.05</v>
      </c>
      <c r="O656" s="117">
        <f t="shared" si="157"/>
        <v>1.5625</v>
      </c>
      <c r="P656" s="117">
        <f t="shared" si="157"/>
        <v>2.1124999999999998</v>
      </c>
      <c r="Q656" s="72"/>
      <c r="R656" s="83" t="s">
        <v>263</v>
      </c>
    </row>
    <row r="657" spans="1:18" s="3" customFormat="1" ht="14.25" x14ac:dyDescent="0.2">
      <c r="B657" s="118"/>
      <c r="C657" s="119"/>
      <c r="D657" s="119"/>
      <c r="E657" s="119"/>
      <c r="F657" s="119"/>
      <c r="G657" s="119"/>
      <c r="H657" s="119"/>
      <c r="I657" s="119"/>
      <c r="J657" s="119">
        <f t="shared" ref="J657:P657" si="158">+J$614+J656</f>
        <v>0</v>
      </c>
      <c r="K657" s="119">
        <f t="shared" si="158"/>
        <v>0</v>
      </c>
      <c r="L657" s="119">
        <f t="shared" si="158"/>
        <v>0</v>
      </c>
      <c r="M657" s="119">
        <f t="shared" si="158"/>
        <v>17.870665251403256</v>
      </c>
      <c r="N657" s="120">
        <f t="shared" si="158"/>
        <v>24.038199973973626</v>
      </c>
      <c r="O657" s="120">
        <f t="shared" si="158"/>
        <v>21.797020074361697</v>
      </c>
      <c r="P657" s="120">
        <f t="shared" si="158"/>
        <v>17.8125</v>
      </c>
      <c r="Q657" s="72"/>
      <c r="R657" s="83" t="s">
        <v>264</v>
      </c>
    </row>
    <row r="658" spans="1:18" s="3" customFormat="1" ht="14.25" x14ac:dyDescent="0.2">
      <c r="B658" s="121"/>
      <c r="I658" s="122"/>
      <c r="J658" s="122"/>
      <c r="K658" s="122"/>
      <c r="L658" s="122"/>
      <c r="M658" s="122"/>
      <c r="N658" s="123" t="e">
        <f>+N657/J657-1</f>
        <v>#DIV/0!</v>
      </c>
      <c r="O658" s="123" t="e">
        <f>+O657/K657-1</f>
        <v>#DIV/0!</v>
      </c>
      <c r="P658" s="123" t="e">
        <f>+P657/L657-1</f>
        <v>#DIV/0!</v>
      </c>
      <c r="Q658" s="72"/>
      <c r="R658" s="124" t="s">
        <v>265</v>
      </c>
    </row>
    <row r="659" spans="1:18" s="130" customFormat="1" ht="14.25" x14ac:dyDescent="0.2">
      <c r="A659" s="131"/>
      <c r="B659" s="125"/>
      <c r="C659" s="126"/>
      <c r="D659" s="126"/>
      <c r="E659" s="126"/>
      <c r="F659" s="126"/>
      <c r="G659" s="126"/>
      <c r="H659" s="126"/>
      <c r="I659" s="126"/>
      <c r="J659" s="126"/>
      <c r="K659" s="126" t="e">
        <f t="shared" ref="K659:P659" si="159">RATE(K$347-$J$347,,-$J657,K657)</f>
        <v>#NUM!</v>
      </c>
      <c r="L659" s="126" t="e">
        <f t="shared" si="159"/>
        <v>#NUM!</v>
      </c>
      <c r="M659" s="126" t="e">
        <f t="shared" si="159"/>
        <v>#NUM!</v>
      </c>
      <c r="N659" s="127" t="e">
        <f t="shared" si="159"/>
        <v>#NUM!</v>
      </c>
      <c r="O659" s="127" t="e">
        <f t="shared" si="159"/>
        <v>#NUM!</v>
      </c>
      <c r="P659" s="127" t="e">
        <f t="shared" si="159"/>
        <v>#NUM!</v>
      </c>
      <c r="Q659" s="128"/>
      <c r="R659" s="129" t="s">
        <v>266</v>
      </c>
    </row>
    <row r="660" spans="1:18" s="3" customFormat="1" ht="14.25" x14ac:dyDescent="0.2">
      <c r="B660" s="132"/>
      <c r="C660" s="133"/>
      <c r="D660" s="133"/>
      <c r="E660" s="133"/>
      <c r="F660" s="133"/>
      <c r="G660" s="133"/>
      <c r="H660" s="133"/>
      <c r="I660" s="133"/>
      <c r="J660" s="133"/>
      <c r="K660" s="133"/>
      <c r="L660" s="133">
        <f t="shared" ref="L660:P660" si="160">+K$605+K660</f>
        <v>0</v>
      </c>
      <c r="M660" s="133">
        <f t="shared" si="160"/>
        <v>0</v>
      </c>
      <c r="N660" s="134">
        <f t="shared" si="160"/>
        <v>1.05</v>
      </c>
      <c r="O660" s="134">
        <f t="shared" si="160"/>
        <v>1.5625</v>
      </c>
      <c r="P660" s="134">
        <f t="shared" si="160"/>
        <v>2.1124999999999998</v>
      </c>
      <c r="Q660" s="72"/>
      <c r="R660" s="83" t="s">
        <v>263</v>
      </c>
    </row>
    <row r="661" spans="1:18" s="3" customFormat="1" ht="14.25" x14ac:dyDescent="0.2">
      <c r="B661" s="135"/>
      <c r="C661" s="136"/>
      <c r="D661" s="136"/>
      <c r="E661" s="136"/>
      <c r="F661" s="136"/>
      <c r="G661" s="136"/>
      <c r="H661" s="136"/>
      <c r="I661" s="136"/>
      <c r="J661" s="136"/>
      <c r="K661" s="136">
        <f t="shared" ref="K661:P661" si="161">+K$614+K660</f>
        <v>0</v>
      </c>
      <c r="L661" s="136">
        <f t="shared" si="161"/>
        <v>0</v>
      </c>
      <c r="M661" s="136">
        <f t="shared" si="161"/>
        <v>17.870665251403256</v>
      </c>
      <c r="N661" s="137">
        <f t="shared" si="161"/>
        <v>24.038199973973626</v>
      </c>
      <c r="O661" s="137">
        <f t="shared" si="161"/>
        <v>21.797020074361697</v>
      </c>
      <c r="P661" s="137">
        <f t="shared" si="161"/>
        <v>17.8125</v>
      </c>
      <c r="Q661" s="72"/>
      <c r="R661" s="83" t="s">
        <v>264</v>
      </c>
    </row>
    <row r="662" spans="1:18" s="3" customFormat="1" ht="14.25" x14ac:dyDescent="0.2">
      <c r="B662" s="121"/>
      <c r="I662" s="122"/>
      <c r="J662" s="122"/>
      <c r="K662" s="122"/>
      <c r="L662" s="122"/>
      <c r="M662" s="122"/>
      <c r="N662" s="123" t="e">
        <f>+N661/K661-1</f>
        <v>#DIV/0!</v>
      </c>
      <c r="O662" s="123" t="e">
        <f>+O661/L661-1</f>
        <v>#DIV/0!</v>
      </c>
      <c r="P662" s="123">
        <f>+P661/M661-1</f>
        <v>-3.2547893760523916E-3</v>
      </c>
      <c r="Q662" s="72"/>
      <c r="R662" s="124" t="s">
        <v>265</v>
      </c>
    </row>
    <row r="663" spans="1:18" s="130" customFormat="1" ht="14.25" x14ac:dyDescent="0.2">
      <c r="A663" s="131"/>
      <c r="B663" s="125"/>
      <c r="C663" s="126"/>
      <c r="D663" s="126"/>
      <c r="E663" s="126"/>
      <c r="F663" s="126"/>
      <c r="G663" s="126"/>
      <c r="H663" s="126"/>
      <c r="I663" s="126"/>
      <c r="J663" s="126"/>
      <c r="K663" s="126"/>
      <c r="L663" s="126" t="e">
        <f t="shared" ref="L663:P663" si="162">RATE(L$347-$K$347,,-$K661,L661)</f>
        <v>#NUM!</v>
      </c>
      <c r="M663" s="126" t="e">
        <f t="shared" si="162"/>
        <v>#NUM!</v>
      </c>
      <c r="N663" s="127" t="e">
        <f t="shared" si="162"/>
        <v>#NUM!</v>
      </c>
      <c r="O663" s="127" t="e">
        <f t="shared" si="162"/>
        <v>#NUM!</v>
      </c>
      <c r="P663" s="127" t="e">
        <f t="shared" si="162"/>
        <v>#NUM!</v>
      </c>
      <c r="Q663" s="128"/>
      <c r="R663" s="129" t="s">
        <v>266</v>
      </c>
    </row>
    <row r="664" spans="1:18" s="3" customFormat="1" ht="14.25" x14ac:dyDescent="0.2">
      <c r="B664" s="132"/>
      <c r="C664" s="133"/>
      <c r="D664" s="133"/>
      <c r="E664" s="133"/>
      <c r="F664" s="133"/>
      <c r="G664" s="133"/>
      <c r="H664" s="133"/>
      <c r="I664" s="133"/>
      <c r="J664" s="133"/>
      <c r="K664" s="133"/>
      <c r="L664" s="133"/>
      <c r="M664" s="133">
        <f>+L$605+L664</f>
        <v>0</v>
      </c>
      <c r="N664" s="134">
        <f>+M$605+M664</f>
        <v>1.05</v>
      </c>
      <c r="O664" s="134">
        <f>+N$605+N664</f>
        <v>1.5625</v>
      </c>
      <c r="P664" s="134">
        <f>+O$605+O664</f>
        <v>2.1124999999999998</v>
      </c>
      <c r="Q664" s="72"/>
      <c r="R664" s="83" t="s">
        <v>263</v>
      </c>
    </row>
    <row r="665" spans="1:18" s="3" customFormat="1" ht="14.25" x14ac:dyDescent="0.2">
      <c r="B665" s="135"/>
      <c r="C665" s="136"/>
      <c r="D665" s="136"/>
      <c r="E665" s="136"/>
      <c r="F665" s="136"/>
      <c r="G665" s="136"/>
      <c r="H665" s="136"/>
      <c r="I665" s="136"/>
      <c r="J665" s="136"/>
      <c r="K665" s="136"/>
      <c r="L665" s="136">
        <f t="shared" ref="L665:P665" si="163">+L$614+L664</f>
        <v>0</v>
      </c>
      <c r="M665" s="136">
        <f t="shared" si="163"/>
        <v>17.870665251403256</v>
      </c>
      <c r="N665" s="137">
        <f t="shared" si="163"/>
        <v>24.038199973973626</v>
      </c>
      <c r="O665" s="137">
        <f t="shared" si="163"/>
        <v>21.797020074361697</v>
      </c>
      <c r="P665" s="137">
        <f t="shared" si="163"/>
        <v>17.8125</v>
      </c>
      <c r="Q665" s="72"/>
      <c r="R665" s="83" t="s">
        <v>264</v>
      </c>
    </row>
    <row r="666" spans="1:18" s="3" customFormat="1" ht="14.25" x14ac:dyDescent="0.2">
      <c r="B666" s="121"/>
      <c r="I666" s="122"/>
      <c r="J666" s="122"/>
      <c r="K666" s="122"/>
      <c r="L666" s="122"/>
      <c r="M666" s="122"/>
      <c r="N666" s="123" t="e">
        <f>+N665/L665-1</f>
        <v>#DIV/0!</v>
      </c>
      <c r="O666" s="123">
        <f>+O665/M665-1</f>
        <v>0.21970949417510521</v>
      </c>
      <c r="P666" s="123">
        <f>+P665/N665-1</f>
        <v>-0.25899193702998757</v>
      </c>
      <c r="Q666" s="72"/>
      <c r="R666" s="124" t="s">
        <v>265</v>
      </c>
    </row>
    <row r="667" spans="1:18" s="130" customFormat="1" ht="14.25" x14ac:dyDescent="0.2">
      <c r="A667" s="131"/>
      <c r="B667" s="125"/>
      <c r="C667" s="126"/>
      <c r="D667" s="126"/>
      <c r="E667" s="126"/>
      <c r="F667" s="126"/>
      <c r="G667" s="126"/>
      <c r="H667" s="126"/>
      <c r="I667" s="126"/>
      <c r="J667" s="126"/>
      <c r="K667" s="126"/>
      <c r="L667" s="126"/>
      <c r="M667" s="126" t="e">
        <f>RATE(M$347-$L$347,,-$L665,M665)</f>
        <v>#NUM!</v>
      </c>
      <c r="N667" s="127" t="e">
        <f>RATE(N$347-$L$347,,-$L665,N665)</f>
        <v>#NUM!</v>
      </c>
      <c r="O667" s="127" t="e">
        <f>RATE(O$347-$L$347,,-$L665,O665)</f>
        <v>#NUM!</v>
      </c>
      <c r="P667" s="127" t="e">
        <f>RATE(P$347-$L$347,,-$L665,P665)</f>
        <v>#NUM!</v>
      </c>
      <c r="Q667" s="128"/>
      <c r="R667" s="129" t="s">
        <v>266</v>
      </c>
    </row>
    <row r="668" spans="1:18" s="3" customFormat="1" ht="14.25" x14ac:dyDescent="0.2">
      <c r="B668" s="132"/>
      <c r="C668" s="133"/>
      <c r="D668" s="133"/>
      <c r="E668" s="133"/>
      <c r="F668" s="133"/>
      <c r="G668" s="133"/>
      <c r="H668" s="133"/>
      <c r="I668" s="133"/>
      <c r="J668" s="133"/>
      <c r="K668" s="133"/>
      <c r="L668" s="133"/>
      <c r="M668" s="133"/>
      <c r="N668" s="134">
        <f>+M$605+M668</f>
        <v>1.05</v>
      </c>
      <c r="O668" s="134">
        <f>+N$605+N668</f>
        <v>1.5625</v>
      </c>
      <c r="P668" s="134">
        <f>+O$605+O668</f>
        <v>2.1124999999999998</v>
      </c>
      <c r="Q668" s="72"/>
      <c r="R668" s="83" t="s">
        <v>263</v>
      </c>
    </row>
    <row r="669" spans="1:18" s="3" customFormat="1" ht="14.25" x14ac:dyDescent="0.2">
      <c r="B669" s="135"/>
      <c r="C669" s="136"/>
      <c r="D669" s="136"/>
      <c r="E669" s="136"/>
      <c r="F669" s="136"/>
      <c r="G669" s="136"/>
      <c r="H669" s="136"/>
      <c r="I669" s="136"/>
      <c r="J669" s="136"/>
      <c r="K669" s="136"/>
      <c r="L669" s="136"/>
      <c r="M669" s="136">
        <f>+M$614+M668</f>
        <v>17.870665251403256</v>
      </c>
      <c r="N669" s="137">
        <f>+N$614+N668</f>
        <v>24.038199973973626</v>
      </c>
      <c r="O669" s="137">
        <f>+O$614+O668</f>
        <v>21.797020074361697</v>
      </c>
      <c r="P669" s="137">
        <f>+P$614+P668</f>
        <v>17.8125</v>
      </c>
      <c r="Q669" s="72"/>
      <c r="R669" s="83" t="s">
        <v>264</v>
      </c>
    </row>
    <row r="670" spans="1:18" s="3" customFormat="1" ht="14.25" x14ac:dyDescent="0.2">
      <c r="B670" s="121"/>
      <c r="I670" s="122"/>
      <c r="J670" s="122"/>
      <c r="K670" s="122"/>
      <c r="L670" s="122"/>
      <c r="M670" s="122"/>
      <c r="N670" s="123">
        <f>+N669/M669-1</f>
        <v>0.34512060048162319</v>
      </c>
      <c r="O670" s="123">
        <f>+O669/N669-1</f>
        <v>-9.3234098311790192E-2</v>
      </c>
      <c r="P670" s="123">
        <f>+P669/O669-1</f>
        <v>-0.18280113798896791</v>
      </c>
      <c r="Q670" s="72"/>
      <c r="R670" s="124" t="s">
        <v>265</v>
      </c>
    </row>
    <row r="671" spans="1:18" s="130" customFormat="1" ht="14.25" x14ac:dyDescent="0.2">
      <c r="A671" s="131"/>
      <c r="B671" s="125"/>
      <c r="C671" s="126"/>
      <c r="D671" s="126"/>
      <c r="E671" s="126"/>
      <c r="F671" s="126"/>
      <c r="G671" s="126"/>
      <c r="H671" s="126"/>
      <c r="I671" s="126"/>
      <c r="J671" s="126"/>
      <c r="K671" s="126"/>
      <c r="L671" s="126"/>
      <c r="M671" s="126"/>
      <c r="N671" s="127">
        <f>RATE(N$347-$M$347,,-$M669,N669)</f>
        <v>0.34512060048162324</v>
      </c>
      <c r="O671" s="127">
        <f>RATE(O$347-$M$347,,-$M669,O669)</f>
        <v>0.10440458808120587</v>
      </c>
      <c r="P671" s="127">
        <f>RATE(P$347-$M$347,,-$M669,P669)</f>
        <v>-1.0861089976496466E-3</v>
      </c>
      <c r="Q671" s="128"/>
      <c r="R671" s="129" t="s">
        <v>266</v>
      </c>
    </row>
  </sheetData>
  <mergeCells count="49">
    <mergeCell ref="B373:O373"/>
    <mergeCell ref="B348:O348"/>
    <mergeCell ref="B349:O349"/>
    <mergeCell ref="B355:O355"/>
    <mergeCell ref="B361:O361"/>
    <mergeCell ref="B367:O367"/>
    <mergeCell ref="B434:O434"/>
    <mergeCell ref="B379:O379"/>
    <mergeCell ref="B385:O385"/>
    <mergeCell ref="B391:O391"/>
    <mergeCell ref="B397:O397"/>
    <mergeCell ref="B402:O402"/>
    <mergeCell ref="B403:O403"/>
    <mergeCell ref="B409:O409"/>
    <mergeCell ref="B415:O415"/>
    <mergeCell ref="B421:O421"/>
    <mergeCell ref="B427:O427"/>
    <mergeCell ref="B428:O428"/>
    <mergeCell ref="B516:O516"/>
    <mergeCell ref="B440:O440"/>
    <mergeCell ref="B441:O441"/>
    <mergeCell ref="B449:O449"/>
    <mergeCell ref="B457:O457"/>
    <mergeCell ref="B465:O465"/>
    <mergeCell ref="B471:O471"/>
    <mergeCell ref="B477:O477"/>
    <mergeCell ref="B484:O484"/>
    <mergeCell ref="B492:O492"/>
    <mergeCell ref="B500:O500"/>
    <mergeCell ref="B508:O508"/>
    <mergeCell ref="B583:O583"/>
    <mergeCell ref="B524:O524"/>
    <mergeCell ref="B532:O532"/>
    <mergeCell ref="B539:O539"/>
    <mergeCell ref="B546:O546"/>
    <mergeCell ref="B554:O554"/>
    <mergeCell ref="B555:O555"/>
    <mergeCell ref="B561:O561"/>
    <mergeCell ref="B567:O567"/>
    <mergeCell ref="B572:O572"/>
    <mergeCell ref="B573:O573"/>
    <mergeCell ref="B578:O578"/>
    <mergeCell ref="B623:N623"/>
    <mergeCell ref="B588:O588"/>
    <mergeCell ref="B593:O593"/>
    <mergeCell ref="B594:O594"/>
    <mergeCell ref="B597:O597"/>
    <mergeCell ref="B600:O600"/>
    <mergeCell ref="B615:N615"/>
  </mergeCells>
  <conditionalFormatting sqref="A346:A655 Q366:XFD608 B532 B539 B546 B554:B555 B561 B567 B572:B573 B578 B583 B588 T614:XFD614 B615:O655 A656:O1048576 Q612:XFD613 R609:XFD611">
    <cfRule type="cellIs" dxfId="186" priority="137" operator="lessThan">
      <formula>0</formula>
    </cfRule>
  </conditionalFormatting>
  <conditionalFormatting sqref="B348:B361">
    <cfRule type="cellIs" dxfId="185" priority="5" operator="lessThan">
      <formula>0</formula>
    </cfRule>
  </conditionalFormatting>
  <conditionalFormatting sqref="B366:B391">
    <cfRule type="cellIs" dxfId="184" priority="24" operator="lessThan">
      <formula>0</formula>
    </cfRule>
  </conditionalFormatting>
  <conditionalFormatting sqref="B396:B397">
    <cfRule type="cellIs" dxfId="183" priority="127" operator="lessThan">
      <formula>0</formula>
    </cfRule>
  </conditionalFormatting>
  <conditionalFormatting sqref="B402:B403">
    <cfRule type="cellIs" dxfId="182" priority="162" operator="lessThan">
      <formula>0</formula>
    </cfRule>
  </conditionalFormatting>
  <conditionalFormatting sqref="B408:B409">
    <cfRule type="cellIs" dxfId="181" priority="117" operator="lessThan">
      <formula>0</formula>
    </cfRule>
  </conditionalFormatting>
  <conditionalFormatting sqref="B414:B415">
    <cfRule type="cellIs" dxfId="180" priority="113" operator="lessThan">
      <formula>0</formula>
    </cfRule>
  </conditionalFormatting>
  <conditionalFormatting sqref="B420:B421">
    <cfRule type="cellIs" dxfId="179" priority="109" operator="lessThan">
      <formula>0</formula>
    </cfRule>
  </conditionalFormatting>
  <conditionalFormatting sqref="B426:B428">
    <cfRule type="cellIs" dxfId="178" priority="105" operator="lessThan">
      <formula>0</formula>
    </cfRule>
  </conditionalFormatting>
  <conditionalFormatting sqref="B433:B434">
    <cfRule type="cellIs" dxfId="177" priority="101" operator="lessThan">
      <formula>0</formula>
    </cfRule>
  </conditionalFormatting>
  <conditionalFormatting sqref="B439:B446">
    <cfRule type="cellIs" dxfId="176" priority="79" operator="lessThan">
      <formula>0</formula>
    </cfRule>
  </conditionalFormatting>
  <conditionalFormatting sqref="B442:B446">
    <cfRule type="expression" dxfId="175" priority="77">
      <formula>B442/#REF!&gt;1</formula>
    </cfRule>
    <cfRule type="expression" dxfId="174" priority="78">
      <formula>B442/#REF!&lt;1</formula>
    </cfRule>
  </conditionalFormatting>
  <conditionalFormatting sqref="B457">
    <cfRule type="cellIs" dxfId="173" priority="50" operator="lessThan">
      <formula>0</formula>
    </cfRule>
  </conditionalFormatting>
  <conditionalFormatting sqref="B465">
    <cfRule type="cellIs" dxfId="172" priority="49" operator="lessThan">
      <formula>0</formula>
    </cfRule>
  </conditionalFormatting>
  <conditionalFormatting sqref="B471">
    <cfRule type="cellIs" dxfId="171" priority="12" operator="lessThan">
      <formula>0</formula>
    </cfRule>
  </conditionalFormatting>
  <conditionalFormatting sqref="B477">
    <cfRule type="cellIs" dxfId="170" priority="51" operator="lessThan">
      <formula>0</formula>
    </cfRule>
  </conditionalFormatting>
  <conditionalFormatting sqref="B484">
    <cfRule type="cellIs" dxfId="169" priority="145" operator="lessThan">
      <formula>0</formula>
    </cfRule>
  </conditionalFormatting>
  <conditionalFormatting sqref="B492">
    <cfRule type="cellIs" dxfId="168" priority="53" operator="lessThan">
      <formula>0</formula>
    </cfRule>
  </conditionalFormatting>
  <conditionalFormatting sqref="B492:B497">
    <cfRule type="cellIs" dxfId="167" priority="73" operator="lessThan">
      <formula>0</formula>
    </cfRule>
  </conditionalFormatting>
  <conditionalFormatting sqref="B493:B497">
    <cfRule type="expression" dxfId="166" priority="72">
      <formula>B493/#REF!&lt;1</formula>
    </cfRule>
    <cfRule type="expression" dxfId="165" priority="71">
      <formula>B493/#REF!&gt;1</formula>
    </cfRule>
  </conditionalFormatting>
  <conditionalFormatting sqref="B498">
    <cfRule type="expression" dxfId="164" priority="91">
      <formula>B498/#REF!&gt;1</formula>
    </cfRule>
    <cfRule type="cellIs" dxfId="163" priority="93" operator="lessThan">
      <formula>0</formula>
    </cfRule>
    <cfRule type="expression" dxfId="162" priority="92">
      <formula>B498/#REF!&lt;1</formula>
    </cfRule>
  </conditionalFormatting>
  <conditionalFormatting sqref="B500">
    <cfRule type="cellIs" dxfId="161" priority="37" operator="lessThan">
      <formula>0</formula>
    </cfRule>
  </conditionalFormatting>
  <conditionalFormatting sqref="B508:B514">
    <cfRule type="cellIs" dxfId="160" priority="33" operator="lessThan">
      <formula>0</formula>
    </cfRule>
  </conditionalFormatting>
  <conditionalFormatting sqref="B509:B514">
    <cfRule type="expression" dxfId="159" priority="31">
      <formula>B509/#REF!&gt;1</formula>
    </cfRule>
    <cfRule type="expression" dxfId="158" priority="32">
      <formula>B509/#REF!&lt;1</formula>
    </cfRule>
  </conditionalFormatting>
  <conditionalFormatting sqref="B516">
    <cfRule type="cellIs" dxfId="157" priority="19" operator="lessThan">
      <formula>0</formula>
    </cfRule>
  </conditionalFormatting>
  <conditionalFormatting sqref="B524">
    <cfRule type="cellIs" dxfId="156" priority="15" operator="lessThan">
      <formula>0</formula>
    </cfRule>
  </conditionalFormatting>
  <conditionalFormatting sqref="B532:B537">
    <cfRule type="cellIs" dxfId="155" priority="126" operator="lessThan">
      <formula>0</formula>
    </cfRule>
  </conditionalFormatting>
  <conditionalFormatting sqref="B545">
    <cfRule type="expression" dxfId="154" priority="70">
      <formula>B545/#REF!&lt;1</formula>
    </cfRule>
    <cfRule type="expression" dxfId="153" priority="69">
      <formula>B545/#REF!&gt;1</formula>
    </cfRule>
  </conditionalFormatting>
  <conditionalFormatting sqref="B546:B552">
    <cfRule type="cellIs" dxfId="152" priority="90" operator="lessThan">
      <formula>0</formula>
    </cfRule>
  </conditionalFormatting>
  <conditionalFormatting sqref="B552">
    <cfRule type="expression" dxfId="151" priority="89">
      <formula>B552/#REF!&lt;1</formula>
    </cfRule>
    <cfRule type="expression" dxfId="150" priority="88">
      <formula>B552/#REF!&gt;1</formula>
    </cfRule>
  </conditionalFormatting>
  <conditionalFormatting sqref="B554:B592">
    <cfRule type="cellIs" dxfId="149" priority="125" operator="lessThan">
      <formula>0</formula>
    </cfRule>
  </conditionalFormatting>
  <conditionalFormatting sqref="B560 B491:N491">
    <cfRule type="expression" dxfId="148" priority="181">
      <formula>B491/#REF!&lt;1</formula>
    </cfRule>
  </conditionalFormatting>
  <conditionalFormatting sqref="B560">
    <cfRule type="expression" dxfId="147" priority="180">
      <formula>B560/#REF!&gt;1</formula>
    </cfRule>
  </conditionalFormatting>
  <conditionalFormatting sqref="B597">
    <cfRule type="cellIs" dxfId="146" priority="135" operator="lessThan">
      <formula>0</formula>
    </cfRule>
  </conditionalFormatting>
  <conditionalFormatting sqref="B600">
    <cfRule type="cellIs" dxfId="145" priority="134" operator="lessThan">
      <formula>0</formula>
    </cfRule>
  </conditionalFormatting>
  <conditionalFormatting sqref="B604 B615:B616 B622:B623">
    <cfRule type="cellIs" dxfId="144" priority="124" operator="lessThan">
      <formula>0</formula>
    </cfRule>
  </conditionalFormatting>
  <conditionalFormatting sqref="B609:B611">
    <cfRule type="cellIs" dxfId="143" priority="122" operator="lessThan">
      <formula>0</formula>
    </cfRule>
  </conditionalFormatting>
  <conditionalFormatting sqref="B606:I607">
    <cfRule type="cellIs" dxfId="142" priority="123" operator="lessThan">
      <formula>0</formula>
    </cfRule>
  </conditionalFormatting>
  <conditionalFormatting sqref="B392:N394">
    <cfRule type="cellIs" dxfId="141" priority="121" operator="lessThan">
      <formula>0</formula>
    </cfRule>
  </conditionalFormatting>
  <conditionalFormatting sqref="B404:N406">
    <cfRule type="cellIs" dxfId="140" priority="116" operator="lessThan">
      <formula>0</formula>
    </cfRule>
  </conditionalFormatting>
  <conditionalFormatting sqref="B410:N412">
    <cfRule type="cellIs" dxfId="139" priority="112" operator="lessThan">
      <formula>0</formula>
    </cfRule>
  </conditionalFormatting>
  <conditionalFormatting sqref="B416:N418">
    <cfRule type="cellIs" dxfId="138" priority="108" operator="lessThan">
      <formula>0</formula>
    </cfRule>
  </conditionalFormatting>
  <conditionalFormatting sqref="B422:N424">
    <cfRule type="cellIs" dxfId="137" priority="104" operator="lessThan">
      <formula>0</formula>
    </cfRule>
  </conditionalFormatting>
  <conditionalFormatting sqref="B429:N431">
    <cfRule type="cellIs" dxfId="136" priority="100" operator="lessThan">
      <formula>0</formula>
    </cfRule>
  </conditionalFormatting>
  <conditionalFormatting sqref="B435:N437">
    <cfRule type="cellIs" dxfId="135" priority="97" operator="lessThan">
      <formula>0</formula>
    </cfRule>
  </conditionalFormatting>
  <conditionalFormatting sqref="B538:N538 B552:N552 B395:M395 B407:M407 B413:M413 B419:M419 B425:M425 B432:M432 B438:M438 B449 B539 Q539:R539 Q546:R546">
    <cfRule type="cellIs" dxfId="134" priority="179" operator="lessThan">
      <formula>0</formula>
    </cfRule>
  </conditionalFormatting>
  <conditionalFormatting sqref="B538:N538 B552:N552">
    <cfRule type="expression" dxfId="133" priority="95">
      <formula>B538/#REF!&lt;1</formula>
    </cfRule>
  </conditionalFormatting>
  <conditionalFormatting sqref="B552:N552 B538:N538">
    <cfRule type="expression" dxfId="132" priority="94">
      <formula>B538/#REF!&gt;1</formula>
    </cfRule>
  </conditionalFormatting>
  <conditionalFormatting sqref="B598:N599">
    <cfRule type="cellIs" dxfId="131" priority="68" operator="lessThan">
      <formula>0</formula>
    </cfRule>
  </conditionalFormatting>
  <conditionalFormatting sqref="B628:N659">
    <cfRule type="cellIs" dxfId="130" priority="58" operator="lessThan">
      <formula>0</formula>
    </cfRule>
  </conditionalFormatting>
  <conditionalFormatting sqref="B664:N671">
    <cfRule type="cellIs" dxfId="129" priority="55" operator="lessThan">
      <formula>0</formula>
    </cfRule>
  </conditionalFormatting>
  <conditionalFormatting sqref="B538:O538 B552:O552 C566:O566 C571:O571 B595:O596 C602:O603 C605:O605 C608:O608">
    <cfRule type="expression" dxfId="128" priority="43">
      <formula>B538/A538&gt;1</formula>
    </cfRule>
    <cfRule type="expression" dxfId="127" priority="44">
      <formula>B538/A538&lt;1</formula>
    </cfRule>
  </conditionalFormatting>
  <conditionalFormatting sqref="B347:P347 C350:P354 C356:P360 B362:P365 C366:P366 C368:P372 C374:P378 C380:P384 C386:P390 O392:P396 B398:P401 O404:P408 O410:P414 O416:P420 O422:P426 O429:R433 O435:P439 B491:P491 O537:P537 B538:P538 B545:P545 O551:P551 B552:P552 C556:R560 C562:R566 C568:P571 C574:R577 C579:R582 B584:R587 C589:R592 B595:Q596 B598:Q599 B601:P601 B602:Q603 B605:P605 B608:Q608">
    <cfRule type="cellIs" dxfId="126" priority="7" operator="lessThan">
      <formula>0</formula>
    </cfRule>
  </conditionalFormatting>
  <conditionalFormatting sqref="B491:P491">
    <cfRule type="expression" dxfId="125" priority="47">
      <formula>B491/#REF!&gt;1</formula>
    </cfRule>
  </conditionalFormatting>
  <conditionalFormatting sqref="B493:P499 B509:P515 B447:P447 B455:P455 B463:P463 B483:P483 B490:P490 B507:P507 B508 B523:P523 B531:P531 B553:P553">
    <cfRule type="cellIs" dxfId="124" priority="30" operator="lessThan">
      <formula>0</formula>
    </cfRule>
  </conditionalFormatting>
  <conditionalFormatting sqref="B506:P506">
    <cfRule type="expression" dxfId="123" priority="36">
      <formula>B506/#REF!&lt;1</formula>
    </cfRule>
    <cfRule type="cellIs" dxfId="122" priority="34" operator="lessThan">
      <formula>0</formula>
    </cfRule>
    <cfRule type="expression" dxfId="121" priority="35">
      <formula>B506/#REF!&gt;1</formula>
    </cfRule>
  </conditionalFormatting>
  <conditionalFormatting sqref="B522:P522 B530:P530">
    <cfRule type="cellIs" dxfId="120" priority="16" operator="lessThan">
      <formula>0</formula>
    </cfRule>
    <cfRule type="expression" dxfId="119" priority="17">
      <formula>B522/#REF!&gt;1</formula>
    </cfRule>
    <cfRule type="expression" dxfId="118" priority="18">
      <formula>B522/#REF!&lt;1</formula>
    </cfRule>
  </conditionalFormatting>
  <conditionalFormatting sqref="B533:P538 B547:P553 B366:P531 B540:P545 B598:P599 B562:P566 B568:P571 B595:P596 B601:P613 B556:P560 A1:XFD345 B346:XFD365 B574:P577 B579:P582 B584:P587 B589:P592 B593:B594 Q604 B614:R614 P615:XFD1048576">
    <cfRule type="cellIs" dxfId="117" priority="136" operator="lessThan">
      <formula>0</formula>
    </cfRule>
  </conditionalFormatting>
  <conditionalFormatting sqref="C552:H552">
    <cfRule type="expression" dxfId="116" priority="85">
      <formula>C552/B552&gt;1</formula>
    </cfRule>
    <cfRule type="expression" dxfId="115" priority="86">
      <formula>C552/B552&lt;1</formula>
    </cfRule>
    <cfRule type="cellIs" dxfId="114" priority="87" operator="lessThan">
      <formula>0</formula>
    </cfRule>
  </conditionalFormatting>
  <conditionalFormatting sqref="C356:J357">
    <cfRule type="cellIs" dxfId="113" priority="9" operator="lessThan">
      <formula>0</formula>
    </cfRule>
  </conditionalFormatting>
  <conditionalFormatting sqref="C575:J575">
    <cfRule type="cellIs" dxfId="112" priority="138" operator="lessThan">
      <formula>0</formula>
    </cfRule>
  </conditionalFormatting>
  <conditionalFormatting sqref="C580:J580">
    <cfRule type="cellIs" dxfId="111" priority="152" operator="lessThan">
      <formula>0</formula>
    </cfRule>
  </conditionalFormatting>
  <conditionalFormatting sqref="C585:J585">
    <cfRule type="cellIs" dxfId="110" priority="149" operator="lessThan">
      <formula>0</formula>
    </cfRule>
  </conditionalFormatting>
  <conditionalFormatting sqref="C590:J590">
    <cfRule type="cellIs" dxfId="109" priority="146" operator="lessThan">
      <formula>0</formula>
    </cfRule>
  </conditionalFormatting>
  <conditionalFormatting sqref="C396:M396">
    <cfRule type="cellIs" dxfId="108" priority="161" operator="lessThan">
      <formula>0</formula>
    </cfRule>
  </conditionalFormatting>
  <conditionalFormatting sqref="C408:M408">
    <cfRule type="cellIs" dxfId="107" priority="118" operator="lessThan">
      <formula>0</formula>
    </cfRule>
  </conditionalFormatting>
  <conditionalFormatting sqref="C414:M414">
    <cfRule type="cellIs" dxfId="106" priority="114" operator="lessThan">
      <formula>0</formula>
    </cfRule>
  </conditionalFormatting>
  <conditionalFormatting sqref="C420:M420">
    <cfRule type="cellIs" dxfId="105" priority="110" operator="lessThan">
      <formula>0</formula>
    </cfRule>
  </conditionalFormatting>
  <conditionalFormatting sqref="C426:M426">
    <cfRule type="cellIs" dxfId="104" priority="106" operator="lessThan">
      <formula>0</formula>
    </cfRule>
  </conditionalFormatting>
  <conditionalFormatting sqref="C433:M433">
    <cfRule type="cellIs" dxfId="103" priority="102" operator="lessThan">
      <formula>0</formula>
    </cfRule>
  </conditionalFormatting>
  <conditionalFormatting sqref="C439:M439">
    <cfRule type="cellIs" dxfId="102" priority="98" operator="lessThan">
      <formula>0</formula>
    </cfRule>
  </conditionalFormatting>
  <conditionalFormatting sqref="C611:M611">
    <cfRule type="cellIs" dxfId="101" priority="132" operator="lessThan">
      <formula>0</formula>
    </cfRule>
  </conditionalFormatting>
  <conditionalFormatting sqref="C356:N359">
    <cfRule type="cellIs" dxfId="100" priority="6" operator="lessThan">
      <formula>0</formula>
    </cfRule>
  </conditionalFormatting>
  <conditionalFormatting sqref="C493:N498">
    <cfRule type="cellIs" dxfId="99" priority="76" operator="lessThan">
      <formula>0</formula>
    </cfRule>
    <cfRule type="expression" dxfId="98" priority="75">
      <formula>C493/B493&lt;1</formula>
    </cfRule>
    <cfRule type="expression" dxfId="97" priority="74">
      <formula>C493/B493&gt;1</formula>
    </cfRule>
  </conditionalFormatting>
  <conditionalFormatting sqref="C598:N599">
    <cfRule type="expression" dxfId="96" priority="67">
      <formula>C598/B598&lt;1</formula>
    </cfRule>
    <cfRule type="expression" dxfId="95" priority="66">
      <formula>C598/B598&gt;1</formula>
    </cfRule>
  </conditionalFormatting>
  <conditionalFormatting sqref="C442:O446 B448:O448 B450:O454 B456:O456 B464:O464 B478:O482 O493:O498 C509:O514 C533:O537 C547:O551">
    <cfRule type="expression" dxfId="94" priority="21">
      <formula>B442/A442&lt;1</formula>
    </cfRule>
    <cfRule type="cellIs" dxfId="93" priority="22" operator="lessThan">
      <formula>0</formula>
    </cfRule>
  </conditionalFormatting>
  <conditionalFormatting sqref="C533:O537 C547:O551 C442:O446 B448:O448 B450:O454 B456:O456 B464:O464 B478:O482 O493:O498 C509:O514">
    <cfRule type="expression" dxfId="92" priority="20">
      <formula>B442/A442&gt;1</formula>
    </cfRule>
  </conditionalFormatting>
  <conditionalFormatting sqref="C545:O545 C560:O560 B598:O599">
    <cfRule type="expression" dxfId="91" priority="41">
      <formula>B545/A545&gt;1</formula>
    </cfRule>
    <cfRule type="expression" dxfId="90" priority="42">
      <formula>B545/A545&lt;1</formula>
    </cfRule>
  </conditionalFormatting>
  <conditionalFormatting sqref="H359">
    <cfRule type="cellIs" dxfId="89" priority="8" operator="lessThan">
      <formula>0</formula>
    </cfRule>
  </conditionalFormatting>
  <conditionalFormatting sqref="H383:H384">
    <cfRule type="cellIs" dxfId="88" priority="159" operator="lessThan">
      <formula>0</formula>
    </cfRule>
  </conditionalFormatting>
  <conditionalFormatting sqref="H389:H390">
    <cfRule type="cellIs" dxfId="87" priority="160" operator="lessThan">
      <formula>0</formula>
    </cfRule>
  </conditionalFormatting>
  <conditionalFormatting sqref="I574:I575">
    <cfRule type="cellIs" dxfId="86" priority="139" operator="lessThan">
      <formula>0</formula>
    </cfRule>
  </conditionalFormatting>
  <conditionalFormatting sqref="I579:I580">
    <cfRule type="cellIs" dxfId="85" priority="153" operator="lessThan">
      <formula>0</formula>
    </cfRule>
  </conditionalFormatting>
  <conditionalFormatting sqref="I584:I585">
    <cfRule type="cellIs" dxfId="84" priority="150" operator="lessThan">
      <formula>0</formula>
    </cfRule>
  </conditionalFormatting>
  <conditionalFormatting sqref="I589:I590">
    <cfRule type="cellIs" dxfId="83" priority="147" operator="lessThan">
      <formula>0</formula>
    </cfRule>
  </conditionalFormatting>
  <conditionalFormatting sqref="I626:N626">
    <cfRule type="cellIs" dxfId="82" priority="133" operator="lessThan">
      <formula>0</formula>
    </cfRule>
  </conditionalFormatting>
  <conditionalFormatting sqref="I630:N630">
    <cfRule type="cellIs" dxfId="81" priority="65" operator="lessThan">
      <formula>0</formula>
    </cfRule>
  </conditionalFormatting>
  <conditionalFormatting sqref="I634:N634">
    <cfRule type="cellIs" dxfId="80" priority="64" operator="lessThan">
      <formula>0</formula>
    </cfRule>
  </conditionalFormatting>
  <conditionalFormatting sqref="I638:N638">
    <cfRule type="cellIs" dxfId="79" priority="63" operator="lessThan">
      <formula>0</formula>
    </cfRule>
  </conditionalFormatting>
  <conditionalFormatting sqref="I642:N642">
    <cfRule type="cellIs" dxfId="78" priority="62" operator="lessThan">
      <formula>0</formula>
    </cfRule>
  </conditionalFormatting>
  <conditionalFormatting sqref="I646:N646">
    <cfRule type="cellIs" dxfId="77" priority="61" operator="lessThan">
      <formula>0</formula>
    </cfRule>
  </conditionalFormatting>
  <conditionalFormatting sqref="I650:N650">
    <cfRule type="cellIs" dxfId="76" priority="60" operator="lessThan">
      <formula>0</formula>
    </cfRule>
  </conditionalFormatting>
  <conditionalFormatting sqref="I654:N654">
    <cfRule type="cellIs" dxfId="75" priority="59" operator="lessThan">
      <formula>0</formula>
    </cfRule>
  </conditionalFormatting>
  <conditionalFormatting sqref="I658:N658">
    <cfRule type="cellIs" dxfId="74" priority="57" operator="lessThan">
      <formula>0</formula>
    </cfRule>
  </conditionalFormatting>
  <conditionalFormatting sqref="I662:N662">
    <cfRule type="cellIs" dxfId="73" priority="80" operator="lessThan">
      <formula>0</formula>
    </cfRule>
  </conditionalFormatting>
  <conditionalFormatting sqref="I666:N666">
    <cfRule type="cellIs" dxfId="72" priority="56" operator="lessThan">
      <formula>0</formula>
    </cfRule>
  </conditionalFormatting>
  <conditionalFormatting sqref="I670:N670">
    <cfRule type="cellIs" dxfId="71" priority="54" operator="lessThan">
      <formula>0</formula>
    </cfRule>
  </conditionalFormatting>
  <conditionalFormatting sqref="J557">
    <cfRule type="cellIs" dxfId="70" priority="155" operator="lessThan">
      <formula>0</formula>
    </cfRule>
  </conditionalFormatting>
  <conditionalFormatting sqref="J569">
    <cfRule type="cellIs" dxfId="69" priority="141" operator="lessThan">
      <formula>0</formula>
    </cfRule>
  </conditionalFormatting>
  <conditionalFormatting sqref="J370:M372">
    <cfRule type="cellIs" dxfId="68" priority="165" operator="lessThan">
      <formula>0</formula>
    </cfRule>
  </conditionalFormatting>
  <conditionalFormatting sqref="J376:M378">
    <cfRule type="cellIs" dxfId="67" priority="25" operator="lessThan">
      <formula>0</formula>
    </cfRule>
  </conditionalFormatting>
  <conditionalFormatting sqref="J368:N369">
    <cfRule type="cellIs" dxfId="66" priority="174" operator="lessThan">
      <formula>0</formula>
    </cfRule>
  </conditionalFormatting>
  <conditionalFormatting sqref="J374:N375">
    <cfRule type="cellIs" dxfId="65" priority="27" operator="lessThan">
      <formula>0</formula>
    </cfRule>
  </conditionalFormatting>
  <conditionalFormatting sqref="K356:M356 K357:N357">
    <cfRule type="cellIs" dxfId="64" priority="10" operator="lessThan">
      <formula>0</formula>
    </cfRule>
  </conditionalFormatting>
  <conditionalFormatting sqref="K556:N557">
    <cfRule type="cellIs" dxfId="63" priority="156" operator="lessThan">
      <formula>0</formula>
    </cfRule>
  </conditionalFormatting>
  <conditionalFormatting sqref="K568:N569">
    <cfRule type="cellIs" dxfId="62" priority="142" operator="lessThan">
      <formula>0</formula>
    </cfRule>
  </conditionalFormatting>
  <conditionalFormatting sqref="K574:N575">
    <cfRule type="cellIs" dxfId="61" priority="140" operator="lessThan">
      <formula>0</formula>
    </cfRule>
  </conditionalFormatting>
  <conditionalFormatting sqref="K579:N580">
    <cfRule type="cellIs" dxfId="60" priority="154" operator="lessThan">
      <formula>0</formula>
    </cfRule>
  </conditionalFormatting>
  <conditionalFormatting sqref="K584:N585">
    <cfRule type="cellIs" dxfId="59" priority="151" operator="lessThan">
      <formula>0</formula>
    </cfRule>
  </conditionalFormatting>
  <conditionalFormatting sqref="K589:N590">
    <cfRule type="cellIs" dxfId="58" priority="148" operator="lessThan">
      <formula>0</formula>
    </cfRule>
  </conditionalFormatting>
  <conditionalFormatting sqref="N354">
    <cfRule type="cellIs" dxfId="57" priority="120" operator="lessThan">
      <formula>0</formula>
    </cfRule>
  </conditionalFormatting>
  <conditionalFormatting sqref="N395:N396">
    <cfRule type="cellIs" dxfId="56" priority="119" operator="lessThan">
      <formula>0</formula>
    </cfRule>
  </conditionalFormatting>
  <conditionalFormatting sqref="N407:N408">
    <cfRule type="cellIs" dxfId="55" priority="115" operator="lessThan">
      <formula>0</formula>
    </cfRule>
  </conditionalFormatting>
  <conditionalFormatting sqref="N413:N414">
    <cfRule type="cellIs" dxfId="54" priority="111" operator="lessThan">
      <formula>0</formula>
    </cfRule>
  </conditionalFormatting>
  <conditionalFormatting sqref="N419:N420">
    <cfRule type="cellIs" dxfId="53" priority="107" operator="lessThan">
      <formula>0</formula>
    </cfRule>
  </conditionalFormatting>
  <conditionalFormatting sqref="N425:N426">
    <cfRule type="cellIs" dxfId="52" priority="103" operator="lessThan">
      <formula>0</formula>
    </cfRule>
  </conditionalFormatting>
  <conditionalFormatting sqref="N432:N433">
    <cfRule type="cellIs" dxfId="51" priority="99" operator="lessThan">
      <formula>0</formula>
    </cfRule>
  </conditionalFormatting>
  <conditionalFormatting sqref="N438:N439">
    <cfRule type="cellIs" dxfId="50" priority="96" operator="lessThan">
      <formula>0</formula>
    </cfRule>
  </conditionalFormatting>
  <conditionalFormatting sqref="O491:P491">
    <cfRule type="expression" dxfId="49" priority="48">
      <formula>O491/#REF!&lt;1</formula>
    </cfRule>
  </conditionalFormatting>
  <conditionalFormatting sqref="O538:P538 O552:P552">
    <cfRule type="expression" dxfId="48" priority="46">
      <formula>O538/#REF!&lt;1</formula>
    </cfRule>
    <cfRule type="expression" dxfId="47" priority="45">
      <formula>O538/#REF!&gt;1</formula>
    </cfRule>
  </conditionalFormatting>
  <conditionalFormatting sqref="O624:P671">
    <cfRule type="cellIs" dxfId="46" priority="3" operator="lessThan">
      <formula>0</formula>
    </cfRule>
  </conditionalFormatting>
  <conditionalFormatting sqref="P442:P446 P448 P450:P454 P456 P464 P478:P482 P493:P498 P509:P514 P533:P537 P547:P551">
    <cfRule type="cellIs" dxfId="45" priority="184" operator="lessThan">
      <formula>0</formula>
    </cfRule>
  </conditionalFormatting>
  <conditionalFormatting sqref="P442:P446 P448 P450:P454 P456 P464 P478:P482 P493:P498 P509:P514 P533:P538 P547:P552">
    <cfRule type="expression" dxfId="44" priority="183">
      <formula>P442/#REF!&lt;1</formula>
    </cfRule>
    <cfRule type="expression" dxfId="43" priority="182">
      <formula>P442/#REF!&gt;1</formula>
    </cfRule>
  </conditionalFormatting>
  <conditionalFormatting sqref="P545 P560 P598:P599">
    <cfRule type="expression" dxfId="42" priority="188">
      <formula>P545/#REF!&lt;1</formula>
    </cfRule>
    <cfRule type="expression" dxfId="41" priority="187">
      <formula>P545/#REF!&gt;1</formula>
    </cfRule>
  </conditionalFormatting>
  <conditionalFormatting sqref="P566 P571 P595:P596 P602:P603 P605 P608">
    <cfRule type="expression" dxfId="40" priority="185">
      <formula>P566/#REF!&gt;1</formula>
    </cfRule>
    <cfRule type="expression" dxfId="39" priority="186">
      <formula>P566/#REF!&lt;1</formula>
    </cfRule>
  </conditionalFormatting>
  <conditionalFormatting sqref="Q348:Q366">
    <cfRule type="cellIs" dxfId="38" priority="38" operator="lessThan">
      <formula>0</formula>
    </cfRule>
  </conditionalFormatting>
  <conditionalFormatting sqref="Q373:Q378">
    <cfRule type="cellIs" dxfId="37" priority="23" operator="lessThan">
      <formula>0</formula>
    </cfRule>
  </conditionalFormatting>
  <conditionalFormatting sqref="Q380:Q401">
    <cfRule type="cellIs" dxfId="36" priority="84" operator="lessThan">
      <formula>0</formula>
    </cfRule>
  </conditionalFormatting>
  <conditionalFormatting sqref="Q403:Q427">
    <cfRule type="cellIs" dxfId="35" priority="83" operator="lessThan">
      <formula>0</formula>
    </cfRule>
  </conditionalFormatting>
  <conditionalFormatting sqref="Q525:Q553">
    <cfRule type="cellIs" dxfId="34" priority="13" operator="lessThan">
      <formula>0</formula>
    </cfRule>
  </conditionalFormatting>
  <conditionalFormatting sqref="Q605:Q606">
    <cfRule type="cellIs" dxfId="33" priority="81" operator="lessThan">
      <formula>0</formula>
    </cfRule>
  </conditionalFormatting>
  <conditionalFormatting sqref="Q348:R349">
    <cfRule type="cellIs" dxfId="31" priority="178" operator="lessThan">
      <formula>0</formula>
    </cfRule>
  </conditionalFormatting>
  <conditionalFormatting sqref="Q355:R355">
    <cfRule type="cellIs" dxfId="30" priority="176" operator="lessThan">
      <formula>0</formula>
    </cfRule>
  </conditionalFormatting>
  <conditionalFormatting sqref="Q361:R361">
    <cfRule type="cellIs" dxfId="29" priority="40" operator="lessThan">
      <formula>0</formula>
    </cfRule>
  </conditionalFormatting>
  <conditionalFormatting sqref="Q367:R373">
    <cfRule type="cellIs" dxfId="28" priority="28" operator="lessThan">
      <formula>0</formula>
    </cfRule>
  </conditionalFormatting>
  <conditionalFormatting sqref="Q379:R379">
    <cfRule type="cellIs" dxfId="27" priority="173" operator="lessThan">
      <formula>0</formula>
    </cfRule>
  </conditionalFormatting>
  <conditionalFormatting sqref="Q385:R385">
    <cfRule type="cellIs" dxfId="26" priority="171" operator="lessThan">
      <formula>0</formula>
    </cfRule>
  </conditionalFormatting>
  <conditionalFormatting sqref="Q391:R391">
    <cfRule type="cellIs" dxfId="25" priority="169" operator="lessThan">
      <formula>0</formula>
    </cfRule>
  </conditionalFormatting>
  <conditionalFormatting sqref="Q397:R397">
    <cfRule type="cellIs" dxfId="24" priority="167" operator="lessThan">
      <formula>0</formula>
    </cfRule>
  </conditionalFormatting>
  <conditionalFormatting sqref="Q403:R403">
    <cfRule type="cellIs" dxfId="23" priority="164" operator="lessThan">
      <formula>0</formula>
    </cfRule>
  </conditionalFormatting>
  <conditionalFormatting sqref="Q409:R409">
    <cfRule type="cellIs" dxfId="22" priority="131" operator="lessThan">
      <formula>0</formula>
    </cfRule>
  </conditionalFormatting>
  <conditionalFormatting sqref="Q415:R415">
    <cfRule type="cellIs" dxfId="21" priority="129" operator="lessThan">
      <formula>0</formula>
    </cfRule>
  </conditionalFormatting>
  <conditionalFormatting sqref="Q421:R421">
    <cfRule type="cellIs" dxfId="20" priority="158" operator="lessThan">
      <formula>0</formula>
    </cfRule>
  </conditionalFormatting>
  <conditionalFormatting sqref="Q435:R524">
    <cfRule type="cellIs" dxfId="19" priority="11" operator="lessThan">
      <formula>0</formula>
    </cfRule>
  </conditionalFormatting>
  <conditionalFormatting sqref="Q568:R572">
    <cfRule type="cellIs" dxfId="18" priority="82" operator="lessThan">
      <formula>0</formula>
    </cfRule>
  </conditionalFormatting>
  <conditionalFormatting sqref="R350:R354">
    <cfRule type="cellIs" dxfId="17" priority="177" operator="lessThan">
      <formula>0</formula>
    </cfRule>
  </conditionalFormatting>
  <conditionalFormatting sqref="R356:R360">
    <cfRule type="cellIs" dxfId="16" priority="175" operator="lessThan">
      <formula>0</formula>
    </cfRule>
  </conditionalFormatting>
  <conditionalFormatting sqref="R362:R366">
    <cfRule type="cellIs" dxfId="15" priority="39" operator="lessThan">
      <formula>0</formula>
    </cfRule>
  </conditionalFormatting>
  <conditionalFormatting sqref="R374:R378">
    <cfRule type="cellIs" dxfId="14" priority="26" operator="lessThan">
      <formula>0</formula>
    </cfRule>
  </conditionalFormatting>
  <conditionalFormatting sqref="R380:R384">
    <cfRule type="cellIs" dxfId="13" priority="172" operator="lessThan">
      <formula>0</formula>
    </cfRule>
  </conditionalFormatting>
  <conditionalFormatting sqref="R386:R390">
    <cfRule type="cellIs" dxfId="12" priority="170" operator="lessThan">
      <formula>0</formula>
    </cfRule>
  </conditionalFormatting>
  <conditionalFormatting sqref="R392:R396">
    <cfRule type="cellIs" dxfId="11" priority="168" operator="lessThan">
      <formula>0</formula>
    </cfRule>
  </conditionalFormatting>
  <conditionalFormatting sqref="R398:R401">
    <cfRule type="cellIs" dxfId="10" priority="166" operator="lessThan">
      <formula>0</formula>
    </cfRule>
  </conditionalFormatting>
  <conditionalFormatting sqref="R404:R408">
    <cfRule type="cellIs" dxfId="9" priority="163" operator="lessThan">
      <formula>0</formula>
    </cfRule>
  </conditionalFormatting>
  <conditionalFormatting sqref="R410:R414">
    <cfRule type="cellIs" dxfId="8" priority="130" operator="lessThan">
      <formula>0</formula>
    </cfRule>
  </conditionalFormatting>
  <conditionalFormatting sqref="R416:R420">
    <cfRule type="cellIs" dxfId="7" priority="128" operator="lessThan">
      <formula>0</formula>
    </cfRule>
  </conditionalFormatting>
  <conditionalFormatting sqref="R422:R427">
    <cfRule type="cellIs" dxfId="6" priority="157" operator="lessThan">
      <formula>0</formula>
    </cfRule>
  </conditionalFormatting>
  <conditionalFormatting sqref="R525:R531">
    <cfRule type="cellIs" dxfId="5" priority="14" operator="lessThan">
      <formula>0</formula>
    </cfRule>
  </conditionalFormatting>
  <conditionalFormatting sqref="R533:R538">
    <cfRule type="cellIs" dxfId="4" priority="144" operator="lessThan">
      <formula>0</formula>
    </cfRule>
  </conditionalFormatting>
  <conditionalFormatting sqref="R540:R545">
    <cfRule type="cellIs" dxfId="3" priority="143" operator="lessThan">
      <formula>0</formula>
    </cfRule>
  </conditionalFormatting>
  <conditionalFormatting sqref="R547:R553">
    <cfRule type="cellIs" dxfId="2" priority="52" operator="lessThan">
      <formula>0</formula>
    </cfRule>
  </conditionalFormatting>
  <conditionalFormatting sqref="Q609:Q611">
    <cfRule type="cellIs" dxfId="1" priority="2" operator="lessThan">
      <formula>0</formula>
    </cfRule>
  </conditionalFormatting>
  <conditionalFormatting sqref="Q609:Q611">
    <cfRule type="cellIs" dxfId="0" priority="1" operator="less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BAM (ฝึก)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Chaiwut Kovitchindachai</dc:creator>
  <cp:lastModifiedBy>User</cp:lastModifiedBy>
  <dcterms:created xsi:type="dcterms:W3CDTF">2023-04-27T07:28:45Z</dcterms:created>
  <dcterms:modified xsi:type="dcterms:W3CDTF">2023-05-03T03:36:33Z</dcterms:modified>
</cp:coreProperties>
</file>